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2018\SAUL\ESTADOS FINANCIEROS DIC 2017\"/>
    </mc:Choice>
  </mc:AlternateContent>
  <bookViews>
    <workbookView xWindow="0" yWindow="0" windowWidth="20490" windowHeight="9045" firstSheet="4" activeTab="14"/>
  </bookViews>
  <sheets>
    <sheet name="ESFD" sheetId="21" r:id="rId1"/>
    <sheet name="IADOP" sheetId="22" r:id="rId2"/>
    <sheet name="3" sheetId="26" r:id="rId3"/>
    <sheet name="4" sheetId="27" r:id="rId4"/>
    <sheet name="5 (2)" sheetId="28" r:id="rId5"/>
    <sheet name="6a (2)" sheetId="29" r:id="rId6"/>
    <sheet name="6b" sheetId="30" r:id="rId7"/>
    <sheet name="6c" sheetId="31" r:id="rId8"/>
    <sheet name="6d" sheetId="32" r:id="rId9"/>
    <sheet name="7a (2)" sheetId="33" r:id="rId10"/>
    <sheet name="7b" sheetId="34" r:id="rId11"/>
    <sheet name="7c" sheetId="23" r:id="rId12"/>
    <sheet name="7d" sheetId="24" r:id="rId13"/>
    <sheet name="8a" sheetId="25" r:id="rId14"/>
    <sheet name="Guia de cumplimiento LDF" sheetId="4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DHR06" localSheetId="14">#REF!</definedName>
    <definedName name="________DHR06">#REF!</definedName>
    <definedName name="________DRH01" localSheetId="14">#REF!</definedName>
    <definedName name="________DRH01">#REF!</definedName>
    <definedName name="________DRH02" localSheetId="14">#REF!</definedName>
    <definedName name="________DRH02">#REF!</definedName>
    <definedName name="________DRH03">#REF!</definedName>
    <definedName name="________DRH04">#REF!</definedName>
    <definedName name="________DRH05">#REF!</definedName>
    <definedName name="________DRH06">#REF!</definedName>
    <definedName name="_______DHR06">#REF!</definedName>
    <definedName name="_______DRH01">#REF!</definedName>
    <definedName name="_______DRH02">#REF!</definedName>
    <definedName name="_______DRH03">#REF!</definedName>
    <definedName name="_______DRH04">#REF!</definedName>
    <definedName name="_______DRH05">#REF!</definedName>
    <definedName name="_______DRH06">#REF!</definedName>
    <definedName name="______DHR06">#REF!</definedName>
    <definedName name="______DRH01">#REF!</definedName>
    <definedName name="______DRH02">#REF!</definedName>
    <definedName name="______DRH03">#REF!</definedName>
    <definedName name="______DRH04">#REF!</definedName>
    <definedName name="______DRH05">#REF!</definedName>
    <definedName name="______DRH06">#REF!</definedName>
    <definedName name="_____DHR06">#REF!</definedName>
    <definedName name="_____DRH01">#REF!</definedName>
    <definedName name="_____DRH02">#REF!</definedName>
    <definedName name="_____DRH03">#REF!</definedName>
    <definedName name="_____DRH04">#REF!</definedName>
    <definedName name="_____DRH05">#REF!</definedName>
    <definedName name="_____DRH06">#REF!</definedName>
    <definedName name="____DHR06">#REF!</definedName>
    <definedName name="____DRH01">#REF!</definedName>
    <definedName name="____DRH02">#REF!</definedName>
    <definedName name="____DRH03">#REF!</definedName>
    <definedName name="____DRH04">#REF!</definedName>
    <definedName name="____DRH05">#REF!</definedName>
    <definedName name="____DRH06">#REF!</definedName>
    <definedName name="___DHR06">#REF!</definedName>
    <definedName name="___DRH01">#REF!</definedName>
    <definedName name="___DRH02">#REF!</definedName>
    <definedName name="___DRH03">#REF!</definedName>
    <definedName name="___DRH04">#REF!</definedName>
    <definedName name="___DRH05">#REF!</definedName>
    <definedName name="___DRH06">#REF!</definedName>
    <definedName name="__abv8" localSheetId="14">[1]bal!#REF!</definedName>
    <definedName name="__abv8">[1]bal!#REF!</definedName>
    <definedName name="__DHR06" localSheetId="14">#REF!</definedName>
    <definedName name="__DHR06">#REF!</definedName>
    <definedName name="__DRH01" localSheetId="14">#REF!</definedName>
    <definedName name="__DRH01">#REF!</definedName>
    <definedName name="__DRH02" localSheetId="14">#REF!</definedName>
    <definedName name="__DRH02">#REF!</definedName>
    <definedName name="__DRH03">#REF!</definedName>
    <definedName name="__DRH04">#REF!</definedName>
    <definedName name="__DRH05">#REF!</definedName>
    <definedName name="__DRH06">#REF!</definedName>
    <definedName name="_1Excel_BuiltIn_Print_Area_3_1">#REF!</definedName>
    <definedName name="_abv8" localSheetId="14">[1]bal!#REF!</definedName>
    <definedName name="_abv8">[1]bal!#REF!</definedName>
    <definedName name="_DHR06" localSheetId="14">#REF!</definedName>
    <definedName name="_DHR06">#REF!</definedName>
    <definedName name="_DRH01" localSheetId="14">#REF!</definedName>
    <definedName name="_DRH01">#REF!</definedName>
    <definedName name="_DRH02" localSheetId="14">#REF!</definedName>
    <definedName name="_DRH02">#REF!</definedName>
    <definedName name="_DRH03">#REF!</definedName>
    <definedName name="_DRH04">#REF!</definedName>
    <definedName name="_DRH05">#REF!</definedName>
    <definedName name="_DRH06">#REF!</definedName>
    <definedName name="A" localSheetId="14">'[2]0301'!#REF!</definedName>
    <definedName name="A">'[3]0301'!#REF!</definedName>
    <definedName name="A_1" localSheetId="14">'[2]0301'!#REF!</definedName>
    <definedName name="A_1">'[3]0301'!#REF!</definedName>
    <definedName name="A_11" localSheetId="14">'[2]0301'!#REF!</definedName>
    <definedName name="A_11">'[3]0301'!#REF!</definedName>
    <definedName name="A_20" localSheetId="14">'[2]0301'!#REF!</definedName>
    <definedName name="A_20">'[3]0301'!#REF!</definedName>
    <definedName name="A_4" localSheetId="14">'[2]0301'!#REF!</definedName>
    <definedName name="A_4">'[3]0301'!#REF!</definedName>
    <definedName name="A_5" localSheetId="14">'[2]0301'!#REF!</definedName>
    <definedName name="A_5">'[3]0301'!#REF!</definedName>
    <definedName name="A_impresión_IM" localSheetId="14">#REF!</definedName>
    <definedName name="A_impresión_IM">#REF!</definedName>
    <definedName name="A_impresión_IM_1" localSheetId="14">#REF!</definedName>
    <definedName name="A_impresión_IM_1">#REF!</definedName>
    <definedName name="A_impresión_IM_20" localSheetId="14">#REF!</definedName>
    <definedName name="A_impresión_IM_20">#REF!</definedName>
    <definedName name="A_impresión_IM_4">#REF!</definedName>
    <definedName name="AASDSADSAD" localSheetId="14">[1]bal!#REF!</definedName>
    <definedName name="AASDSADSAD">[1]bal!#REF!</definedName>
    <definedName name="abv8_1" localSheetId="14">[1]bal!#REF!</definedName>
    <definedName name="abv8_1">[1]bal!#REF!</definedName>
    <definedName name="abv8_11" localSheetId="14">[1]bal!#REF!</definedName>
    <definedName name="abv8_11">[1]bal!#REF!</definedName>
    <definedName name="abv8_20" localSheetId="14">[1]bal!#REF!</definedName>
    <definedName name="abv8_20">[1]bal!#REF!</definedName>
    <definedName name="abv8_4" localSheetId="14">[1]bal!#REF!</definedName>
    <definedName name="abv8_4">[1]bal!#REF!</definedName>
    <definedName name="abv8_5" localSheetId="14">[1]bal!#REF!</definedName>
    <definedName name="abv8_5">[1]bal!#REF!</definedName>
    <definedName name="ACT_08" localSheetId="14">[4]R_PRONOSTICO_PR!$G$1:$G$65536</definedName>
    <definedName name="ACT_08">[5]R_PRONOSTICO_PR!$G$1:$G$65536</definedName>
    <definedName name="ADMON" localSheetId="14">#REF!</definedName>
    <definedName name="ADMON">#REF!</definedName>
    <definedName name="AHISA">[6]Radmod04oficios!#REF!</definedName>
    <definedName name="AHISA_1">[6]Radmod04oficios!#REF!</definedName>
    <definedName name="AHISA_11">[6]Radmod04oficios!#REF!</definedName>
    <definedName name="AHISA_20">[6]Radmod04oficios!#REF!</definedName>
    <definedName name="AHISA_4">[6]Radmod04oficios!#REF!</definedName>
    <definedName name="ALINE" localSheetId="14">#REF!</definedName>
    <definedName name="ALINE">#REF!</definedName>
    <definedName name="AÑO" localSheetId="14">#REF!</definedName>
    <definedName name="AÑO">#REF!</definedName>
    <definedName name="AÑO_1" localSheetId="14">#REF!</definedName>
    <definedName name="AÑO_1">#REF!</definedName>
    <definedName name="AÑO_1_20">#REF!</definedName>
    <definedName name="AÑO_1_4">#REF!</definedName>
    <definedName name="AÑO_11">#REF!</definedName>
    <definedName name="AÑO_12">#REF!</definedName>
    <definedName name="AÑO_2">#REF!</definedName>
    <definedName name="AÑO_20">#REF!</definedName>
    <definedName name="AÑO_4">#REF!</definedName>
    <definedName name="AÑO_5">#REF!</definedName>
    <definedName name="AÑO_7">#REF!</definedName>
    <definedName name="APLICACION">'[7]FLUJO E'!$C$34:$C$36,'[7]FLUJO E'!$C$38,'[7]FLUJO E'!$C$42</definedName>
    <definedName name="APOYO_ESTATAL" localSheetId="14">#REF!</definedName>
    <definedName name="APOYO_ESTATAL">#REF!</definedName>
    <definedName name="APOYO_ESTATAL_1" localSheetId="14">#REF!</definedName>
    <definedName name="APOYO_ESTATAL_1">#REF!</definedName>
    <definedName name="APOYO_ESTATAL_20" localSheetId="14">#REF!</definedName>
    <definedName name="APOYO_ESTATAL_20">#REF!</definedName>
    <definedName name="APOYO_ESTATAL_4">#REF!</definedName>
    <definedName name="APOYO_FEDERAL">#REF!</definedName>
    <definedName name="APOYO_FEDERAL_1">#REF!</definedName>
    <definedName name="APOYO_FEDERAL_20">#REF!</definedName>
    <definedName name="APOYO_FEDERAL_4">#REF!</definedName>
    <definedName name="_xlnm.Print_Area" localSheetId="2">'3'!$A$1:$K$30</definedName>
    <definedName name="_xlnm.Print_Area" localSheetId="3">'4'!$A$1:$G$81</definedName>
    <definedName name="_xlnm.Print_Area" localSheetId="4">'5 (2)'!$A$1:$I$89</definedName>
    <definedName name="_xlnm.Print_Area" localSheetId="5">'6a (2)'!$A$1:$J$87,'6a (2)'!$A$90:$J$188</definedName>
    <definedName name="_xlnm.Print_Area" localSheetId="6">'6b'!$A$1:$I$49</definedName>
    <definedName name="_xlnm.Print_Area" localSheetId="7">'6c'!$A$1:$J$88</definedName>
    <definedName name="_xlnm.Print_Area" localSheetId="8">'6d'!$A$1:$J$50</definedName>
    <definedName name="_xlnm.Print_Area" localSheetId="9">'7a (2)'!$A$1:$G$44</definedName>
    <definedName name="_xlnm.Print_Area" localSheetId="10">'7b'!$A$1:$G$37</definedName>
    <definedName name="_xlnm.Print_Area" localSheetId="11">'7c'!$A$3:$G$43</definedName>
    <definedName name="_xlnm.Print_Area" localSheetId="12">'7d'!$A$3:$G$38</definedName>
    <definedName name="_xlnm.Print_Area" localSheetId="13">'8a'!$B$3:$G$72</definedName>
    <definedName name="_xlnm.Print_Area" localSheetId="0">ESFD!$A$1:$I$55,ESFD!$A$57:$I$122</definedName>
    <definedName name="_xlnm.Print_Area" localSheetId="14">'Guia de cumplimiento LDF'!$A$1:$J$77</definedName>
    <definedName name="_xlnm.Print_Area" localSheetId="1">IADOP!$A$1:$J$59</definedName>
    <definedName name="ASAS" localSheetId="14">[6]Radmod04oficios!#REF!</definedName>
    <definedName name="ASAS">[6]Radmod04oficios!#REF!</definedName>
    <definedName name="ASD" localSheetId="14">'[2]0301'!#REF!</definedName>
    <definedName name="ASD">'[3]0301'!#REF!</definedName>
    <definedName name="AUT_07" localSheetId="14">[4]R_PRONOSTICO_PR!$D$1:$D$65536</definedName>
    <definedName name="AUT_07">[5]R_PRONOSTICO_PR!$D$1:$D$65536</definedName>
    <definedName name="AUT_08" localSheetId="14">[4]R_PRONOSTICO_PR!$F$1:$F$65536</definedName>
    <definedName name="AUT_08">[5]R_PRONOSTICO_PR!$F$1:$F$65536</definedName>
    <definedName name="b" localSheetId="14">#REF!</definedName>
    <definedName name="b">#REF!</definedName>
    <definedName name="b_1" localSheetId="14">#REF!</definedName>
    <definedName name="b_1">#REF!</definedName>
    <definedName name="b_11" localSheetId="14">#REF!</definedName>
    <definedName name="b_11">#REF!</definedName>
    <definedName name="b_20">#REF!</definedName>
    <definedName name="b_4">#REF!</definedName>
    <definedName name="_xlnm.Database">#REF!</definedName>
    <definedName name="CAPCEQ">#REF!</definedName>
    <definedName name="CAPCEQ_1">#REF!</definedName>
    <definedName name="CAPCEQ_11">#REF!</definedName>
    <definedName name="CAPCEQ_12">#REF!</definedName>
    <definedName name="CAPCEQ_2">#REF!</definedName>
    <definedName name="CAPCEQ_20">#REF!</definedName>
    <definedName name="CAPCEQ_4">#REF!</definedName>
    <definedName name="CAPCEQ_5">#REF!</definedName>
    <definedName name="CAPCEQ_7">#REF!</definedName>
    <definedName name="CARRMAG">[6]Radmod04oficios!#REF!</definedName>
    <definedName name="CARRMAG_1">[6]Radmod04oficios!#REF!</definedName>
    <definedName name="CARRMAG_11">[6]Radmod04oficios!#REF!</definedName>
    <definedName name="CARRMAG_20">[6]Radmod04oficios!#REF!</definedName>
    <definedName name="CARRMAG_4">[6]Radmod04oficios!#REF!</definedName>
    <definedName name="CAT">[8]Org!$A$4:$N$343</definedName>
    <definedName name="ce" localSheetId="14">{"";"c";"dosc";"tresc";"cuatroc";"quin";"seisc";"setec";"ochoc";"novec"}&amp;"ient"</definedName>
    <definedName name="ce">{"";"c";"dosc";"tresc";"cuatroc";"quin";"seisc";"setec";"ochoc";"novec"}&amp;"ient"</definedName>
    <definedName name="Centenas" localSheetId="14">{"";"c";"dosc";"tresc";"cuatroc";"quin";"seisc";"setec";"ochoc";"novec"}&amp;"ient"</definedName>
    <definedName name="Centenas">{"";"c";"dosc";"tresc";"cuatroc";"quin";"seisc";"setec";"ochoc";"novec"}&amp;"ient"</definedName>
    <definedName name="CIERRE_08" localSheetId="14">[4]R_PRONOSTICO_PR!$K$1:$K$65536</definedName>
    <definedName name="CIERRE_08">[5]R_PRONOSTICO_PR!$K$1:$K$65536</definedName>
    <definedName name="CN" localSheetId="14">#REF!</definedName>
    <definedName name="CN">#REF!</definedName>
    <definedName name="COBAQ" localSheetId="14">#REF!</definedName>
    <definedName name="COBAQ">#REF!</definedName>
    <definedName name="COBAQ_1" localSheetId="14">#REF!</definedName>
    <definedName name="COBAQ_1">#REF!</definedName>
    <definedName name="COBAQ_11">#REF!</definedName>
    <definedName name="COBAQ_20">#REF!</definedName>
    <definedName name="COBAQ_4">#REF!</definedName>
    <definedName name="comboGasto">[9]PlantillaGastos!$A$2:$A$3</definedName>
    <definedName name="comboPartida">[9]PlantillaPartidas!$A$2:$A$354</definedName>
    <definedName name="COMPR_08" localSheetId="14">[4]R_PRONOSTICO_PR!$I$1:$I$65536</definedName>
    <definedName name="COMPR_08">[5]R_PRONOSTICO_PR!$I$1:$I$65536</definedName>
    <definedName name="CONV.16MAYO" localSheetId="14">#REF!</definedName>
    <definedName name="CONV.16MAYO">#REF!</definedName>
    <definedName name="CONV.16MAYO_1" localSheetId="14">#REF!</definedName>
    <definedName name="CONV.16MAYO_1">#REF!</definedName>
    <definedName name="CONV.16MAYO_20" localSheetId="14">#REF!</definedName>
    <definedName name="CONV.16MAYO_20">#REF!</definedName>
    <definedName name="CONV.16MAYO_4">#REF!</definedName>
    <definedName name="CUENTA">#REF!</definedName>
    <definedName name="Decenas" localSheetId="14">{"";"";"";"trei";"cuare";"cincue";"sese";"sete";"oche";"nove"}&amp;"nta "</definedName>
    <definedName name="Decenas">{"";"";"";"trei";"cuare";"cincue";"sese";"sete";"oche";"nove"}&amp;"nta "</definedName>
    <definedName name="DESCRIPCION_PARTIDA" localSheetId="14">#REF!</definedName>
    <definedName name="DESCRIPCION_PARTIDA">#REF!</definedName>
    <definedName name="DESPSAL" localSheetId="14">[6]Radmod04oficios!#REF!</definedName>
    <definedName name="DESPSAL">[6]Radmod04oficios!#REF!</definedName>
    <definedName name="DESPSAL_1" localSheetId="14">[6]Radmod04oficios!#REF!</definedName>
    <definedName name="DESPSAL_1">[6]Radmod04oficios!#REF!</definedName>
    <definedName name="DESPSAL_11">[6]Radmod04oficios!#REF!</definedName>
    <definedName name="DESPSAL_20">[6]Radmod04oficios!#REF!</definedName>
    <definedName name="DESPSAL_4">[6]Radmod04oficios!#REF!</definedName>
    <definedName name="DIARIO" localSheetId="14">#REF!</definedName>
    <definedName name="DIARIO">#REF!</definedName>
    <definedName name="EDU" localSheetId="14">#REF!</definedName>
    <definedName name="EDU">#REF!</definedName>
    <definedName name="EDU_1" localSheetId="14">#REF!</definedName>
    <definedName name="EDU_1">#REF!</definedName>
    <definedName name="EDU_11">#REF!</definedName>
    <definedName name="EDU_20">#REF!</definedName>
    <definedName name="EDU_4">#REF!</definedName>
    <definedName name="ENTIDAD_H">[10]LISTA!$A$1:$A$96</definedName>
    <definedName name="Excel_BuiltIn_Database" localSheetId="14">#REF!</definedName>
    <definedName name="Excel_BuiltIn_Database">#REF!</definedName>
    <definedName name="Excel_BuiltIn_Database_1" localSheetId="14">#REF!</definedName>
    <definedName name="Excel_BuiltIn_Database_1">#REF!</definedName>
    <definedName name="Excel_BuiltIn_Database_20" localSheetId="14">#REF!</definedName>
    <definedName name="Excel_BuiltIn_Database_20">#REF!</definedName>
    <definedName name="Excel_BuiltIn_Database_4">#REF!</definedName>
    <definedName name="Excel_BuiltIn_Database_5">#REF!</definedName>
    <definedName name="Excel_BuiltIn_Print_Titles_3" localSheetId="14">'[11]24'!$A$1:$B$65536,'[11]24'!#REF!</definedName>
    <definedName name="Excel_BuiltIn_Print_Titles_3">'[12]24'!$A$1:$B$65536,'[12]24'!#REF!</definedName>
    <definedName name="Excel_BuiltIn_Print_Titles_3_1" localSheetId="14">'[13]24'!$A$1:$B$65536,'[13]24'!#REF!</definedName>
    <definedName name="Excel_BuiltIn_Print_Titles_3_1">'[13]24'!$A$1:$B$65536,'[13]24'!#REF!</definedName>
    <definedName name="Excel_BuiltIn_Print_Titles_3_20" localSheetId="14">'[11]24'!$A$1:$B$65536,'[11]24'!#REF!</definedName>
    <definedName name="Excel_BuiltIn_Print_Titles_3_20">'[12]24'!$A$1:$B$65536,'[12]24'!#REF!</definedName>
    <definedName name="Excel_BuiltIn_Print_Titles_3_4" localSheetId="14">'[11]24'!$A$1:$B$65536,'[11]24'!#REF!</definedName>
    <definedName name="Excel_BuiltIn_Print_Titles_3_4">'[12]24'!$A$1:$B$65536,'[12]24'!#REF!</definedName>
    <definedName name="FABIS" localSheetId="14">#REF!</definedName>
    <definedName name="FABIS">#REF!</definedName>
    <definedName name="FEDE" localSheetId="14">#REF!</definedName>
    <definedName name="FEDE">#REF!</definedName>
    <definedName name="FOVISSSTE" localSheetId="14">#REF!</definedName>
    <definedName name="FOVISSSTE">#REF!</definedName>
    <definedName name="FOVISSSTE_1">#REF!</definedName>
    <definedName name="FOVISSSTE_20">#REF!</definedName>
    <definedName name="FOVISSSTE_4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14">#REF!</definedName>
    <definedName name="G">#REF!</definedName>
    <definedName name="IMPRES.1" localSheetId="14">#REF!</definedName>
    <definedName name="IMPRES.1">#REF!</definedName>
    <definedName name="IMPRES.1_1" localSheetId="14">#REF!</definedName>
    <definedName name="IMPRES.1_1">#REF!</definedName>
    <definedName name="IMPRES.1_20">#REF!</definedName>
    <definedName name="IMPRES.1_4">#REF!</definedName>
    <definedName name="IMPRES.2">#REF!</definedName>
    <definedName name="IMPRES.2_1">#REF!</definedName>
    <definedName name="IMPRES.2_20">#REF!</definedName>
    <definedName name="IMPRES.2_4">#REF!</definedName>
    <definedName name="INC.1o.ABRIL">#REF!</definedName>
    <definedName name="INC.1o.ABRIL_1">#REF!</definedName>
    <definedName name="INC.1o.ABRIL_20">#REF!</definedName>
    <definedName name="INC.1o.ABRIL_4">#REF!</definedName>
    <definedName name="INC.1oENERO">#REF!</definedName>
    <definedName name="INC.1oENERO_1">#REF!</definedName>
    <definedName name="INC.1oENERO_20">#REF!</definedName>
    <definedName name="INC.1oENERO_4">#REF!</definedName>
    <definedName name="INC.1SEPT">#REF!</definedName>
    <definedName name="INC.1SEPT_1">#REF!</definedName>
    <definedName name="INC.1SEPT_20">#REF!</definedName>
    <definedName name="INC.1SEPT_4">#REF!</definedName>
    <definedName name="INC.CARRMAGIST">#REF!</definedName>
    <definedName name="INC.CARRMAGIST_1">#REF!</definedName>
    <definedName name="INC.CARRMAGIST_20">#REF!</definedName>
    <definedName name="INC.CARRMAGIST_4">#REF!</definedName>
    <definedName name="INGRESOS">'[7]FLUJO E'!$C$14,'[7]FLUJO E'!$C$19,'[7]FLUJO E'!$C$24</definedName>
    <definedName name="Ir_Inicio">#N/A</definedName>
    <definedName name="ISSSTE" localSheetId="14">[6]Radmod04oficios!#REF!</definedName>
    <definedName name="ISSSTE">[6]Radmod04oficios!#REF!</definedName>
    <definedName name="ISSSTE_1" localSheetId="14">[6]Radmod04oficios!#REF!</definedName>
    <definedName name="ISSSTE_1">[6]Radmod04oficios!#REF!</definedName>
    <definedName name="ISSSTE_11" localSheetId="14">[6]Radmod04oficios!#REF!</definedName>
    <definedName name="ISSSTE_11">[6]Radmod04oficios!#REF!</definedName>
    <definedName name="ISSSTE_20">[6]Radmod04oficios!#REF!</definedName>
    <definedName name="ISSSTE_4">[6]Radmod04oficios!#REF!</definedName>
    <definedName name="J" localSheetId="14">#REF!</definedName>
    <definedName name="J">#REF!</definedName>
    <definedName name="K" localSheetId="14">#REF!</definedName>
    <definedName name="K">#REF!</definedName>
    <definedName name="KAHJHSW" localSheetId="14">#REF!</definedName>
    <definedName name="KAHJHSW">#REF!</definedName>
    <definedName name="KHJH">#REF!</definedName>
    <definedName name="KJH">#REF!</definedName>
    <definedName name="KJHDSD">[6]Radmod04oficios!#REF!</definedName>
    <definedName name="KQWE" localSheetId="14">#REF!</definedName>
    <definedName name="KQWE">#REF!</definedName>
    <definedName name="L" localSheetId="14">#REF!</definedName>
    <definedName name="L">#REF!</definedName>
    <definedName name="LISTA">[8]Ctas!$A$4:$B$409</definedName>
    <definedName name="ListaMetas" localSheetId="14">#REF!</definedName>
    <definedName name="ListaMetas">#REF!</definedName>
    <definedName name="ListaMetas_1" localSheetId="14">#REF!</definedName>
    <definedName name="ListaMetas_1">#REF!</definedName>
    <definedName name="ListaMetas_20" localSheetId="14">#REF!</definedName>
    <definedName name="ListaMetas_20">#REF!</definedName>
    <definedName name="ListaMetas_4">#REF!</definedName>
    <definedName name="ListaMetas_5">#REF!</definedName>
    <definedName name="LKQWKJEH">[14]est!#REF!</definedName>
    <definedName name="LL" localSheetId="14">#REF!</definedName>
    <definedName name="LL">#REF!</definedName>
    <definedName name="LLKLLLL" localSheetId="14">'[15]6'!#REF!</definedName>
    <definedName name="LLKLLLL">'[16]6'!#REF!</definedName>
    <definedName name="LQWEK" localSheetId="14">'[15]6'!#REF!</definedName>
    <definedName name="LQWEK">'[16]6'!#REF!</definedName>
    <definedName name="ME" localSheetId="14">#REF!</definedName>
    <definedName name="ME">#REF!</definedName>
    <definedName name="NECESIDADES" localSheetId="14">#REF!</definedName>
    <definedName name="NECESIDADES">#REF!</definedName>
    <definedName name="NECESIDADES_1" localSheetId="14">#REF!</definedName>
    <definedName name="NECESIDADES_1">#REF!</definedName>
    <definedName name="NECESIDADES_20">#REF!</definedName>
    <definedName name="NECESIDADES_4">#REF!</definedName>
    <definedName name="NOM_AJ2" localSheetId="14">[4]R_PRONOSTICO_PR!$CP$1:$CP$65536</definedName>
    <definedName name="NOM_AJ2">[5]R_PRONOSTICO_PR!$CP$1:$CP$65536</definedName>
    <definedName name="NOM_AJ5" localSheetId="14">[4]R_PRONOSTICO_PR!$CS$1:$CS$65536</definedName>
    <definedName name="NOM_AJ5">[5]R_PRONOSTICO_PR!$CS$1:$CS$65536</definedName>
    <definedName name="NOM_ENE" localSheetId="14">[4]R_PRONOSTICO_PR!$CU$1:$CU$65536</definedName>
    <definedName name="NOM_ENE">[5]R_PRONOSTICO_PR!$CU$1:$CU$65536</definedName>
    <definedName name="nombre" localSheetId="14">#REF!</definedName>
    <definedName name="nombre">#REF!</definedName>
    <definedName name="NOMBRES" localSheetId="14">#REF!</definedName>
    <definedName name="NOMBRES">#REF!</definedName>
    <definedName name="NUEVA" localSheetId="14">#REF!</definedName>
    <definedName name="NUEVA">#REF!</definedName>
    <definedName name="O">'[17]REPORTE DETALLADO 2014'!Tema_6</definedName>
    <definedName name="OCTUBRE" localSheetId="14">#REF!</definedName>
    <definedName name="OCTUBRE">#REF!</definedName>
    <definedName name="OCTUBRE_1" localSheetId="14">#REF!</definedName>
    <definedName name="OCTUBRE_1">#REF!</definedName>
    <definedName name="OCTUBRE_20" localSheetId="14">#REF!</definedName>
    <definedName name="OCTUBRE_20">#REF!</definedName>
    <definedName name="OCTUBRE_4">#REF!</definedName>
    <definedName name="OLE_LINK1_7" localSheetId="14">'[18]7'!#REF!</definedName>
    <definedName name="OLE_LINK1_7">'[19]7'!#REF!</definedName>
    <definedName name="OTRO" localSheetId="14">#REF!</definedName>
    <definedName name="OTRO">#REF!</definedName>
    <definedName name="OTRO_1" localSheetId="14">#REF!</definedName>
    <definedName name="OTRO_1">#REF!</definedName>
    <definedName name="OTRO_11" localSheetId="14">#REF!</definedName>
    <definedName name="OTRO_11">#REF!</definedName>
    <definedName name="OTRO_20">#REF!</definedName>
    <definedName name="OTRO_4">#REF!</definedName>
    <definedName name="OTRO_5">#REF!</definedName>
    <definedName name="PAG.1">#REF!</definedName>
    <definedName name="PAG.1_1">#REF!</definedName>
    <definedName name="PAG.1_20">#REF!</definedName>
    <definedName name="PAG.1_4">#REF!</definedName>
    <definedName name="PAG.2">#REF!</definedName>
    <definedName name="PAG.2_1">#REF!</definedName>
    <definedName name="PAG.2_20">#REF!</definedName>
    <definedName name="PAG.2_4">#REF!</definedName>
    <definedName name="PARTIDA">[20]Global!#REF!</definedName>
    <definedName name="PARTIDAS" localSheetId="14">#REF!</definedName>
    <definedName name="PARTIDAS">#REF!</definedName>
    <definedName name="PE" localSheetId="14">#REF!</definedName>
    <definedName name="PE">#REF!</definedName>
    <definedName name="PERIODO" localSheetId="14">#REF!</definedName>
    <definedName name="PERIODO">#REF!</definedName>
    <definedName name="Periodos" localSheetId="3">[21]Periodos!$A$2:$A$13</definedName>
    <definedName name="Periodos" localSheetId="5">[21]Periodos!$A$2:$A$13</definedName>
    <definedName name="Periodos" localSheetId="6">[21]Periodos!$A$2:$A$13</definedName>
    <definedName name="Periodos" localSheetId="7">[21]Periodos!$A$2:$A$13</definedName>
    <definedName name="Periodos" localSheetId="8">[21]Periodos!$A$2:$A$13</definedName>
    <definedName name="Periodos">[22]Periodos!$A$2:$A$13</definedName>
    <definedName name="PR" localSheetId="14">#REF!</definedName>
    <definedName name="PR">#REF!</definedName>
    <definedName name="PRE_DIC" localSheetId="14">[4]R_PRONOSTICO_PR!$CM$1:$CM$65536</definedName>
    <definedName name="PRE_DIC">[5]R_PRONOSTICO_PR!$CM$1:$CM$65536</definedName>
    <definedName name="PRE_NOV" localSheetId="14">[4]R_PRONOSTICO_PR!$CL$1:$CL$65536</definedName>
    <definedName name="PRE_NOV">[5]R_PRONOSTICO_PR!$CL$1:$CL$65536</definedName>
    <definedName name="PRE_OCT" localSheetId="14">[4]R_PRONOSTICO_PR!$CK$1:$CK$65536</definedName>
    <definedName name="PRE_OCT">[5]R_PRONOSTICO_PR!$CK$1:$CK$65536</definedName>
    <definedName name="presp_horas_edo" localSheetId="14">'[15]6'!#REF!</definedName>
    <definedName name="presp_horas_edo">'[16]6'!#REF!</definedName>
    <definedName name="presp_horas_edo_1" localSheetId="14">'[15]6'!#REF!</definedName>
    <definedName name="presp_horas_edo_1">'[16]6'!#REF!</definedName>
    <definedName name="presp_horas_edo_11" localSheetId="14">'[15]6'!#REF!</definedName>
    <definedName name="presp_horas_edo_11">'[16]6'!#REF!</definedName>
    <definedName name="presp_horas_edo_20" localSheetId="14">'[15]6'!#REF!</definedName>
    <definedName name="presp_horas_edo_20">'[16]6'!#REF!</definedName>
    <definedName name="presp_horas_edo_4" localSheetId="14">'[15]6'!#REF!</definedName>
    <definedName name="presp_horas_edo_4">'[16]6'!#REF!</definedName>
    <definedName name="presp_horas_estatales">[14]est!#REF!</definedName>
    <definedName name="presp_horas_estatales_1">[14]est!#REF!</definedName>
    <definedName name="presp_horas_estatales_11">[14]est!#REF!</definedName>
    <definedName name="presp_horas_estatales_20">[14]est!#REF!</definedName>
    <definedName name="presp_horas_estatales_4">[14]est!#REF!</definedName>
    <definedName name="presp_horas_fed" localSheetId="14">'[15]6'!#REF!</definedName>
    <definedName name="presp_horas_fed">'[16]6'!#REF!</definedName>
    <definedName name="presp_horas_fed_1" localSheetId="14">'[15]6'!#REF!</definedName>
    <definedName name="presp_horas_fed_1">'[16]6'!#REF!</definedName>
    <definedName name="presp_horas_fed_11" localSheetId="14">'[15]6'!#REF!</definedName>
    <definedName name="presp_horas_fed_11">'[16]6'!#REF!</definedName>
    <definedName name="presp_horas_fed_20" localSheetId="14">'[15]6'!#REF!</definedName>
    <definedName name="presp_horas_fed_20">'[16]6'!#REF!</definedName>
    <definedName name="presp_horas_fed_4" localSheetId="14">'[15]6'!#REF!</definedName>
    <definedName name="presp_horas_fed_4">'[16]6'!#REF!</definedName>
    <definedName name="presp_plazas_edo" localSheetId="14">'[15]6'!#REF!</definedName>
    <definedName name="presp_plazas_edo">'[16]6'!#REF!</definedName>
    <definedName name="presp_plazas_edo_1" localSheetId="14">'[15]6'!#REF!</definedName>
    <definedName name="presp_plazas_edo_1">'[16]6'!#REF!</definedName>
    <definedName name="presp_plazas_edo_11" localSheetId="14">'[15]6'!#REF!</definedName>
    <definedName name="presp_plazas_edo_11">'[16]6'!#REF!</definedName>
    <definedName name="presp_plazas_edo_20" localSheetId="14">'[15]6'!#REF!</definedName>
    <definedName name="presp_plazas_edo_20">'[16]6'!#REF!</definedName>
    <definedName name="presp_plazas_edo_4" localSheetId="14">'[15]6'!#REF!</definedName>
    <definedName name="presp_plazas_edo_4">'[16]6'!#REF!</definedName>
    <definedName name="presp_plazas_estatales">[14]est!#REF!</definedName>
    <definedName name="presp_plazas_estatales_1">[14]est!#REF!</definedName>
    <definedName name="presp_plazas_estatales_11">[14]est!#REF!</definedName>
    <definedName name="presp_plazas_estatales_20">[14]est!#REF!</definedName>
    <definedName name="presp_plazas_estatales_4">[14]est!#REF!</definedName>
    <definedName name="presp_plazas_fed" localSheetId="14">'[15]6'!#REF!</definedName>
    <definedName name="presp_plazas_fed">'[16]6'!#REF!</definedName>
    <definedName name="presp_plazas_fed_1" localSheetId="14">'[15]6'!#REF!</definedName>
    <definedName name="presp_plazas_fed_1">'[16]6'!#REF!</definedName>
    <definedName name="presp_plazas_fed_11" localSheetId="14">'[15]6'!#REF!</definedName>
    <definedName name="presp_plazas_fed_11">'[16]6'!#REF!</definedName>
    <definedName name="presp_plazas_fed_20" localSheetId="14">'[15]6'!#REF!</definedName>
    <definedName name="presp_plazas_fed_20">'[16]6'!#REF!</definedName>
    <definedName name="presp_plazas_fed_4" localSheetId="14">'[15]6'!#REF!</definedName>
    <definedName name="presp_plazas_fed_4">'[16]6'!#REF!</definedName>
    <definedName name="Presupuestado" localSheetId="14">#REF!</definedName>
    <definedName name="Presupuestado">#REF!</definedName>
    <definedName name="Presupuestado_1" localSheetId="14">#REF!</definedName>
    <definedName name="Presupuestado_1">#REF!</definedName>
    <definedName name="Presupuestado_20" localSheetId="14">#REF!</definedName>
    <definedName name="Presupuestado_20">#REF!</definedName>
    <definedName name="Presupuestado_4">#REF!</definedName>
    <definedName name="PROGRAMAS" localSheetId="14">'[23]Edo res con CC'!#REF!</definedName>
    <definedName name="PROGRAMAS">'[24]Edo res con CC'!#REF!</definedName>
    <definedName name="PROGRAMAS_20" localSheetId="14">'[23]Edo res con CC'!#REF!</definedName>
    <definedName name="PROGRAMAS_20">'[24]Edo res con CC'!#REF!</definedName>
    <definedName name="PROGRAMAS_4" localSheetId="14">'[23]Edo res con CC'!#REF!</definedName>
    <definedName name="PROGRAMAS_4">'[24]Edo res con CC'!#REF!</definedName>
    <definedName name="PROMEDIO" localSheetId="14">#REF!</definedName>
    <definedName name="PROMEDIO">#REF!</definedName>
    <definedName name="PROMEDIO_1" localSheetId="14">#REF!</definedName>
    <definedName name="PROMEDIO_1">#REF!</definedName>
    <definedName name="PROMEDIO_20" localSheetId="14">#REF!</definedName>
    <definedName name="PROMEDIO_20">#REF!</definedName>
    <definedName name="PROMEDIO_4">#REF!</definedName>
    <definedName name="PROVEEDORES">#REF!</definedName>
    <definedName name="PROYECTOS">#REF!</definedName>
    <definedName name="Quincenas" localSheetId="14">{"";"diez";"once";"doce";"trece";"catorce";"quince"}&amp;" "</definedName>
    <definedName name="Quincenas">{"";"diez";"once";"doce";"trece";"catorce";"quince"}&amp;" "</definedName>
    <definedName name="Radicado" localSheetId="14">#REF!</definedName>
    <definedName name="Radicado">#REF!</definedName>
    <definedName name="Radicado_1" localSheetId="14">#REF!</definedName>
    <definedName name="Radicado_1">#REF!</definedName>
    <definedName name="Radicado_20">#REF!</definedName>
    <definedName name="Radicado_4">#REF!</definedName>
    <definedName name="REAL_08" localSheetId="14">[4]R_PRONOSTICO_PR!$H$1:$H$65536</definedName>
    <definedName name="REAL_08">[5]R_PRONOSTICO_PR!$H$1:$H$65536</definedName>
    <definedName name="RENDICIÓN_DE_LA_CUENTA_PÚBLICA" localSheetId="14">#REF!</definedName>
    <definedName name="RENDICIÓN_DE_LA_CUENTA_PÚBLICA" localSheetId="1">#REF!</definedName>
    <definedName name="RENDICIÓN_DE_LA_CUENTA_PÚBLICA">#REF!</definedName>
    <definedName name="RF" localSheetId="14">#REF!</definedName>
    <definedName name="RF">#REF!</definedName>
    <definedName name="RL_DIC_07" localSheetId="14">[4]R_PRONOSTICO_PR!$BW$1:$BW$65536</definedName>
    <definedName name="RL_DIC_07">[5]R_PRONOSTICO_PR!$BW$1:$BW$65536</definedName>
    <definedName name="RL_DIC_08" localSheetId="14">[4]R_PRONOSTICO_PR!$BJ$1:$BJ$65536</definedName>
    <definedName name="RL_DIC_08">[5]R_PRONOSTICO_PR!$BJ$1:$BJ$65536</definedName>
    <definedName name="RL_ENE_08" localSheetId="14">[4]R_PRONOSTICO_PR!$AY$1:$AY$65536</definedName>
    <definedName name="RL_ENE_08">[5]R_PRONOSTICO_PR!$AY$1:$AY$65536</definedName>
    <definedName name="RL_NOV_07" localSheetId="14">[4]R_PRONOSTICO_PR!$BV$1:$BV$65536</definedName>
    <definedName name="RL_NOV_07">[5]R_PRONOSTICO_PR!$BV$1:$BV$65536</definedName>
    <definedName name="RL_OCT_07" localSheetId="14">[4]R_PRONOSTICO_PR!$BU$1:$BU$65536</definedName>
    <definedName name="RL_OCT_07">[5]R_PRONOSTICO_PR!$BU$1:$BU$65536</definedName>
    <definedName name="RM" localSheetId="14">#REF!</definedName>
    <definedName name="RM">#REF!</definedName>
    <definedName name="S_4" localSheetId="14">[4]R_PRONOSTICO_PR!$AK$1:$AK$65536</definedName>
    <definedName name="S_4">[5]R_PRONOSTICO_PR!$AK$1:$AK$65536</definedName>
    <definedName name="S_5" localSheetId="14">[4]R_PRONOSTICO_PR!$AX$1:$AX$65536</definedName>
    <definedName name="S_5">[5]R_PRONOSTICO_PR!$AX$1:$AX$65536</definedName>
    <definedName name="salu" localSheetId="14">#REF!</definedName>
    <definedName name="salu">#REF!</definedName>
    <definedName name="salu_1" localSheetId="14">#REF!</definedName>
    <definedName name="salu_1">#REF!</definedName>
    <definedName name="salu_11" localSheetId="14">#REF!</definedName>
    <definedName name="salu_11">#REF!</definedName>
    <definedName name="salu_20">#REF!</definedName>
    <definedName name="salu_4">#REF!</definedName>
    <definedName name="salu_5">#REF!</definedName>
    <definedName name="salud">#REF!</definedName>
    <definedName name="salud_1">#REF!</definedName>
    <definedName name="salud_11">#REF!</definedName>
    <definedName name="salud_20">#REF!</definedName>
    <definedName name="salud_4">#REF!</definedName>
    <definedName name="salud_5">#REF!</definedName>
    <definedName name="SALUD1">#REF!</definedName>
    <definedName name="SAR">[6]Radmod04oficios!#REF!</definedName>
    <definedName name="SAR_1">[6]Radmod04oficios!#REF!</definedName>
    <definedName name="SAR_11">[6]Radmod04oficios!#REF!</definedName>
    <definedName name="SAR_20">[6]Radmod04oficios!#REF!</definedName>
    <definedName name="SAR_4">[6]Radmod04oficios!#REF!</definedName>
    <definedName name="SDAS" localSheetId="14">#REF!</definedName>
    <definedName name="SDAS">#REF!</definedName>
    <definedName name="SEDEQ">[6]Radmod04oficios!#REF!</definedName>
    <definedName name="SEDEQ_1">[6]Radmod04oficios!#REF!</definedName>
    <definedName name="SEDEQ_11">[6]Radmod04oficios!#REF!</definedName>
    <definedName name="SEDEQ_20">[6]Radmod04oficios!#REF!</definedName>
    <definedName name="SEDEQ_4">[6]Radmod04oficios!#REF!</definedName>
    <definedName name="SESEQ" localSheetId="14">#REF!</definedName>
    <definedName name="SESEQ">#REF!</definedName>
    <definedName name="SESEQ_1" localSheetId="14">#REF!</definedName>
    <definedName name="SESEQ_1">#REF!</definedName>
    <definedName name="SESEQ_11" localSheetId="14">#REF!</definedName>
    <definedName name="SESEQ_11">#REF!</definedName>
    <definedName name="SESEQ_12">#REF!</definedName>
    <definedName name="SESEQ_2">#REF!</definedName>
    <definedName name="SESEQ_20">#REF!</definedName>
    <definedName name="SESEQ_4">#REF!</definedName>
    <definedName name="SESEQ_5">#REF!</definedName>
    <definedName name="SESEQ_7">#REF!</definedName>
    <definedName name="SUB">#REF!</definedName>
    <definedName name="SUBSIDIOS">#REF!</definedName>
    <definedName name="TABLA141A">#REF!</definedName>
    <definedName name="TARIFA141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_xlnm.Print_Titles" localSheetId="4">'5 (2)'!$1:$7</definedName>
    <definedName name="_xlnm.Print_Titles" localSheetId="9">'7a (2)'!$1:$5</definedName>
    <definedName name="_xlnm.Print_Titles" localSheetId="14">'Guia de cumplimiento LDF'!$1:$7</definedName>
    <definedName name="Tot_horas_estatal" localSheetId="14">[14]est!#REF!</definedName>
    <definedName name="Tot_horas_estatal">[14]est!#REF!</definedName>
    <definedName name="Tot_horas_estatal_1" localSheetId="14">[14]est!#REF!</definedName>
    <definedName name="Tot_horas_estatal_1">[14]est!#REF!</definedName>
    <definedName name="Tot_horas_estatal_11" localSheetId="14">[14]est!#REF!</definedName>
    <definedName name="Tot_horas_estatal_11">[14]est!#REF!</definedName>
    <definedName name="Tot_horas_estatal_20" localSheetId="14">[14]est!#REF!</definedName>
    <definedName name="Tot_horas_estatal_20">[14]est!#REF!</definedName>
    <definedName name="Tot_horas_estatal_4">[14]est!#REF!</definedName>
    <definedName name="Tot_horas_QRO" localSheetId="14">'[15]6'!#REF!</definedName>
    <definedName name="Tot_horas_QRO">'[16]6'!#REF!</definedName>
    <definedName name="Tot_horas_QRO_1" localSheetId="14">'[15]6'!#REF!</definedName>
    <definedName name="Tot_horas_QRO_1">'[16]6'!#REF!</definedName>
    <definedName name="Tot_horas_QRO_11" localSheetId="14">'[15]6'!#REF!</definedName>
    <definedName name="Tot_horas_QRO_11">'[16]6'!#REF!</definedName>
    <definedName name="Tot_horas_QRO_20" localSheetId="14">'[15]6'!#REF!</definedName>
    <definedName name="Tot_horas_QRO_20">'[16]6'!#REF!</definedName>
    <definedName name="Tot_horas_QRO_4" localSheetId="14">'[15]6'!#REF!</definedName>
    <definedName name="Tot_horas_QRO_4">'[16]6'!#REF!</definedName>
    <definedName name="Tot_horas_SEP" localSheetId="14">'[15]6'!#REF!</definedName>
    <definedName name="Tot_horas_SEP">'[16]6'!#REF!</definedName>
    <definedName name="Tot_horas_SEP_1" localSheetId="14">'[15]6'!#REF!</definedName>
    <definedName name="Tot_horas_SEP_1">'[16]6'!#REF!</definedName>
    <definedName name="Tot_horas_SEP_11" localSheetId="14">'[15]6'!#REF!</definedName>
    <definedName name="Tot_horas_SEP_11">'[16]6'!#REF!</definedName>
    <definedName name="Tot_horas_SEP_20" localSheetId="14">'[15]6'!#REF!</definedName>
    <definedName name="Tot_horas_SEP_20">'[16]6'!#REF!</definedName>
    <definedName name="Tot_horas_SEP_4" localSheetId="14">'[15]6'!#REF!</definedName>
    <definedName name="Tot_horas_SEP_4">'[16]6'!#REF!</definedName>
    <definedName name="TOT_plazas_Estatal">[14]est!#REF!</definedName>
    <definedName name="TOT_plazas_Estatal_1">[14]est!#REF!</definedName>
    <definedName name="TOT_plazas_Estatal_11">[14]est!#REF!</definedName>
    <definedName name="TOT_plazas_Estatal_20">[14]est!#REF!</definedName>
    <definedName name="TOT_plazas_Estatal_4">[14]est!#REF!</definedName>
    <definedName name="Tot_plazas_QRO" localSheetId="14">'[15]6'!#REF!</definedName>
    <definedName name="Tot_plazas_QRO">'[16]6'!#REF!</definedName>
    <definedName name="Tot_plazas_QRO_1" localSheetId="14">'[15]6'!#REF!</definedName>
    <definedName name="Tot_plazas_QRO_1">'[16]6'!#REF!</definedName>
    <definedName name="Tot_plazas_QRO_11" localSheetId="14">'[15]6'!#REF!</definedName>
    <definedName name="Tot_plazas_QRO_11">'[16]6'!#REF!</definedName>
    <definedName name="Tot_plazas_QRO_20" localSheetId="14">'[15]6'!#REF!</definedName>
    <definedName name="Tot_plazas_QRO_20">'[16]6'!#REF!</definedName>
    <definedName name="Tot_plazas_QRO_4" localSheetId="14">'[15]6'!#REF!</definedName>
    <definedName name="Tot_plazas_QRO_4">'[16]6'!#REF!</definedName>
    <definedName name="Tot_plazas_SEP" localSheetId="14">'[15]6'!#REF!</definedName>
    <definedName name="Tot_plazas_SEP">'[16]6'!#REF!</definedName>
    <definedName name="Tot_plazas_SEP_1" localSheetId="14">'[15]6'!#REF!</definedName>
    <definedName name="Tot_plazas_SEP_1">'[16]6'!#REF!</definedName>
    <definedName name="Tot_plazas_SEP_11" localSheetId="14">'[15]6'!#REF!</definedName>
    <definedName name="Tot_plazas_SEP_11">'[16]6'!#REF!</definedName>
    <definedName name="Tot_plazas_SEP_20" localSheetId="14">'[15]6'!#REF!</definedName>
    <definedName name="Tot_plazas_SEP_20">'[16]6'!#REF!</definedName>
    <definedName name="Tot_plazas_SEP_4" localSheetId="14">'[15]6'!#REF!</definedName>
    <definedName name="Tot_plazas_SEP_4">'[16]6'!#REF!</definedName>
    <definedName name="TOTAL" localSheetId="14">#REF!</definedName>
    <definedName name="TOTAL">#REF!</definedName>
    <definedName name="TOTAL_1" localSheetId="14">#REF!</definedName>
    <definedName name="TOTAL_1">#REF!</definedName>
    <definedName name="TOTAL_20" localSheetId="14">#REF!</definedName>
    <definedName name="TOTAL_20">#REF!</definedName>
    <definedName name="TOTAL_4">#REF!</definedName>
    <definedName name="total_horas_edo" localSheetId="14">'[15]6'!#REF!</definedName>
    <definedName name="total_horas_edo">'[16]6'!#REF!</definedName>
    <definedName name="total_horas_edo_1" localSheetId="14">'[15]6'!#REF!</definedName>
    <definedName name="total_horas_edo_1">'[16]6'!#REF!</definedName>
    <definedName name="total_horas_edo_11" localSheetId="14">'[15]6'!#REF!</definedName>
    <definedName name="total_horas_edo_11">'[16]6'!#REF!</definedName>
    <definedName name="total_horas_edo_20" localSheetId="14">'[15]6'!#REF!</definedName>
    <definedName name="total_horas_edo_20">'[16]6'!#REF!</definedName>
    <definedName name="total_horas_edo_4" localSheetId="14">'[15]6'!#REF!</definedName>
    <definedName name="total_horas_edo_4">'[16]6'!#REF!</definedName>
    <definedName name="total_horas_estatales">[14]est!#REF!</definedName>
    <definedName name="total_horas_estatales_1">[14]est!#REF!</definedName>
    <definedName name="total_horas_estatales_11">[14]est!#REF!</definedName>
    <definedName name="total_horas_estatales_20">[14]est!#REF!</definedName>
    <definedName name="total_horas_estatales_4">[14]est!#REF!</definedName>
    <definedName name="total_horas_fed" localSheetId="14">'[15]6'!#REF!</definedName>
    <definedName name="total_horas_fed">'[16]6'!#REF!</definedName>
    <definedName name="total_horas_fed_1" localSheetId="14">'[15]6'!#REF!</definedName>
    <definedName name="total_horas_fed_1">'[16]6'!#REF!</definedName>
    <definedName name="total_horas_fed_11" localSheetId="14">'[15]6'!#REF!</definedName>
    <definedName name="total_horas_fed_11">'[16]6'!#REF!</definedName>
    <definedName name="total_horas_fed_20" localSheetId="14">'[15]6'!#REF!</definedName>
    <definedName name="total_horas_fed_20">'[16]6'!#REF!</definedName>
    <definedName name="total_horas_fed_4" localSheetId="14">'[15]6'!#REF!</definedName>
    <definedName name="total_horas_fed_4">'[16]6'!#REF!</definedName>
    <definedName name="total_plazas_edo" localSheetId="14">'[15]6'!#REF!</definedName>
    <definedName name="total_plazas_edo">'[16]6'!#REF!</definedName>
    <definedName name="total_plazas_edo_1" localSheetId="14">'[15]6'!#REF!</definedName>
    <definedName name="total_plazas_edo_1">'[16]6'!#REF!</definedName>
    <definedName name="total_plazas_edo_11" localSheetId="14">'[15]6'!#REF!</definedName>
    <definedName name="total_plazas_edo_11">'[16]6'!#REF!</definedName>
    <definedName name="total_plazas_edo_20" localSheetId="14">'[15]6'!#REF!</definedName>
    <definedName name="total_plazas_edo_20">'[16]6'!#REF!</definedName>
    <definedName name="total_plazas_edo_4" localSheetId="14">'[15]6'!#REF!</definedName>
    <definedName name="total_plazas_edo_4">'[16]6'!#REF!</definedName>
    <definedName name="total_plazas_estatales" localSheetId="14">'[15]sdo est'!#REF!</definedName>
    <definedName name="total_plazas_estatales">'[16]sdo est'!#REF!</definedName>
    <definedName name="total_plazas_estatales_1" localSheetId="14">'[15]sdo est'!#REF!</definedName>
    <definedName name="total_plazas_estatales_1">'[16]sdo est'!#REF!</definedName>
    <definedName name="total_plazas_estatales_11" localSheetId="14">'[15]sdo est'!#REF!</definedName>
    <definedName name="total_plazas_estatales_11">'[16]sdo est'!#REF!</definedName>
    <definedName name="total_plazas_estatales_20" localSheetId="14">'[15]sdo est'!#REF!</definedName>
    <definedName name="total_plazas_estatales_20">'[16]sdo est'!#REF!</definedName>
    <definedName name="total_plazas_estatales_4" localSheetId="14">'[15]sdo est'!#REF!</definedName>
    <definedName name="total_plazas_estatales_4">'[16]sdo est'!#REF!</definedName>
    <definedName name="total_plazas_fed" localSheetId="14">'[15]6'!#REF!</definedName>
    <definedName name="total_plazas_fed">'[16]6'!#REF!</definedName>
    <definedName name="total_plazas_fed_1" localSheetId="14">'[15]6'!#REF!</definedName>
    <definedName name="total_plazas_fed_1">'[16]6'!#REF!</definedName>
    <definedName name="total_plazas_fed_11" localSheetId="14">'[15]6'!#REF!</definedName>
    <definedName name="total_plazas_fed_11">'[16]6'!#REF!</definedName>
    <definedName name="total_plazas_fed_20" localSheetId="14">'[15]6'!#REF!</definedName>
    <definedName name="total_plazas_fed_20">'[16]6'!#REF!</definedName>
    <definedName name="total_plazas_fed_4" localSheetId="14">'[15]6'!#REF!</definedName>
    <definedName name="total_plazas_fed_4">'[16]6'!#REF!</definedName>
    <definedName name="totales_horas_estatales">[14]est!#REF!</definedName>
    <definedName name="totales_horas_estatales_1">[14]est!#REF!</definedName>
    <definedName name="totales_horas_estatales_11">[14]est!#REF!</definedName>
    <definedName name="totales_horas_estatales_20">[14]est!#REF!</definedName>
    <definedName name="totales_horas_estatales_4">[14]est!#REF!</definedName>
    <definedName name="TProveedores">[25]SPEI!$A$6:$A$928</definedName>
    <definedName name="TTEXTRA" localSheetId="14">#REF!</definedName>
    <definedName name="TTEXTRA">#REF!</definedName>
    <definedName name="TTEXTRA_1" localSheetId="14">#REF!</definedName>
    <definedName name="TTEXTRA_1">#REF!</definedName>
    <definedName name="TTEXTRA_1_20" localSheetId="14">#REF!</definedName>
    <definedName name="TTEXTRA_1_20">#REF!</definedName>
    <definedName name="TTEXTRA_1_4">#REF!</definedName>
    <definedName name="TTEXTRA_12">#REF!</definedName>
    <definedName name="TTEXTRA_2">#REF!</definedName>
    <definedName name="TTEXTRA_20">#REF!</definedName>
    <definedName name="TTEXTRA_4">#REF!</definedName>
    <definedName name="TTEXTRA_5">#REF!</definedName>
    <definedName name="TTEXTRA_7">#REF!</definedName>
    <definedName name="unidad">#REF!</definedName>
    <definedName name="unidad_20">#REF!</definedName>
    <definedName name="Unidades" localSheetId="14">{"";"un";"dos";"tres";"cuatro";"cinco";"seis";"siete";"ocho";"nueve"}</definedName>
    <definedName name="Unidades">{"";"un";"dos";"tres";"cuatro";"cinco";"seis";"siete";"ocho";"nueve"}</definedName>
    <definedName name="UNIVERSIDAD" localSheetId="14">#REF!</definedName>
    <definedName name="UNIVERSIDAD">#REF!</definedName>
    <definedName name="USE" localSheetId="14">#REF!</definedName>
    <definedName name="USE">#REF!</definedName>
    <definedName name="USE_1">#REF!</definedName>
    <definedName name="USE_11">#REF!</definedName>
    <definedName name="USE_20">#REF!</definedName>
    <definedName name="USE_4">#REF!</definedName>
    <definedName name="USE_5">#REF!</definedName>
    <definedName name="useb">#REF!</definedName>
    <definedName name="useb_20">#REF!</definedName>
    <definedName name="usebeq">#REF!</definedName>
    <definedName name="usebeq_1">#REF!</definedName>
    <definedName name="usebeq_11">#REF!</definedName>
    <definedName name="usebeq_20">#REF!</definedName>
    <definedName name="usebeq_4">#REF!</definedName>
    <definedName name="usebeq_5">#REF!</definedName>
    <definedName name="UT">#REF!</definedName>
    <definedName name="UT_1">#REF!</definedName>
    <definedName name="UT_20">#REF!</definedName>
    <definedName name="UT_4">#REF!</definedName>
    <definedName name="UTEQ">#REF!</definedName>
    <definedName name="UTEQ_1">#REF!</definedName>
    <definedName name="UTEQ_4">#REF!</definedName>
    <definedName name="utsjr">#REF!</definedName>
    <definedName name="utsjr_1">#REF!</definedName>
    <definedName name="utsjr_11">#REF!</definedName>
    <definedName name="utsjr_12">#REF!</definedName>
    <definedName name="utsjr_2">#REF!</definedName>
    <definedName name="utsjr_20">#REF!</definedName>
    <definedName name="utsjr_4">#REF!</definedName>
    <definedName name="utsjr_5">#REF!</definedName>
    <definedName name="utsjr_7">#REF!</definedName>
    <definedName name="VICKY">[6]Radmod04oficios!#REF!</definedName>
    <definedName name="Y">'[17]REPORTE DETALLADO 2014'!Funciones_Activos_Fijos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4" l="1"/>
  <c r="F17" i="34"/>
  <c r="E17" i="34"/>
  <c r="D17" i="34"/>
  <c r="C17" i="34"/>
  <c r="B17" i="34"/>
  <c r="G7" i="34"/>
  <c r="G27" i="34" s="1"/>
  <c r="F7" i="34"/>
  <c r="F27" i="34" s="1"/>
  <c r="E7" i="34"/>
  <c r="E27" i="34" s="1"/>
  <c r="D7" i="34"/>
  <c r="D27" i="34" s="1"/>
  <c r="C7" i="34"/>
  <c r="C27" i="34" s="1"/>
  <c r="B7" i="34"/>
  <c r="B27" i="34" s="1"/>
  <c r="G27" i="33"/>
  <c r="F27" i="33"/>
  <c r="E27" i="33"/>
  <c r="D27" i="33"/>
  <c r="C27" i="33"/>
  <c r="B27" i="33"/>
  <c r="G20" i="33"/>
  <c r="F20" i="33"/>
  <c r="F30" i="33" s="1"/>
  <c r="E20" i="33"/>
  <c r="E30" i="33" s="1"/>
  <c r="D20" i="33"/>
  <c r="C20" i="33"/>
  <c r="B20" i="33"/>
  <c r="B30" i="33" s="1"/>
  <c r="G6" i="33"/>
  <c r="G30" i="33" s="1"/>
  <c r="F6" i="33"/>
  <c r="E6" i="33"/>
  <c r="D6" i="33"/>
  <c r="D30" i="33" s="1"/>
  <c r="C6" i="33"/>
  <c r="C30" i="33" s="1"/>
  <c r="B6" i="33"/>
  <c r="H15" i="32"/>
  <c r="H14" i="32" s="1"/>
  <c r="H38" i="32" s="1"/>
  <c r="F15" i="32"/>
  <c r="I15" i="32" s="1"/>
  <c r="I14" i="32" s="1"/>
  <c r="I38" i="32" s="1"/>
  <c r="G14" i="32"/>
  <c r="G38" i="32" s="1"/>
  <c r="F14" i="32"/>
  <c r="F38" i="32" s="1"/>
  <c r="E14" i="32"/>
  <c r="E38" i="32" s="1"/>
  <c r="D14" i="32"/>
  <c r="D38" i="32" s="1"/>
  <c r="I60" i="31"/>
  <c r="I55" i="31" s="1"/>
  <c r="I45" i="31" s="1"/>
  <c r="H60" i="31"/>
  <c r="F60" i="31"/>
  <c r="H55" i="31"/>
  <c r="H45" i="31" s="1"/>
  <c r="G55" i="31"/>
  <c r="G45" i="31" s="1"/>
  <c r="F55" i="31"/>
  <c r="E55" i="31"/>
  <c r="D55" i="31"/>
  <c r="D45" i="31" s="1"/>
  <c r="F45" i="31"/>
  <c r="E45" i="31"/>
  <c r="H27" i="31"/>
  <c r="H22" i="31" s="1"/>
  <c r="H12" i="31" s="1"/>
  <c r="F27" i="31"/>
  <c r="I27" i="31" s="1"/>
  <c r="I22" i="31" s="1"/>
  <c r="I12" i="31" s="1"/>
  <c r="I78" i="31" s="1"/>
  <c r="G22" i="31"/>
  <c r="F22" i="31"/>
  <c r="F12" i="31" s="1"/>
  <c r="F78" i="31" s="1"/>
  <c r="E22" i="31"/>
  <c r="E12" i="31" s="1"/>
  <c r="E78" i="31" s="1"/>
  <c r="D22" i="31"/>
  <c r="D12" i="31" s="1"/>
  <c r="D78" i="31" s="1"/>
  <c r="G12" i="31"/>
  <c r="G78" i="31" s="1"/>
  <c r="G35" i="30"/>
  <c r="F35" i="30"/>
  <c r="C35" i="30"/>
  <c r="H26" i="30"/>
  <c r="G26" i="30"/>
  <c r="E26" i="30"/>
  <c r="H24" i="30"/>
  <c r="G24" i="30"/>
  <c r="F24" i="30"/>
  <c r="E24" i="30"/>
  <c r="D24" i="30"/>
  <c r="H15" i="30"/>
  <c r="G15" i="30"/>
  <c r="E15" i="30"/>
  <c r="H13" i="30"/>
  <c r="H35" i="30" s="1"/>
  <c r="G13" i="30"/>
  <c r="F13" i="30"/>
  <c r="E13" i="30"/>
  <c r="E35" i="30" s="1"/>
  <c r="D13" i="30"/>
  <c r="D35" i="30" s="1"/>
  <c r="C13" i="30"/>
  <c r="D176" i="29"/>
  <c r="H150" i="29"/>
  <c r="F150" i="29"/>
  <c r="I149" i="29"/>
  <c r="H149" i="29"/>
  <c r="F149" i="29"/>
  <c r="I148" i="29"/>
  <c r="H148" i="29"/>
  <c r="F148" i="29"/>
  <c r="H147" i="29"/>
  <c r="F147" i="29"/>
  <c r="I147" i="29" s="1"/>
  <c r="H146" i="29"/>
  <c r="F146" i="29"/>
  <c r="I146" i="29" s="1"/>
  <c r="I145" i="29"/>
  <c r="H145" i="29"/>
  <c r="F145" i="29"/>
  <c r="I144" i="29"/>
  <c r="H144" i="29"/>
  <c r="F144" i="29"/>
  <c r="H143" i="29"/>
  <c r="H141" i="29" s="1"/>
  <c r="F143" i="29"/>
  <c r="I143" i="29" s="1"/>
  <c r="H142" i="29"/>
  <c r="F142" i="29"/>
  <c r="I142" i="29" s="1"/>
  <c r="I141" i="29" s="1"/>
  <c r="G141" i="29"/>
  <c r="F141" i="29"/>
  <c r="E141" i="29"/>
  <c r="H140" i="29"/>
  <c r="F140" i="29"/>
  <c r="I140" i="29" s="1"/>
  <c r="I139" i="29"/>
  <c r="H139" i="29"/>
  <c r="F139" i="29"/>
  <c r="I138" i="29"/>
  <c r="H138" i="29"/>
  <c r="F138" i="29"/>
  <c r="H137" i="29"/>
  <c r="F137" i="29"/>
  <c r="I137" i="29" s="1"/>
  <c r="H136" i="29"/>
  <c r="F136" i="29"/>
  <c r="I136" i="29" s="1"/>
  <c r="I135" i="29"/>
  <c r="H135" i="29"/>
  <c r="F135" i="29"/>
  <c r="I134" i="29"/>
  <c r="H134" i="29"/>
  <c r="F134" i="29"/>
  <c r="H133" i="29"/>
  <c r="H131" i="29" s="1"/>
  <c r="F133" i="29"/>
  <c r="I133" i="29" s="1"/>
  <c r="H132" i="29"/>
  <c r="F132" i="29"/>
  <c r="I132" i="29" s="1"/>
  <c r="I131" i="29" s="1"/>
  <c r="G131" i="29"/>
  <c r="F131" i="29"/>
  <c r="E131" i="29"/>
  <c r="H130" i="29"/>
  <c r="F130" i="29"/>
  <c r="I130" i="29" s="1"/>
  <c r="I129" i="29"/>
  <c r="H129" i="29"/>
  <c r="F129" i="29"/>
  <c r="I128" i="29"/>
  <c r="H128" i="29"/>
  <c r="F128" i="29"/>
  <c r="H127" i="29"/>
  <c r="F127" i="29"/>
  <c r="I127" i="29" s="1"/>
  <c r="H126" i="29"/>
  <c r="F126" i="29"/>
  <c r="I126" i="29" s="1"/>
  <c r="I125" i="29"/>
  <c r="H125" i="29"/>
  <c r="F125" i="29"/>
  <c r="I124" i="29"/>
  <c r="H124" i="29"/>
  <c r="F124" i="29"/>
  <c r="H123" i="29"/>
  <c r="H121" i="29" s="1"/>
  <c r="F123" i="29"/>
  <c r="I123" i="29" s="1"/>
  <c r="H122" i="29"/>
  <c r="F122" i="29"/>
  <c r="I122" i="29" s="1"/>
  <c r="G121" i="29"/>
  <c r="F121" i="29"/>
  <c r="E121" i="29"/>
  <c r="H120" i="29"/>
  <c r="F120" i="29"/>
  <c r="I120" i="29" s="1"/>
  <c r="I119" i="29"/>
  <c r="H119" i="29"/>
  <c r="F119" i="29"/>
  <c r="I118" i="29"/>
  <c r="H118" i="29"/>
  <c r="F118" i="29"/>
  <c r="H117" i="29"/>
  <c r="F117" i="29"/>
  <c r="I117" i="29" s="1"/>
  <c r="H116" i="29"/>
  <c r="F116" i="29"/>
  <c r="I116" i="29" s="1"/>
  <c r="I115" i="29"/>
  <c r="H115" i="29"/>
  <c r="F115" i="29"/>
  <c r="I114" i="29"/>
  <c r="H114" i="29"/>
  <c r="F114" i="29"/>
  <c r="H113" i="29"/>
  <c r="H111" i="29" s="1"/>
  <c r="H102" i="29" s="1"/>
  <c r="F113" i="29"/>
  <c r="I113" i="29" s="1"/>
  <c r="H112" i="29"/>
  <c r="F112" i="29"/>
  <c r="I112" i="29" s="1"/>
  <c r="I111" i="29" s="1"/>
  <c r="G111" i="29"/>
  <c r="F111" i="29"/>
  <c r="E111" i="29"/>
  <c r="I110" i="29"/>
  <c r="I109" i="29"/>
  <c r="I108" i="29"/>
  <c r="I107" i="29"/>
  <c r="I106" i="29"/>
  <c r="I105" i="29"/>
  <c r="I104" i="29"/>
  <c r="G102" i="29"/>
  <c r="F102" i="29"/>
  <c r="E102" i="29"/>
  <c r="H61" i="29"/>
  <c r="F61" i="29"/>
  <c r="I61" i="29" s="1"/>
  <c r="I60" i="29"/>
  <c r="H60" i="29"/>
  <c r="F60" i="29"/>
  <c r="I59" i="29"/>
  <c r="H59" i="29"/>
  <c r="F59" i="29"/>
  <c r="H58" i="29"/>
  <c r="F58" i="29"/>
  <c r="I58" i="29" s="1"/>
  <c r="H57" i="29"/>
  <c r="F57" i="29"/>
  <c r="I57" i="29" s="1"/>
  <c r="I56" i="29"/>
  <c r="H56" i="29"/>
  <c r="F56" i="29"/>
  <c r="I55" i="29"/>
  <c r="H55" i="29"/>
  <c r="F55" i="29"/>
  <c r="H54" i="29"/>
  <c r="H52" i="29" s="1"/>
  <c r="F54" i="29"/>
  <c r="I54" i="29" s="1"/>
  <c r="H53" i="29"/>
  <c r="F53" i="29"/>
  <c r="I53" i="29" s="1"/>
  <c r="G52" i="29"/>
  <c r="F52" i="29"/>
  <c r="E52" i="29"/>
  <c r="H51" i="29"/>
  <c r="F51" i="29"/>
  <c r="I51" i="29" s="1"/>
  <c r="I50" i="29"/>
  <c r="H50" i="29"/>
  <c r="F50" i="29"/>
  <c r="I49" i="29"/>
  <c r="H49" i="29"/>
  <c r="F49" i="29"/>
  <c r="H48" i="29"/>
  <c r="F48" i="29"/>
  <c r="I48" i="29" s="1"/>
  <c r="H47" i="29"/>
  <c r="F47" i="29"/>
  <c r="I47" i="29" s="1"/>
  <c r="I46" i="29"/>
  <c r="H46" i="29"/>
  <c r="F46" i="29"/>
  <c r="I45" i="29"/>
  <c r="H45" i="29"/>
  <c r="F45" i="29"/>
  <c r="H44" i="29"/>
  <c r="H42" i="29" s="1"/>
  <c r="F44" i="29"/>
  <c r="I44" i="29" s="1"/>
  <c r="H43" i="29"/>
  <c r="F43" i="29"/>
  <c r="I43" i="29" s="1"/>
  <c r="I42" i="29" s="1"/>
  <c r="G42" i="29"/>
  <c r="F42" i="29"/>
  <c r="E42" i="29"/>
  <c r="H41" i="29"/>
  <c r="F41" i="29"/>
  <c r="I41" i="29" s="1"/>
  <c r="I40" i="29"/>
  <c r="H40" i="29"/>
  <c r="F40" i="29"/>
  <c r="I39" i="29"/>
  <c r="H39" i="29"/>
  <c r="F39" i="29"/>
  <c r="H38" i="29"/>
  <c r="F38" i="29"/>
  <c r="I38" i="29" s="1"/>
  <c r="H37" i="29"/>
  <c r="F37" i="29"/>
  <c r="I37" i="29" s="1"/>
  <c r="I36" i="29"/>
  <c r="H36" i="29"/>
  <c r="F36" i="29"/>
  <c r="I35" i="29"/>
  <c r="H35" i="29"/>
  <c r="F35" i="29"/>
  <c r="H34" i="29"/>
  <c r="H32" i="29" s="1"/>
  <c r="F34" i="29"/>
  <c r="I34" i="29" s="1"/>
  <c r="H33" i="29"/>
  <c r="F33" i="29"/>
  <c r="I33" i="29" s="1"/>
  <c r="I32" i="29" s="1"/>
  <c r="G32" i="29"/>
  <c r="F32" i="29"/>
  <c r="E32" i="29"/>
  <c r="H31" i="29"/>
  <c r="F31" i="29"/>
  <c r="I31" i="29" s="1"/>
  <c r="I30" i="29"/>
  <c r="H30" i="29"/>
  <c r="F30" i="29"/>
  <c r="I29" i="29"/>
  <c r="H29" i="29"/>
  <c r="F29" i="29"/>
  <c r="H28" i="29"/>
  <c r="F28" i="29"/>
  <c r="I28" i="29" s="1"/>
  <c r="H27" i="29"/>
  <c r="F27" i="29"/>
  <c r="I27" i="29" s="1"/>
  <c r="I26" i="29"/>
  <c r="H26" i="29"/>
  <c r="F26" i="29"/>
  <c r="I25" i="29"/>
  <c r="H25" i="29"/>
  <c r="F25" i="29"/>
  <c r="H24" i="29"/>
  <c r="H22" i="29" s="1"/>
  <c r="F24" i="29"/>
  <c r="I24" i="29" s="1"/>
  <c r="H23" i="29"/>
  <c r="F23" i="29"/>
  <c r="I23" i="29" s="1"/>
  <c r="G22" i="29"/>
  <c r="F22" i="29"/>
  <c r="E22" i="29"/>
  <c r="H21" i="29"/>
  <c r="F21" i="29"/>
  <c r="I21" i="29" s="1"/>
  <c r="H20" i="29"/>
  <c r="F20" i="29"/>
  <c r="I20" i="29" s="1"/>
  <c r="H19" i="29"/>
  <c r="F19" i="29"/>
  <c r="I19" i="29" s="1"/>
  <c r="H18" i="29"/>
  <c r="F18" i="29"/>
  <c r="I18" i="29" s="1"/>
  <c r="I17" i="29"/>
  <c r="H17" i="29"/>
  <c r="F17" i="29"/>
  <c r="H16" i="29"/>
  <c r="F16" i="29"/>
  <c r="F14" i="29" s="1"/>
  <c r="F13" i="29" s="1"/>
  <c r="F176" i="29" s="1"/>
  <c r="I15" i="29"/>
  <c r="H15" i="29"/>
  <c r="F15" i="29"/>
  <c r="G14" i="29"/>
  <c r="G13" i="29" s="1"/>
  <c r="G176" i="29" s="1"/>
  <c r="E14" i="29"/>
  <c r="E13" i="29" s="1"/>
  <c r="E176" i="29" s="1"/>
  <c r="H70" i="28"/>
  <c r="G70" i="28"/>
  <c r="E70" i="28"/>
  <c r="F67" i="28"/>
  <c r="F70" i="28" s="1"/>
  <c r="H42" i="28"/>
  <c r="F42" i="28"/>
  <c r="I42" i="28" s="1"/>
  <c r="I41" i="28"/>
  <c r="I40" i="28" s="1"/>
  <c r="H40" i="28"/>
  <c r="G40" i="28"/>
  <c r="F40" i="28"/>
  <c r="E40" i="28"/>
  <c r="H39" i="28"/>
  <c r="H38" i="28" s="1"/>
  <c r="F39" i="28"/>
  <c r="I39" i="28" s="1"/>
  <c r="I38" i="28" s="1"/>
  <c r="G38" i="28"/>
  <c r="G44" i="28" s="1"/>
  <c r="G75" i="28" s="1"/>
  <c r="F38" i="28"/>
  <c r="E38" i="28"/>
  <c r="D38" i="28"/>
  <c r="D44" i="28" s="1"/>
  <c r="D75" i="28" s="1"/>
  <c r="H16" i="28"/>
  <c r="F16" i="28"/>
  <c r="I16" i="28" s="1"/>
  <c r="F68" i="27"/>
  <c r="E68" i="27"/>
  <c r="D68" i="27"/>
  <c r="E55" i="27"/>
  <c r="F54" i="27"/>
  <c r="F55" i="27" s="1"/>
  <c r="E54" i="27"/>
  <c r="D54" i="27"/>
  <c r="D55" i="27" s="1"/>
  <c r="F18" i="27"/>
  <c r="E18" i="27"/>
  <c r="D18" i="27"/>
  <c r="F15" i="27"/>
  <c r="E15" i="27"/>
  <c r="D15" i="27"/>
  <c r="F14" i="27"/>
  <c r="F11" i="27" s="1"/>
  <c r="E11" i="27"/>
  <c r="E22" i="27" s="1"/>
  <c r="E23" i="27" s="1"/>
  <c r="E24" i="27" s="1"/>
  <c r="D11" i="27"/>
  <c r="D22" i="27" s="1"/>
  <c r="D23" i="27" s="1"/>
  <c r="D24" i="27" s="1"/>
  <c r="F23" i="24"/>
  <c r="E23" i="24"/>
  <c r="D23" i="24"/>
  <c r="C23" i="24"/>
  <c r="B23" i="24"/>
  <c r="F22" i="24"/>
  <c r="E22" i="24"/>
  <c r="D22" i="24"/>
  <c r="C22" i="24"/>
  <c r="B22" i="24"/>
  <c r="F21" i="24"/>
  <c r="E21" i="24"/>
  <c r="D21" i="24"/>
  <c r="C21" i="24"/>
  <c r="B21" i="24"/>
  <c r="F20" i="24"/>
  <c r="E20" i="24"/>
  <c r="D20" i="24"/>
  <c r="C20" i="24"/>
  <c r="B20" i="24"/>
  <c r="G18" i="24"/>
  <c r="D12" i="24"/>
  <c r="C12" i="24"/>
  <c r="B12" i="24"/>
  <c r="F11" i="24"/>
  <c r="E11" i="24"/>
  <c r="D11" i="24"/>
  <c r="C11" i="24"/>
  <c r="B11" i="24"/>
  <c r="F10" i="24"/>
  <c r="E10" i="24"/>
  <c r="D10" i="24"/>
  <c r="C10" i="24"/>
  <c r="B10" i="24"/>
  <c r="F9" i="24"/>
  <c r="E9" i="24"/>
  <c r="D9" i="24"/>
  <c r="C9" i="24"/>
  <c r="B9" i="24"/>
  <c r="F8" i="24"/>
  <c r="E8" i="24"/>
  <c r="D8" i="24"/>
  <c r="C8" i="24"/>
  <c r="B8" i="24"/>
  <c r="G7" i="24"/>
  <c r="G27" i="23"/>
  <c r="F27" i="23"/>
  <c r="E27" i="23"/>
  <c r="D27" i="23"/>
  <c r="C27" i="23"/>
  <c r="B27" i="23"/>
  <c r="G20" i="23"/>
  <c r="F20" i="23"/>
  <c r="E20" i="23"/>
  <c r="D20" i="23"/>
  <c r="C20" i="23"/>
  <c r="B20" i="23"/>
  <c r="G7" i="23"/>
  <c r="F7" i="23"/>
  <c r="E7" i="23"/>
  <c r="D7" i="23"/>
  <c r="C7" i="23"/>
  <c r="B7" i="23"/>
  <c r="F7" i="24" l="1"/>
  <c r="H78" i="31"/>
  <c r="I121" i="29"/>
  <c r="I102" i="29" s="1"/>
  <c r="I52" i="29"/>
  <c r="I22" i="29"/>
  <c r="D30" i="23"/>
  <c r="D7" i="24"/>
  <c r="C7" i="24"/>
  <c r="B7" i="24"/>
  <c r="F22" i="27"/>
  <c r="F23" i="27" s="1"/>
  <c r="F24" i="27" s="1"/>
  <c r="G30" i="23"/>
  <c r="E30" i="23"/>
  <c r="G29" i="24"/>
  <c r="E18" i="24"/>
  <c r="E44" i="28"/>
  <c r="E75" i="28" s="1"/>
  <c r="H14" i="29"/>
  <c r="H13" i="29" s="1"/>
  <c r="H176" i="29" s="1"/>
  <c r="C30" i="23"/>
  <c r="H44" i="28"/>
  <c r="H75" i="28" s="1"/>
  <c r="B30" i="23"/>
  <c r="F30" i="23"/>
  <c r="C18" i="24"/>
  <c r="F44" i="28"/>
  <c r="F75" i="28" s="1"/>
  <c r="B18" i="24"/>
  <c r="F18" i="24"/>
  <c r="F29" i="24" s="1"/>
  <c r="E7" i="24"/>
  <c r="E29" i="24" s="1"/>
  <c r="D18" i="24"/>
  <c r="I44" i="28"/>
  <c r="I16" i="29"/>
  <c r="I14" i="29" s="1"/>
  <c r="I13" i="29" s="1"/>
  <c r="I67" i="28"/>
  <c r="I70" i="28" s="1"/>
  <c r="B29" i="24" l="1"/>
  <c r="D29" i="24"/>
  <c r="I176" i="29"/>
  <c r="C29" i="24"/>
  <c r="I75" i="28"/>
  <c r="B59" i="21" l="1"/>
  <c r="I24" i="22"/>
  <c r="H24" i="22"/>
  <c r="G24" i="22"/>
  <c r="E24" i="22"/>
  <c r="D24" i="22"/>
  <c r="C24" i="22"/>
  <c r="G22" i="22"/>
  <c r="F22" i="22"/>
  <c r="F24" i="22" s="1"/>
  <c r="F119" i="21"/>
  <c r="B119" i="21"/>
  <c r="F118" i="21"/>
  <c r="B118" i="21"/>
  <c r="H101" i="21"/>
  <c r="G101" i="21"/>
  <c r="H100" i="21"/>
  <c r="H98" i="21" s="1"/>
  <c r="G100" i="21"/>
  <c r="H96" i="21"/>
  <c r="G96" i="21"/>
  <c r="H95" i="21"/>
  <c r="G95" i="21"/>
  <c r="H92" i="21"/>
  <c r="G92" i="21"/>
  <c r="H88" i="21"/>
  <c r="G88" i="21"/>
  <c r="H87" i="21"/>
  <c r="G87" i="21"/>
  <c r="H86" i="21"/>
  <c r="D79" i="21"/>
  <c r="C79" i="21"/>
  <c r="D78" i="21"/>
  <c r="C78" i="21"/>
  <c r="H75" i="21"/>
  <c r="H74" i="21"/>
  <c r="H73" i="21"/>
  <c r="H72" i="21"/>
  <c r="D72" i="21"/>
  <c r="C72" i="21"/>
  <c r="H71" i="21"/>
  <c r="C71" i="21"/>
  <c r="C81" i="21" s="1"/>
  <c r="H65" i="21"/>
  <c r="G65" i="21"/>
  <c r="D65" i="21"/>
  <c r="C65" i="21"/>
  <c r="C63" i="21"/>
  <c r="B60" i="21"/>
  <c r="H52" i="21"/>
  <c r="G52" i="21"/>
  <c r="D52" i="21"/>
  <c r="H51" i="21"/>
  <c r="G51" i="21"/>
  <c r="D51" i="21"/>
  <c r="H50" i="21"/>
  <c r="G50" i="21"/>
  <c r="D50" i="21"/>
  <c r="D49" i="21"/>
  <c r="H48" i="21"/>
  <c r="G48" i="21"/>
  <c r="C48" i="21"/>
  <c r="H47" i="21"/>
  <c r="G47" i="21"/>
  <c r="D47" i="21"/>
  <c r="D45" i="21" s="1"/>
  <c r="H46" i="21"/>
  <c r="G46" i="21"/>
  <c r="C45" i="21"/>
  <c r="H44" i="21"/>
  <c r="G44" i="21"/>
  <c r="H43" i="21"/>
  <c r="G43" i="21"/>
  <c r="D43" i="21"/>
  <c r="D42" i="21"/>
  <c r="H41" i="21"/>
  <c r="G41" i="21"/>
  <c r="D41" i="21"/>
  <c r="H40" i="21"/>
  <c r="G40" i="21"/>
  <c r="D40" i="21"/>
  <c r="H39" i="21"/>
  <c r="G39" i="21"/>
  <c r="D39" i="21"/>
  <c r="C38" i="21"/>
  <c r="H37" i="21"/>
  <c r="G37" i="21"/>
  <c r="D37" i="21"/>
  <c r="H36" i="21"/>
  <c r="G36" i="21"/>
  <c r="D36" i="21"/>
  <c r="G35" i="21"/>
  <c r="D35" i="21"/>
  <c r="D34" i="21"/>
  <c r="C34" i="21"/>
  <c r="C32" i="21" s="1"/>
  <c r="H33" i="21"/>
  <c r="G33" i="21"/>
  <c r="H32" i="21"/>
  <c r="G32" i="21"/>
  <c r="H31" i="21"/>
  <c r="G31" i="21"/>
  <c r="D31" i="21"/>
  <c r="C31" i="21"/>
  <c r="C24" i="21" s="1"/>
  <c r="D30" i="21"/>
  <c r="H29" i="21"/>
  <c r="G29" i="21"/>
  <c r="D29" i="21"/>
  <c r="H28" i="21"/>
  <c r="G28" i="21"/>
  <c r="D28" i="21"/>
  <c r="H27" i="21"/>
  <c r="G27" i="21"/>
  <c r="H24" i="21"/>
  <c r="G24" i="21"/>
  <c r="C23" i="21"/>
  <c r="H22" i="21"/>
  <c r="G22" i="21"/>
  <c r="C22" i="21"/>
  <c r="H21" i="21"/>
  <c r="G21" i="21"/>
  <c r="C21" i="21"/>
  <c r="H20" i="21"/>
  <c r="G20" i="21"/>
  <c r="H19" i="21"/>
  <c r="G19" i="21"/>
  <c r="G18" i="21"/>
  <c r="D16" i="21"/>
  <c r="C7" i="21"/>
  <c r="G30" i="21" l="1"/>
  <c r="H30" i="21"/>
  <c r="H90" i="21"/>
  <c r="H26" i="21"/>
  <c r="G38" i="21"/>
  <c r="H16" i="21"/>
  <c r="G34" i="21"/>
  <c r="H49" i="21"/>
  <c r="D24" i="21"/>
  <c r="H84" i="21"/>
  <c r="G26" i="21"/>
  <c r="D48" i="21"/>
  <c r="H38" i="21"/>
  <c r="H45" i="21"/>
  <c r="G98" i="21"/>
  <c r="D32" i="21"/>
  <c r="H34" i="21"/>
  <c r="G90" i="21"/>
  <c r="G45" i="21"/>
  <c r="G49" i="21"/>
  <c r="G84" i="21"/>
  <c r="D81" i="21"/>
  <c r="H78" i="21"/>
  <c r="G16" i="21"/>
  <c r="C16" i="21"/>
  <c r="C67" i="21" s="1"/>
  <c r="C83" i="21" s="1"/>
  <c r="D38" i="21"/>
  <c r="G103" i="21" l="1"/>
  <c r="H103" i="21"/>
  <c r="H67" i="21"/>
  <c r="H80" i="21" s="1"/>
  <c r="H105" i="21" s="1"/>
  <c r="G67" i="21"/>
  <c r="G80" i="21" s="1"/>
  <c r="G105" i="21" s="1"/>
  <c r="D67" i="21"/>
  <c r="D83" i="21" s="1"/>
</calcChain>
</file>

<file path=xl/sharedStrings.xml><?xml version="1.0" encoding="utf-8"?>
<sst xmlns="http://schemas.openxmlformats.org/spreadsheetml/2006/main" count="1134" uniqueCount="693">
  <si>
    <t>UNIVERSIDAD TECNOLÓGICA DE SAN JUAN DEL RÍO</t>
  </si>
  <si>
    <t>Ingreso</t>
  </si>
  <si>
    <t>Modificado</t>
  </si>
  <si>
    <t>Devengado</t>
  </si>
  <si>
    <t>Recaudado</t>
  </si>
  <si>
    <t>Clasificación por Objeto del Gasto (Capítulo y Concepto)</t>
  </si>
  <si>
    <t>Concepto</t>
  </si>
  <si>
    <t>Egresos</t>
  </si>
  <si>
    <t>Subejercicio</t>
  </si>
  <si>
    <t>Ampliaciones/ (Reducciones)</t>
  </si>
  <si>
    <t>Pagado</t>
  </si>
  <si>
    <t>Clasificación Administrativa</t>
  </si>
  <si>
    <t>Clasificación Funcional (Finalidad y Función)</t>
  </si>
  <si>
    <t>Salud</t>
  </si>
  <si>
    <t>NADA QUE MANIFESTAR</t>
  </si>
  <si>
    <t xml:space="preserve"> </t>
  </si>
  <si>
    <t>Pensiones y jubilaciones</t>
  </si>
  <si>
    <t>(Pesos)</t>
  </si>
  <si>
    <t>Ente:</t>
  </si>
  <si>
    <t>PASIVO</t>
  </si>
  <si>
    <t>Activo Circulante</t>
  </si>
  <si>
    <t>Pasivo Circulante</t>
  </si>
  <si>
    <t>Activo No Circulante</t>
  </si>
  <si>
    <t>Pasivo No Circulante</t>
  </si>
  <si>
    <t>Bajo protesta de decir verdad declaramos que los Estados Financieros y sus Notas son razonablemente correctos y responsabilidad del emisor</t>
  </si>
  <si>
    <t>Estado de Situación Financiera Detallado-LDF</t>
  </si>
  <si>
    <t>Al 31 de diciembre del 2016 y al 31 de diciembre del 2017</t>
  </si>
  <si>
    <t xml:space="preserve">(Pesos)
</t>
  </si>
  <si>
    <t xml:space="preserve">Concepto (c)
</t>
  </si>
  <si>
    <t xml:space="preserve">2017 (d)
</t>
  </si>
  <si>
    <t xml:space="preserve"> 2016 (e)
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</si>
  <si>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</si>
  <si>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</si>
  <si>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</si>
  <si>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</si>
  <si>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</si>
  <si>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</si>
  <si>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</si>
  <si>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</si>
  <si>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</si>
  <si>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</si>
  <si>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</si>
  <si>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</si>
  <si>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</si>
  <si>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</si>
  <si>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</si>
  <si>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</si>
  <si>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</si>
  <si>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</si>
  <si>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</si>
  <si>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</si>
  <si>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</si>
  <si>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</si>
  <si>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</si>
  <si>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</si>
  <si>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</si>
  <si>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</si>
  <si>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</si>
  <si>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</si>
  <si>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</si>
  <si>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</si>
  <si>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</si>
  <si>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</si>
  <si>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</si>
  <si>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</si>
  <si>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</si>
  <si>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</si>
  <si>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</si>
  <si>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</si>
  <si>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</si>
  <si>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</si>
  <si>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</si>
  <si>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</si>
  <si>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</si>
  <si>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</si>
  <si>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</si>
  <si>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</si>
  <si>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</si>
  <si>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</si>
  <si>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</si>
  <si>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</si>
  <si>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</si>
  <si>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</si>
  <si>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</si>
  <si>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</si>
  <si>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</si>
  <si>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</si>
  <si>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</si>
  <si>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</si>
  <si>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</si>
  <si>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</si>
  <si>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</si>
  <si>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</si>
  <si>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</si>
  <si>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</si>
  <si>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</si>
  <si>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</si>
  <si>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</si>
  <si>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</si>
  <si>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</si>
  <si>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</si>
  <si>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</si>
  <si>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</si>
  <si>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</si>
  <si>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</si>
  <si>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</si>
  <si>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</si>
  <si>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</si>
  <si>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</si>
  <si>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</si>
  <si>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</si>
  <si>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</si>
  <si>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</si>
  <si>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</si>
  <si>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</si>
  <si>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</si>
  <si>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</si>
  <si>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</si>
  <si>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</si>
  <si>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</si>
  <si>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</si>
  <si>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</si>
  <si>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</si>
  <si>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</si>
  <si>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</si>
  <si>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</si>
  <si>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</si>
  <si>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</si>
  <si>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</si>
  <si>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</si>
  <si>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</si>
  <si>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</si>
  <si>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</si>
  <si>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</si>
  <si>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</si>
  <si>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</si>
  <si>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</si>
  <si>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</si>
  <si>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</si>
  <si>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</si>
  <si>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</si>
  <si>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</si>
  <si>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</si>
  <si>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y Otros Pasivos-LDF</t>
  </si>
  <si>
    <t>Del 1 de enero al 31 de Diciembre de 2017</t>
  </si>
  <si>
    <t>UNIVERSIDAD TECNOLÓGICA DE SAN JUAN DEL RIO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</si>
  <si>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</si>
  <si>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</si>
  <si>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</si>
  <si>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</si>
  <si>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</si>
  <si>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</si>
  <si>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</si>
  <si>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</si>
  <si>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</si>
  <si>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</si>
  <si>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</si>
  <si>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</si>
  <si>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</si>
  <si>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</si>
  <si>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</si>
  <si>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</si>
  <si>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</si>
  <si>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</si>
  <si>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</si>
  <si>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</si>
  <si>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</si>
  <si>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</si>
  <si>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</si>
  <si>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</si>
  <si>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</si>
  <si>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</si>
  <si>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</si>
  <si>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</si>
  <si>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</si>
  <si>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</si>
  <si>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</si>
  <si>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</si>
  <si>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</si>
  <si>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</si>
  <si>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</si>
  <si>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</si>
  <si>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</si>
  <si>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</si>
  <si>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</si>
  <si>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</si>
  <si>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M.A.P. BIBIANA RODRÍGUEZ MONTES</t>
  </si>
  <si>
    <t>RECTORA</t>
  </si>
  <si>
    <t>Universidad Tecnológica de San Juan del Río</t>
  </si>
  <si>
    <t xml:space="preserve">Resultados de Ingresos - LDF </t>
  </si>
  <si>
    <t>(PESOS)</t>
  </si>
  <si>
    <t xml:space="preserve">Año del Ejercicio Vigente ²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</si>
  <si>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</si>
  <si>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</si>
  <si>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</si>
  <si>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</si>
  <si>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</si>
  <si>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</si>
  <si>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</si>
  <si>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</si>
  <si>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</si>
  <si>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</si>
  <si>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</si>
  <si>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</si>
  <si>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</si>
  <si>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</si>
  <si>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</si>
  <si>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</si>
  <si>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</si>
  <si>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</si>
  <si>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</si>
  <si>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</si>
  <si>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</si>
  <si>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</si>
  <si>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</si>
  <si>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</si>
  <si>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</si>
  <si>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M. EN A. GONZALO FERREIRA MARTÍNEZ</t>
  </si>
  <si>
    <t>DIRECTOR DE ADMINISTRACIÓN Y FINANZAS</t>
  </si>
  <si>
    <t xml:space="preserve">Resultados de Egresos - LDF 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</si>
  <si>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</si>
  <si>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</si>
  <si>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</si>
  <si>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</si>
  <si>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</si>
  <si>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</si>
  <si>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</si>
  <si>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</si>
  <si>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</si>
  <si>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</si>
  <si>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</si>
  <si>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</si>
  <si>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</si>
  <si>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Informe sobre Estudios Actuariales - LDF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</si>
  <si>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</si>
  <si>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</si>
  <si>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</si>
  <si>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</si>
  <si>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</si>
  <si>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</si>
  <si>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</si>
  <si>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</si>
  <si>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</si>
  <si>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</si>
  <si>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</si>
  <si>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</si>
  <si>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</si>
  <si>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</si>
  <si>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</si>
  <si>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</si>
  <si>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</si>
  <si>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</si>
  <si>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</si>
  <si>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</si>
  <si>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</si>
  <si>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</si>
  <si>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</si>
  <si>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</si>
  <si>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</si>
  <si>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</si>
  <si>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</si>
  <si>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</si>
  <si>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</si>
  <si>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</si>
  <si>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</si>
  <si>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</si>
  <si>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</si>
  <si>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</si>
  <si>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</si>
  <si>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</si>
  <si>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</si>
  <si>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</si>
  <si>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</si>
  <si>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</si>
  <si>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</si>
  <si>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</si>
  <si>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</si>
  <si>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UNIVERSIDAD TECNÓLOGICA DE SAN JUAN DEL RÍO 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</si>
  <si>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</si>
  <si>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</si>
  <si>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</si>
  <si>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</si>
  <si>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</si>
  <si>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</si>
  <si>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</si>
  <si>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</si>
  <si>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</si>
  <si>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</si>
  <si>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</si>
  <si>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</si>
  <si>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</si>
  <si>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</si>
  <si>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</si>
  <si>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</si>
  <si>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</si>
  <si>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</si>
  <si>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</si>
  <si>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</si>
  <si>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</si>
  <si>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</si>
  <si>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</si>
  <si>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 EN A GONZALO FERREIRA MARTINEZ</t>
  </si>
  <si>
    <t>DIRECTOR DE ADMINISTRACION Y FINANZAS</t>
  </si>
  <si>
    <t>Balance Presupuestario-LDF</t>
  </si>
  <si>
    <t xml:space="preserve">UNIVERSIDAD TECNOLÓGICA DE SAN JUAN DEL RÍO 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</si>
  <si>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</si>
  <si>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</si>
  <si>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</si>
  <si>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</si>
  <si>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</si>
  <si>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</si>
  <si>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</si>
  <si>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</si>
  <si>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</si>
  <si>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</si>
  <si>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</si>
  <si>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</si>
  <si>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</si>
  <si>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</si>
  <si>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</si>
  <si>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</si>
  <si>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</si>
  <si>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</si>
  <si>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</si>
  <si>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</si>
  <si>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</si>
  <si>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</si>
  <si>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</si>
  <si>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</si>
  <si>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</si>
  <si>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</si>
  <si>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</si>
  <si>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</si>
  <si>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</si>
  <si>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</si>
  <si>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</si>
  <si>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</si>
  <si>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</si>
  <si>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</si>
  <si>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</si>
  <si>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</si>
  <si>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</si>
  <si>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</si>
  <si>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</si>
  <si>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</si>
  <si>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Diferencia (e)</t>
  </si>
  <si>
    <t>Estimado (d)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</si>
  <si>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</si>
  <si>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</si>
  <si>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</si>
  <si>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</si>
  <si>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</si>
  <si>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</si>
  <si>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</si>
  <si>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</si>
  <si>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</si>
  <si>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</si>
  <si>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</si>
  <si>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</si>
  <si>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</si>
  <si>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</si>
  <si>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</si>
  <si>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</si>
  <si>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</si>
  <si>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</si>
  <si>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</si>
  <si>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</si>
  <si>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</si>
  <si>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</si>
  <si>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</si>
  <si>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</si>
  <si>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</si>
  <si>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</si>
  <si>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</si>
  <si>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</si>
  <si>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</si>
  <si>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</si>
  <si>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</si>
  <si>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</si>
  <si>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</si>
  <si>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</si>
  <si>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</si>
  <si>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</si>
  <si>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</si>
  <si>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</si>
  <si>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</si>
  <si>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</si>
  <si>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</si>
  <si>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</si>
  <si>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</si>
  <si>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</si>
  <si>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</si>
  <si>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</si>
  <si>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</si>
  <si>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</si>
  <si>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</si>
  <si>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</si>
  <si>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</si>
  <si>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</si>
  <si>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</si>
  <si>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</si>
  <si>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</si>
  <si>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</si>
  <si>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</si>
  <si>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</si>
  <si>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</si>
  <si>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</si>
  <si>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</si>
  <si>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</si>
  <si>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</si>
  <si>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Detallado-LDF</t>
  </si>
  <si>
    <t>UNIVERSIDAD TECNÓLOGICA DE SAN JUAN DEL RÍO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</si>
  <si>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</si>
  <si>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</si>
  <si>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</si>
  <si>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</si>
  <si>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</si>
  <si>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</si>
  <si>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</si>
  <si>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</si>
  <si>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</si>
  <si>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</si>
  <si>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</si>
  <si>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</si>
  <si>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</si>
  <si>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</si>
  <si>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</si>
  <si>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</si>
  <si>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</si>
  <si>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</si>
  <si>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</si>
  <si>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</si>
  <si>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</si>
  <si>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</si>
  <si>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</si>
  <si>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</si>
  <si>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</si>
  <si>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</si>
  <si>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</si>
  <si>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</si>
  <si>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</si>
  <si>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</si>
  <si>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</si>
  <si>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</si>
  <si>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</si>
  <si>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</si>
  <si>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</si>
  <si>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</si>
  <si>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</si>
  <si>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</si>
  <si>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</si>
  <si>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</si>
  <si>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</si>
  <si>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</si>
  <si>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</si>
  <si>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</si>
  <si>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</si>
  <si>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</si>
  <si>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</si>
  <si>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</si>
  <si>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</si>
  <si>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</si>
  <si>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</si>
  <si>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</si>
  <si>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</si>
  <si>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</si>
  <si>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</si>
  <si>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</si>
  <si>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</si>
  <si>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</si>
  <si>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</si>
  <si>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</si>
  <si>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</si>
  <si>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</si>
  <si>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</si>
  <si>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</si>
  <si>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</si>
  <si>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</si>
  <si>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</si>
  <si>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</si>
  <si>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</si>
  <si>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</si>
  <si>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</si>
  <si>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</si>
  <si>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</si>
  <si>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</si>
  <si>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</si>
  <si>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</si>
  <si>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</si>
  <si>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</si>
  <si>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</si>
  <si>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</si>
  <si>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</si>
  <si>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</si>
  <si>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I. Gasto No Etiquetado</t>
  </si>
  <si>
    <t>(I=A+B+C+D+E+F+G+H)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</si>
  <si>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</si>
  <si>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</si>
  <si>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</si>
  <si>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</si>
  <si>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</si>
  <si>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</si>
  <si>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</si>
  <si>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</si>
  <si>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>II. Gasto Etiquetado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</si>
  <si>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</si>
  <si>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</si>
  <si>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</si>
  <si>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</si>
  <si>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</si>
  <si>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</si>
  <si>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</si>
  <si>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</si>
  <si>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</si>
  <si>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</si>
  <si>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</si>
  <si>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</si>
  <si>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</si>
  <si>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</si>
  <si>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</si>
  <si>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</si>
  <si>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</si>
  <si>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</si>
  <si>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</si>
  <si>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</si>
  <si>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</si>
  <si>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</si>
  <si>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</si>
  <si>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</si>
  <si>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</si>
  <si>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</si>
  <si>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</si>
  <si>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</si>
  <si>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</si>
  <si>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</si>
  <si>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</si>
  <si>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</si>
  <si>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</si>
  <si>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</si>
  <si>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</si>
  <si>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</si>
  <si>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</si>
  <si>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</si>
  <si>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</si>
  <si>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</si>
  <si>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</si>
  <si>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</si>
  <si>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</si>
  <si>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</si>
  <si>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</si>
  <si>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</si>
  <si>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</si>
  <si>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</si>
  <si>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</si>
  <si>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</si>
  <si>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</si>
  <si>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</si>
  <si>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</si>
  <si>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</si>
  <si>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</si>
  <si>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</si>
  <si>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</si>
  <si>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</si>
  <si>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</si>
  <si>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Clasificación de Servicios Personales por Categoría</t>
  </si>
  <si>
    <t xml:space="preserve">Subejercicio 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</si>
  <si>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</si>
  <si>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</si>
  <si>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</si>
  <si>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</si>
  <si>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</si>
  <si>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</si>
  <si>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</si>
  <si>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</si>
  <si>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</si>
  <si>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</si>
  <si>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</si>
  <si>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</si>
  <si>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</si>
  <si>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UNIVERSIDAD TECNÓLOGICA DE SAN JUAN DEL RÍO
</t>
  </si>
  <si>
    <t xml:space="preserve">Proyecciones de Ingresos - LDF </t>
  </si>
  <si>
    <t xml:space="preserve">(PESOS) </t>
  </si>
  <si>
    <t>(CIFRAS NOMINALES)</t>
  </si>
  <si>
    <t xml:space="preserve"> Transferencias Federales Etiquetadas </t>
  </si>
  <si>
    <t>Total de Ingresos Proyectados</t>
  </si>
  <si>
    <t xml:space="preserve"> Ingresos Derivados de Financiamiento </t>
  </si>
  <si>
    <t xml:space="preserve">UNIVERSIDAD TECNÓLOGICA DE SAN JUAN DEL RÍO
</t>
  </si>
  <si>
    <t xml:space="preserve">Proyecciones de Egresos - LDF </t>
  </si>
  <si>
    <t>Concepto (b)</t>
  </si>
  <si>
    <t xml:space="preserve">Total de Egresos Proyectados </t>
  </si>
  <si>
    <t xml:space="preserve">Guía de Cumplimiento de la Ley de Disciplina Financiera de las Entidades Federativas y Municipios </t>
  </si>
  <si>
    <t>Del 1 de enero al 31 de diciembre de 2017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</si>
  <si>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</si>
  <si>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</si>
  <si>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</si>
  <si>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</si>
  <si>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</si>
  <si>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</si>
  <si>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</si>
  <si>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</si>
  <si>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</si>
  <si>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</si>
  <si>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</si>
  <si>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</si>
  <si>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</si>
  <si>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</si>
  <si>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</si>
  <si>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</si>
  <si>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</si>
  <si>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</si>
  <si>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</si>
  <si>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</si>
  <si>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</si>
  <si>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</si>
  <si>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</si>
  <si>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</si>
  <si>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>N/A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</si>
  <si>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</si>
  <si>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</si>
  <si>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</si>
  <si>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</si>
  <si>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</si>
  <si>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</si>
  <si>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</si>
  <si>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</si>
  <si>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</si>
  <si>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</si>
  <si>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</si>
  <si>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</si>
  <si>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</si>
  <si>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</si>
  <si>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</si>
  <si>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</si>
  <si>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</si>
  <si>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</si>
  <si>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</si>
  <si>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</si>
  <si>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</si>
  <si>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</si>
  <si>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</si>
  <si>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</si>
  <si>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</si>
  <si>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</si>
  <si>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</si>
  <si>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</si>
  <si>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</si>
  <si>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</si>
  <si>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</si>
  <si>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</si>
  <si>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</si>
  <si>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</si>
  <si>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</si>
  <si>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</si>
  <si>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</si>
  <si>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</si>
  <si>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</si>
  <si>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</si>
  <si>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</si>
  <si>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</si>
  <si>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</si>
  <si>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</si>
  <si>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</si>
  <si>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</si>
  <si>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</si>
  <si>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</si>
  <si>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</si>
  <si>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</si>
  <si>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</si>
  <si>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</si>
  <si>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</si>
  <si>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</si>
  <si>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</si>
  <si>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</si>
  <si>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</si>
  <si>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</si>
  <si>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</si>
  <si>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</si>
  <si>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</si>
  <si>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</si>
  <si>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</si>
  <si>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</si>
  <si>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</si>
  <si>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</si>
  <si>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</si>
  <si>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</si>
  <si>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</si>
  <si>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</si>
  <si>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</si>
  <si>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</si>
  <si>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</si>
  <si>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</si>
  <si>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</si>
  <si>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 xml:space="preserve"> M. EN A. GONZALO FERREIRA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</si>
</sst>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_ ;[Red]\-#,##0\ "/>
    <numFmt numFmtId="166" formatCode="_-* #,##0.00_-;\-* #,##0.00_-;_-* \-??_-;_-@_-"/>
    <numFmt numFmtId="167" formatCode="General_)"/>
    <numFmt numFmtId="168" formatCode="#,##0.00_ ;[Red]\-#,##0.00\ "/>
    <numFmt numFmtId="169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"/>
      <color theme="1"/>
      <name val="Times New Roman"/>
      <family val="1"/>
    </font>
    <font>
      <sz val="11"/>
      <color theme="1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1" fillId="0" borderId="0"/>
    <xf numFmtId="166" fontId="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8" fillId="0" borderId="0"/>
  </cellStyleXfs>
  <cellXfs count="751">
    <xf numFmtId="0" fontId="0" fillId="0" borderId="0" xfId="0"/>
    <xf numFmtId="0" fontId="0" fillId="0" borderId="0" xfId="0" applyFill="1" applyBorder="1"/>
    <xf numFmtId="0" fontId="7" fillId="3" borderId="0" xfId="7" applyFont="1" applyFill="1" applyAlignment="1" applyProtection="1"/>
    <xf numFmtId="0" fontId="5" fillId="3" borderId="0" xfId="0" applyFont="1" applyFill="1" applyBorder="1" applyProtection="1"/>
    <xf numFmtId="0" fontId="8" fillId="3" borderId="0" xfId="0" applyFont="1" applyFill="1" applyBorder="1" applyProtection="1"/>
    <xf numFmtId="0" fontId="5" fillId="3" borderId="25" xfId="0" applyFont="1" applyFill="1" applyBorder="1" applyProtection="1"/>
    <xf numFmtId="0" fontId="8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vertical="top" wrapText="1"/>
    </xf>
    <xf numFmtId="43" fontId="8" fillId="3" borderId="0" xfId="6" applyFont="1" applyFill="1" applyBorder="1" applyProtection="1"/>
    <xf numFmtId="0" fontId="8" fillId="3" borderId="0" xfId="0" applyFont="1" applyFill="1" applyBorder="1" applyAlignment="1" applyProtection="1">
      <alignment vertical="center"/>
    </xf>
    <xf numFmtId="0" fontId="10" fillId="3" borderId="0" xfId="7" applyFont="1" applyFill="1" applyAlignment="1" applyProtection="1"/>
    <xf numFmtId="0" fontId="11" fillId="3" borderId="0" xfId="0" applyFont="1" applyFill="1" applyBorder="1" applyProtection="1"/>
    <xf numFmtId="0" fontId="11" fillId="3" borderId="0" xfId="0" applyFont="1" applyFill="1" applyProtection="1"/>
    <xf numFmtId="0" fontId="12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25" xfId="0" applyFont="1" applyFill="1" applyBorder="1" applyProtection="1"/>
    <xf numFmtId="0" fontId="13" fillId="3" borderId="0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/>
    <xf numFmtId="0" fontId="5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5" fillId="3" borderId="0" xfId="0" applyFont="1" applyFill="1"/>
    <xf numFmtId="0" fontId="9" fillId="3" borderId="0" xfId="0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0" fontId="5" fillId="0" borderId="0" xfId="0" applyFont="1"/>
    <xf numFmtId="0" fontId="5" fillId="3" borderId="0" xfId="0" applyFont="1" applyFill="1" applyAlignment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wrapText="1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5" fillId="3" borderId="24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wrapText="1"/>
    </xf>
    <xf numFmtId="168" fontId="5" fillId="3" borderId="0" xfId="0" applyNumberFormat="1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5" fillId="3" borderId="25" xfId="0" applyFont="1" applyFill="1" applyBorder="1" applyAlignment="1" applyProtection="1">
      <alignment wrapText="1"/>
    </xf>
    <xf numFmtId="164" fontId="16" fillId="3" borderId="24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 wrapText="1"/>
    </xf>
    <xf numFmtId="164" fontId="16" fillId="3" borderId="0" xfId="0" applyNumberFormat="1" applyFont="1" applyFill="1" applyBorder="1" applyAlignment="1" applyProtection="1">
      <alignment vertical="center"/>
    </xf>
    <xf numFmtId="164" fontId="5" fillId="3" borderId="25" xfId="0" applyNumberFormat="1" applyFont="1" applyFill="1" applyBorder="1" applyAlignment="1" applyProtection="1">
      <alignment vertical="center" wrapText="1"/>
    </xf>
    <xf numFmtId="164" fontId="9" fillId="3" borderId="24" xfId="0" applyNumberFormat="1" applyFont="1" applyFill="1" applyBorder="1" applyAlignment="1" applyProtection="1">
      <alignment wrapText="1"/>
    </xf>
    <xf numFmtId="164" fontId="9" fillId="3" borderId="0" xfId="6" applyNumberFormat="1" applyFont="1" applyFill="1" applyBorder="1" applyAlignment="1" applyProtection="1">
      <alignment vertical="top"/>
    </xf>
    <xf numFmtId="164" fontId="9" fillId="3" borderId="0" xfId="0" applyNumberFormat="1" applyFont="1" applyFill="1" applyBorder="1" applyAlignment="1" applyProtection="1">
      <alignment wrapText="1"/>
    </xf>
    <xf numFmtId="164" fontId="9" fillId="3" borderId="25" xfId="0" applyNumberFormat="1" applyFont="1" applyFill="1" applyBorder="1" applyAlignment="1" applyProtection="1">
      <alignment wrapText="1"/>
    </xf>
    <xf numFmtId="164" fontId="5" fillId="3" borderId="24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Protection="1"/>
    <xf numFmtId="164" fontId="5" fillId="3" borderId="25" xfId="0" applyNumberFormat="1" applyFont="1" applyFill="1" applyBorder="1" applyProtection="1"/>
    <xf numFmtId="164" fontId="5" fillId="3" borderId="24" xfId="0" applyNumberFormat="1" applyFont="1" applyFill="1" applyBorder="1" applyAlignment="1" applyProtection="1">
      <alignment vertical="center" wrapText="1"/>
    </xf>
    <xf numFmtId="164" fontId="9" fillId="3" borderId="24" xfId="0" applyNumberFormat="1" applyFont="1" applyFill="1" applyBorder="1" applyAlignment="1" applyProtection="1">
      <alignment vertical="center" wrapText="1"/>
    </xf>
    <xf numFmtId="164" fontId="9" fillId="3" borderId="0" xfId="0" applyNumberFormat="1" applyFont="1" applyFill="1" applyBorder="1" applyAlignment="1" applyProtection="1">
      <alignment vertical="center" wrapText="1"/>
    </xf>
    <xf numFmtId="164" fontId="9" fillId="3" borderId="25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/>
    <xf numFmtId="164" fontId="5" fillId="3" borderId="26" xfId="0" applyNumberFormat="1" applyFont="1" applyFill="1" applyBorder="1" applyAlignment="1" applyProtection="1">
      <alignment vertical="center"/>
    </xf>
    <xf numFmtId="164" fontId="5" fillId="3" borderId="21" xfId="0" applyNumberFormat="1" applyFont="1" applyFill="1" applyBorder="1" applyAlignment="1" applyProtection="1">
      <alignment vertical="center" wrapText="1"/>
    </xf>
    <xf numFmtId="164" fontId="5" fillId="3" borderId="21" xfId="0" applyNumberFormat="1" applyFont="1" applyFill="1" applyBorder="1" applyAlignment="1" applyProtection="1">
      <alignment vertical="center"/>
    </xf>
    <xf numFmtId="164" fontId="5" fillId="3" borderId="27" xfId="0" applyNumberFormat="1" applyFont="1" applyFill="1" applyBorder="1" applyAlignment="1" applyProtection="1">
      <alignment vertical="center" wrapText="1"/>
    </xf>
    <xf numFmtId="0" fontId="5" fillId="0" borderId="0" xfId="0" applyFont="1" applyFill="1"/>
    <xf numFmtId="164" fontId="5" fillId="3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Protection="1"/>
    <xf numFmtId="164" fontId="5" fillId="3" borderId="0" xfId="0" applyNumberFormat="1" applyFont="1" applyFill="1" applyAlignment="1" applyProtection="1"/>
    <xf numFmtId="164" fontId="9" fillId="3" borderId="0" xfId="0" applyNumberFormat="1" applyFont="1" applyFill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right"/>
    </xf>
    <xf numFmtId="164" fontId="9" fillId="4" borderId="22" xfId="0" applyNumberFormat="1" applyFont="1" applyFill="1" applyBorder="1" applyAlignment="1" applyProtection="1">
      <alignment horizontal="center" vertical="center"/>
    </xf>
    <xf numFmtId="164" fontId="9" fillId="4" borderId="19" xfId="0" applyNumberFormat="1" applyFont="1" applyFill="1" applyBorder="1" applyAlignment="1" applyProtection="1">
      <alignment horizontal="center" vertical="center"/>
    </xf>
    <xf numFmtId="164" fontId="9" fillId="4" borderId="19" xfId="0" applyNumberFormat="1" applyFont="1" applyFill="1" applyBorder="1" applyAlignment="1" applyProtection="1">
      <alignment horizontal="center" wrapText="1"/>
    </xf>
    <xf numFmtId="164" fontId="9" fillId="4" borderId="23" xfId="0" applyNumberFormat="1" applyFont="1" applyFill="1" applyBorder="1" applyAlignment="1" applyProtection="1">
      <alignment horizontal="center" wrapText="1"/>
    </xf>
    <xf numFmtId="164" fontId="5" fillId="3" borderId="0" xfId="0" applyNumberFormat="1" applyFont="1" applyFill="1" applyBorder="1" applyAlignment="1" applyProtection="1">
      <alignment wrapText="1"/>
    </xf>
    <xf numFmtId="164" fontId="5" fillId="3" borderId="30" xfId="0" applyNumberFormat="1" applyFont="1" applyFill="1" applyBorder="1" applyProtection="1"/>
    <xf numFmtId="164" fontId="9" fillId="3" borderId="24" xfId="0" applyNumberFormat="1" applyFont="1" applyFill="1" applyBorder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Alignment="1"/>
    <xf numFmtId="164" fontId="16" fillId="3" borderId="24" xfId="0" applyNumberFormat="1" applyFont="1" applyFill="1" applyBorder="1" applyAlignment="1" applyProtection="1">
      <alignment wrapText="1"/>
    </xf>
    <xf numFmtId="164" fontId="16" fillId="3" borderId="0" xfId="0" applyNumberFormat="1" applyFont="1" applyFill="1" applyBorder="1" applyAlignment="1" applyProtection="1">
      <alignment wrapText="1"/>
    </xf>
    <xf numFmtId="164" fontId="9" fillId="3" borderId="0" xfId="0" applyNumberFormat="1" applyFont="1" applyFill="1" applyBorder="1" applyAlignment="1" applyProtection="1"/>
    <xf numFmtId="164" fontId="5" fillId="3" borderId="0" xfId="0" applyNumberFormat="1" applyFont="1" applyFill="1" applyBorder="1" applyAlignment="1" applyProtection="1"/>
    <xf numFmtId="164" fontId="5" fillId="3" borderId="24" xfId="0" applyNumberFormat="1" applyFont="1" applyFill="1" applyBorder="1" applyAlignment="1" applyProtection="1">
      <alignment wrapText="1"/>
    </xf>
    <xf numFmtId="164" fontId="5" fillId="3" borderId="25" xfId="0" applyNumberFormat="1" applyFont="1" applyFill="1" applyBorder="1" applyAlignment="1" applyProtection="1"/>
    <xf numFmtId="0" fontId="5" fillId="0" borderId="0" xfId="0" applyFont="1" applyAlignment="1"/>
    <xf numFmtId="165" fontId="5" fillId="3" borderId="24" xfId="0" applyNumberFormat="1" applyFont="1" applyFill="1" applyBorder="1" applyAlignment="1" applyProtection="1">
      <alignment vertical="center"/>
    </xf>
    <xf numFmtId="165" fontId="5" fillId="3" borderId="0" xfId="0" applyNumberFormat="1" applyFont="1" applyFill="1" applyBorder="1" applyAlignment="1" applyProtection="1"/>
    <xf numFmtId="165" fontId="5" fillId="3" borderId="25" xfId="0" applyNumberFormat="1" applyFont="1" applyFill="1" applyBorder="1" applyAlignment="1" applyProtection="1"/>
    <xf numFmtId="165" fontId="5" fillId="3" borderId="26" xfId="0" applyNumberFormat="1" applyFont="1" applyFill="1" applyBorder="1" applyAlignment="1" applyProtection="1">
      <alignment vertical="center"/>
    </xf>
    <xf numFmtId="165" fontId="5" fillId="3" borderId="21" xfId="0" applyNumberFormat="1" applyFont="1" applyFill="1" applyBorder="1" applyProtection="1"/>
    <xf numFmtId="165" fontId="5" fillId="3" borderId="27" xfId="0" applyNumberFormat="1" applyFont="1" applyFill="1" applyBorder="1" applyProtection="1"/>
    <xf numFmtId="0" fontId="9" fillId="3" borderId="0" xfId="0" applyFont="1" applyFill="1"/>
    <xf numFmtId="0" fontId="7" fillId="3" borderId="0" xfId="0" applyFont="1" applyFill="1" applyBorder="1" applyAlignment="1" applyProtection="1">
      <alignment horizontal="center" vertical="top"/>
    </xf>
    <xf numFmtId="0" fontId="11" fillId="3" borderId="0" xfId="0" applyFont="1" applyFill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1" fillId="3" borderId="24" xfId="0" applyFont="1" applyFill="1" applyBorder="1"/>
    <xf numFmtId="3" fontId="12" fillId="3" borderId="24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wrapText="1"/>
    </xf>
    <xf numFmtId="3" fontId="12" fillId="3" borderId="25" xfId="0" applyNumberFormat="1" applyFont="1" applyFill="1" applyBorder="1" applyAlignment="1" applyProtection="1">
      <alignment wrapText="1"/>
    </xf>
    <xf numFmtId="3" fontId="12" fillId="3" borderId="24" xfId="0" applyNumberFormat="1" applyFont="1" applyFill="1" applyBorder="1"/>
    <xf numFmtId="3" fontId="12" fillId="3" borderId="0" xfId="0" applyNumberFormat="1" applyFont="1" applyFill="1" applyBorder="1" applyProtection="1"/>
    <xf numFmtId="3" fontId="12" fillId="3" borderId="25" xfId="0" applyNumberFormat="1" applyFont="1" applyFill="1" applyBorder="1" applyProtection="1"/>
    <xf numFmtId="3" fontId="11" fillId="3" borderId="24" xfId="0" applyNumberFormat="1" applyFont="1" applyFill="1" applyBorder="1"/>
    <xf numFmtId="3" fontId="11" fillId="5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3" fontId="11" fillId="5" borderId="25" xfId="0" applyNumberFormat="1" applyFont="1" applyFill="1" applyBorder="1" applyProtection="1">
      <protection locked="0"/>
    </xf>
    <xf numFmtId="3" fontId="11" fillId="3" borderId="25" xfId="0" applyNumberFormat="1" applyFont="1" applyFill="1" applyBorder="1" applyProtection="1"/>
    <xf numFmtId="3" fontId="11" fillId="5" borderId="0" xfId="0" applyNumberFormat="1" applyFont="1" applyFill="1" applyBorder="1" applyAlignment="1" applyProtection="1">
      <alignment wrapText="1"/>
      <protection locked="0"/>
    </xf>
    <xf numFmtId="3" fontId="11" fillId="5" borderId="25" xfId="0" applyNumberFormat="1" applyFont="1" applyFill="1" applyBorder="1" applyAlignment="1" applyProtection="1">
      <alignment wrapText="1"/>
      <protection locked="0"/>
    </xf>
    <xf numFmtId="3" fontId="11" fillId="3" borderId="24" xfId="0" applyNumberFormat="1" applyFont="1" applyFill="1" applyBorder="1" applyAlignment="1">
      <alignment wrapText="1"/>
    </xf>
    <xf numFmtId="3" fontId="12" fillId="3" borderId="24" xfId="0" applyNumberFormat="1" applyFont="1" applyFill="1" applyBorder="1" applyAlignment="1"/>
    <xf numFmtId="0" fontId="11" fillId="0" borderId="0" xfId="0" applyFont="1"/>
    <xf numFmtId="0" fontId="11" fillId="3" borderId="0" xfId="0" applyFont="1" applyFill="1" applyBorder="1"/>
    <xf numFmtId="3" fontId="11" fillId="3" borderId="0" xfId="0" applyNumberFormat="1" applyFont="1" applyFill="1" applyBorder="1"/>
    <xf numFmtId="3" fontId="11" fillId="3" borderId="25" xfId="0" applyNumberFormat="1" applyFont="1" applyFill="1" applyBorder="1"/>
    <xf numFmtId="3" fontId="11" fillId="3" borderId="26" xfId="0" applyNumberFormat="1" applyFont="1" applyFill="1" applyBorder="1"/>
    <xf numFmtId="3" fontId="11" fillId="3" borderId="21" xfId="0" applyNumberFormat="1" applyFont="1" applyFill="1" applyBorder="1"/>
    <xf numFmtId="3" fontId="11" fillId="3" borderId="27" xfId="0" applyNumberFormat="1" applyFont="1" applyFill="1" applyBorder="1"/>
    <xf numFmtId="0" fontId="19" fillId="4" borderId="22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vertical="center" wrapText="1"/>
    </xf>
    <xf numFmtId="0" fontId="15" fillId="3" borderId="24" xfId="0" applyFont="1" applyFill="1" applyBorder="1"/>
    <xf numFmtId="0" fontId="15" fillId="3" borderId="0" xfId="0" applyFont="1" applyFill="1" applyBorder="1" applyProtection="1"/>
    <xf numFmtId="0" fontId="15" fillId="3" borderId="25" xfId="0" applyFont="1" applyFill="1" applyBorder="1" applyProtection="1"/>
    <xf numFmtId="0" fontId="19" fillId="3" borderId="24" xfId="0" applyFont="1" applyFill="1" applyBorder="1" applyAlignment="1">
      <alignment wrapText="1"/>
    </xf>
    <xf numFmtId="169" fontId="19" fillId="3" borderId="0" xfId="0" applyNumberFormat="1" applyFont="1" applyFill="1" applyBorder="1" applyAlignment="1" applyProtection="1">
      <alignment horizontal="center" wrapText="1"/>
    </xf>
    <xf numFmtId="169" fontId="19" fillId="3" borderId="25" xfId="0" applyNumberFormat="1" applyFont="1" applyFill="1" applyBorder="1" applyAlignment="1" applyProtection="1">
      <alignment horizontal="center" wrapText="1"/>
    </xf>
    <xf numFmtId="169" fontId="15" fillId="3" borderId="0" xfId="0" applyNumberFormat="1" applyFont="1" applyFill="1" applyBorder="1" applyProtection="1"/>
    <xf numFmtId="169" fontId="15" fillId="3" borderId="25" xfId="0" applyNumberFormat="1" applyFont="1" applyFill="1" applyBorder="1" applyProtection="1"/>
    <xf numFmtId="169" fontId="15" fillId="5" borderId="0" xfId="0" applyNumberFormat="1" applyFont="1" applyFill="1" applyBorder="1" applyProtection="1">
      <protection locked="0"/>
    </xf>
    <xf numFmtId="169" fontId="15" fillId="5" borderId="25" xfId="0" applyNumberFormat="1" applyFont="1" applyFill="1" applyBorder="1" applyProtection="1">
      <protection locked="0"/>
    </xf>
    <xf numFmtId="0" fontId="15" fillId="3" borderId="26" xfId="0" applyFont="1" applyFill="1" applyBorder="1"/>
    <xf numFmtId="169" fontId="15" fillId="5" borderId="21" xfId="0" applyNumberFormat="1" applyFont="1" applyFill="1" applyBorder="1" applyProtection="1">
      <protection locked="0"/>
    </xf>
    <xf numFmtId="169" fontId="15" fillId="5" borderId="27" xfId="0" applyNumberFormat="1" applyFont="1" applyFill="1" applyBorder="1" applyProtection="1">
      <protection locked="0"/>
    </xf>
    <xf numFmtId="0" fontId="12" fillId="3" borderId="21" xfId="0" applyFont="1" applyFill="1" applyBorder="1"/>
    <xf numFmtId="0" fontId="12" fillId="3" borderId="0" xfId="0" applyFont="1" applyFill="1" applyBorder="1"/>
    <xf numFmtId="0" fontId="0" fillId="3" borderId="0" xfId="0" applyFill="1"/>
    <xf numFmtId="0" fontId="2" fillId="0" borderId="1" xfId="0" applyFont="1" applyFill="1" applyBorder="1" applyAlignment="1">
      <alignment wrapText="1"/>
    </xf>
    <xf numFmtId="3" fontId="0" fillId="0" borderId="2" xfId="10" applyNumberFormat="1" applyFont="1" applyFill="1" applyBorder="1"/>
    <xf numFmtId="3" fontId="0" fillId="0" borderId="9" xfId="10" applyNumberFormat="1" applyFont="1" applyFill="1" applyBorder="1"/>
    <xf numFmtId="0" fontId="0" fillId="0" borderId="4" xfId="0" applyFill="1" applyBorder="1" applyAlignment="1">
      <alignment horizontal="left" indent="2"/>
    </xf>
    <xf numFmtId="3" fontId="0" fillId="0" borderId="0" xfId="0" applyNumberFormat="1" applyFill="1" applyBorder="1"/>
    <xf numFmtId="3" fontId="0" fillId="0" borderId="14" xfId="0" applyNumberFormat="1" applyFill="1" applyBorder="1"/>
    <xf numFmtId="164" fontId="5" fillId="3" borderId="14" xfId="0" applyNumberFormat="1" applyFont="1" applyFill="1" applyBorder="1" applyAlignment="1" applyProtection="1"/>
    <xf numFmtId="164" fontId="9" fillId="3" borderId="0" xfId="0" applyNumberFormat="1" applyFont="1" applyFill="1" applyBorder="1" applyAlignment="1" applyProtection="1">
      <alignment horizontal="center" vertical="center"/>
    </xf>
    <xf numFmtId="164" fontId="9" fillId="3" borderId="1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/>
    <xf numFmtId="3" fontId="0" fillId="0" borderId="0" xfId="10" applyNumberFormat="1" applyFont="1" applyFill="1" applyBorder="1"/>
    <xf numFmtId="3" fontId="0" fillId="0" borderId="14" xfId="10" applyNumberFormat="1" applyFont="1" applyFill="1" applyBorder="1"/>
    <xf numFmtId="0" fontId="0" fillId="0" borderId="4" xfId="0" applyFill="1" applyBorder="1" applyAlignment="1">
      <alignment horizontal="left" wrapText="1" indent="2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2" fillId="0" borderId="6" xfId="0" applyFont="1" applyFill="1" applyBorder="1"/>
    <xf numFmtId="3" fontId="0" fillId="0" borderId="7" xfId="10" applyNumberFormat="1" applyFont="1" applyFill="1" applyBorder="1"/>
    <xf numFmtId="3" fontId="0" fillId="0" borderId="15" xfId="10" applyNumberFormat="1" applyFont="1" applyFill="1" applyBorder="1"/>
    <xf numFmtId="164" fontId="5" fillId="3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0" fontId="0" fillId="0" borderId="0" xfId="0" applyFill="1"/>
    <xf numFmtId="0" fontId="2" fillId="0" borderId="0" xfId="0" applyFont="1" applyFill="1"/>
    <xf numFmtId="0" fontId="21" fillId="0" borderId="34" xfId="0" applyFont="1" applyFill="1" applyBorder="1"/>
    <xf numFmtId="0" fontId="21" fillId="0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0" fillId="0" borderId="35" xfId="0" applyFill="1" applyBorder="1"/>
    <xf numFmtId="0" fontId="0" fillId="0" borderId="36" xfId="0" applyFill="1" applyBorder="1" applyAlignment="1">
      <alignment horizontal="left" wrapText="1" indent="2"/>
    </xf>
    <xf numFmtId="0" fontId="0" fillId="0" borderId="36" xfId="0" applyFill="1" applyBorder="1"/>
    <xf numFmtId="0" fontId="0" fillId="0" borderId="36" xfId="0" applyFill="1" applyBorder="1" applyAlignment="1">
      <alignment horizontal="left" indent="2"/>
    </xf>
    <xf numFmtId="0" fontId="2" fillId="0" borderId="36" xfId="0" applyFont="1" applyFill="1" applyBorder="1"/>
    <xf numFmtId="0" fontId="0" fillId="0" borderId="36" xfId="0" applyFill="1" applyBorder="1" applyAlignment="1">
      <alignment horizontal="left" indent="1"/>
    </xf>
    <xf numFmtId="0" fontId="2" fillId="0" borderId="36" xfId="0" applyFont="1" applyFill="1" applyBorder="1" applyAlignment="1">
      <alignment wrapText="1"/>
    </xf>
    <xf numFmtId="0" fontId="0" fillId="0" borderId="37" xfId="0" applyFill="1" applyBorder="1" applyAlignment="1">
      <alignment horizontal="left" indent="2"/>
    </xf>
    <xf numFmtId="0" fontId="0" fillId="0" borderId="37" xfId="0" applyFill="1" applyBorder="1"/>
    <xf numFmtId="0" fontId="22" fillId="0" borderId="0" xfId="0" applyFont="1" applyAlignment="1">
      <alignment horizontal="justify" vertic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justify" vertical="center" wrapText="1"/>
    </xf>
    <xf numFmtId="0" fontId="12" fillId="3" borderId="21" xfId="0" applyFont="1" applyFill="1" applyBorder="1" applyAlignment="1">
      <alignment vertical="center"/>
    </xf>
    <xf numFmtId="168" fontId="12" fillId="3" borderId="21" xfId="0" applyNumberFormat="1" applyFont="1" applyFill="1" applyBorder="1"/>
    <xf numFmtId="168" fontId="12" fillId="3" borderId="0" xfId="0" applyNumberFormat="1" applyFont="1" applyFill="1" applyBorder="1"/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68" fontId="12" fillId="3" borderId="0" xfId="0" applyNumberFormat="1" applyFont="1" applyFill="1" applyBorder="1" applyAlignment="1">
      <alignment horizontal="center"/>
    </xf>
    <xf numFmtId="168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12" fillId="0" borderId="0" xfId="0" applyFont="1" applyFill="1" applyBorder="1" applyAlignment="1"/>
    <xf numFmtId="0" fontId="12" fillId="3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right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3" fontId="12" fillId="3" borderId="29" xfId="0" applyNumberFormat="1" applyFont="1" applyFill="1" applyBorder="1" applyAlignment="1" applyProtection="1">
      <alignment vertical="center"/>
    </xf>
    <xf numFmtId="3" fontId="12" fillId="3" borderId="0" xfId="0" applyNumberFormat="1" applyFont="1" applyFill="1" applyBorder="1" applyAlignment="1" applyProtection="1">
      <alignment vertical="center"/>
    </xf>
    <xf numFmtId="3" fontId="11" fillId="3" borderId="24" xfId="0" applyNumberFormat="1" applyFont="1" applyFill="1" applyBorder="1" applyProtection="1"/>
    <xf numFmtId="3" fontId="11" fillId="3" borderId="36" xfId="0" applyNumberFormat="1" applyFont="1" applyFill="1" applyBorder="1" applyAlignment="1" applyProtection="1">
      <alignment wrapText="1"/>
    </xf>
    <xf numFmtId="3" fontId="11" fillId="3" borderId="38" xfId="0" applyNumberFormat="1" applyFont="1" applyFill="1" applyBorder="1" applyAlignment="1" applyProtection="1">
      <alignment wrapText="1"/>
    </xf>
    <xf numFmtId="3" fontId="12" fillId="3" borderId="24" xfId="0" applyNumberFormat="1" applyFont="1" applyFill="1" applyBorder="1" applyAlignment="1" applyProtection="1">
      <alignment vertical="center"/>
    </xf>
    <xf numFmtId="3" fontId="12" fillId="3" borderId="24" xfId="0" applyNumberFormat="1" applyFont="1" applyFill="1" applyBorder="1" applyAlignment="1" applyProtection="1">
      <alignment wrapText="1"/>
    </xf>
    <xf numFmtId="3" fontId="12" fillId="3" borderId="36" xfId="0" applyNumberFormat="1" applyFont="1" applyFill="1" applyBorder="1" applyAlignment="1" applyProtection="1">
      <alignment wrapText="1"/>
    </xf>
    <xf numFmtId="3" fontId="11" fillId="6" borderId="24" xfId="0" applyNumberFormat="1" applyFont="1" applyFill="1" applyBorder="1" applyAlignment="1" applyProtection="1">
      <alignment vertical="center" wrapText="1"/>
    </xf>
    <xf numFmtId="3" fontId="11" fillId="3" borderId="24" xfId="0" applyNumberFormat="1" applyFont="1" applyFill="1" applyBorder="1" applyAlignment="1" applyProtection="1">
      <alignment wrapText="1"/>
    </xf>
    <xf numFmtId="3" fontId="11" fillId="3" borderId="0" xfId="0" applyNumberFormat="1" applyFont="1" applyFill="1" applyBorder="1" applyAlignment="1" applyProtection="1">
      <alignment wrapText="1"/>
    </xf>
    <xf numFmtId="3" fontId="11" fillId="0" borderId="24" xfId="0" applyNumberFormat="1" applyFont="1" applyFill="1" applyBorder="1" applyAlignment="1" applyProtection="1">
      <alignment wrapText="1"/>
    </xf>
    <xf numFmtId="3" fontId="11" fillId="3" borderId="24" xfId="0" applyNumberFormat="1" applyFont="1" applyFill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vertical="center"/>
    </xf>
    <xf numFmtId="3" fontId="11" fillId="0" borderId="36" xfId="0" applyNumberFormat="1" applyFont="1" applyFill="1" applyBorder="1" applyProtection="1"/>
    <xf numFmtId="3" fontId="11" fillId="0" borderId="36" xfId="0" applyNumberFormat="1" applyFont="1" applyFill="1" applyBorder="1" applyAlignment="1" applyProtection="1">
      <alignment vertical="center" wrapText="1"/>
    </xf>
    <xf numFmtId="3" fontId="12" fillId="3" borderId="24" xfId="0" applyNumberFormat="1" applyFont="1" applyFill="1" applyBorder="1" applyProtection="1"/>
    <xf numFmtId="3" fontId="12" fillId="3" borderId="36" xfId="0" applyNumberFormat="1" applyFont="1" applyFill="1" applyBorder="1" applyProtection="1"/>
    <xf numFmtId="3" fontId="11" fillId="6" borderId="24" xfId="0" applyNumberFormat="1" applyFont="1" applyFill="1" applyBorder="1" applyProtection="1"/>
    <xf numFmtId="3" fontId="11" fillId="6" borderId="36" xfId="0" applyNumberFormat="1" applyFont="1" applyFill="1" applyBorder="1" applyAlignment="1" applyProtection="1">
      <alignment vertical="center" wrapText="1"/>
    </xf>
    <xf numFmtId="3" fontId="11" fillId="0" borderId="36" xfId="0" applyNumberFormat="1" applyFont="1" applyFill="1" applyBorder="1" applyAlignment="1" applyProtection="1">
      <alignment wrapText="1"/>
    </xf>
    <xf numFmtId="3" fontId="12" fillId="0" borderId="24" xfId="0" applyNumberFormat="1" applyFont="1" applyFill="1" applyBorder="1" applyProtection="1"/>
    <xf numFmtId="3" fontId="12" fillId="0" borderId="36" xfId="0" applyNumberFormat="1" applyFont="1" applyFill="1" applyBorder="1" applyProtection="1"/>
    <xf numFmtId="3" fontId="11" fillId="0" borderId="24" xfId="0" applyNumberFormat="1" applyFont="1" applyFill="1" applyBorder="1" applyAlignment="1" applyProtection="1">
      <alignment wrapText="1"/>
      <protection locked="0"/>
    </xf>
    <xf numFmtId="3" fontId="11" fillId="0" borderId="24" xfId="0" applyNumberFormat="1" applyFont="1" applyFill="1" applyBorder="1" applyProtection="1">
      <protection locked="0"/>
    </xf>
    <xf numFmtId="3" fontId="11" fillId="0" borderId="36" xfId="0" applyNumberFormat="1" applyFont="1" applyFill="1" applyBorder="1" applyProtection="1">
      <protection locked="0"/>
    </xf>
    <xf numFmtId="3" fontId="11" fillId="3" borderId="24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36" xfId="0" applyNumberFormat="1" applyFont="1" applyFill="1" applyBorder="1" applyProtection="1"/>
    <xf numFmtId="3" fontId="12" fillId="3" borderId="24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3" fontId="12" fillId="4" borderId="22" xfId="0" applyNumberFormat="1" applyFont="1" applyFill="1" applyBorder="1" applyAlignment="1">
      <alignment horizontal="center" vertical="center" wrapText="1"/>
    </xf>
    <xf numFmtId="3" fontId="12" fillId="4" borderId="19" xfId="0" applyNumberFormat="1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 applyProtection="1">
      <alignment horizontal="center" vertical="center" wrapText="1"/>
    </xf>
    <xf numFmtId="3" fontId="12" fillId="4" borderId="18" xfId="0" applyNumberFormat="1" applyFont="1" applyFill="1" applyBorder="1" applyAlignment="1" applyProtection="1">
      <alignment horizontal="center" vertical="center" wrapText="1"/>
    </xf>
    <xf numFmtId="3" fontId="11" fillId="3" borderId="24" xfId="0" applyNumberFormat="1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3" fontId="12" fillId="3" borderId="0" xfId="0" applyNumberFormat="1" applyFont="1" applyFill="1" applyBorder="1" applyAlignment="1">
      <alignment wrapText="1"/>
    </xf>
    <xf numFmtId="3" fontId="12" fillId="3" borderId="24" xfId="0" applyNumberFormat="1" applyFont="1" applyFill="1" applyBorder="1" applyAlignment="1" applyProtection="1">
      <alignment vertical="center" wrapText="1"/>
    </xf>
    <xf numFmtId="3" fontId="12" fillId="3" borderId="36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3" fontId="11" fillId="5" borderId="24" xfId="0" applyNumberFormat="1" applyFont="1" applyFill="1" applyBorder="1" applyAlignment="1" applyProtection="1">
      <alignment vertical="center" wrapText="1"/>
      <protection locked="0"/>
    </xf>
    <xf numFmtId="3" fontId="11" fillId="5" borderId="36" xfId="0" applyNumberFormat="1" applyFont="1" applyFill="1" applyBorder="1" applyAlignment="1" applyProtection="1">
      <alignment vertical="center" wrapText="1"/>
      <protection locked="0"/>
    </xf>
    <xf numFmtId="3" fontId="11" fillId="5" borderId="36" xfId="0" applyNumberFormat="1" applyFont="1" applyFill="1" applyBorder="1" applyAlignment="1" applyProtection="1">
      <alignment wrapText="1"/>
      <protection locked="0"/>
    </xf>
    <xf numFmtId="3" fontId="11" fillId="5" borderId="24" xfId="0" applyNumberFormat="1" applyFont="1" applyFill="1" applyBorder="1" applyProtection="1">
      <protection locked="0"/>
    </xf>
    <xf numFmtId="3" fontId="11" fillId="5" borderId="36" xfId="0" applyNumberFormat="1" applyFont="1" applyFill="1" applyBorder="1" applyProtection="1">
      <protection locked="0"/>
    </xf>
    <xf numFmtId="3" fontId="11" fillId="3" borderId="24" xfId="0" applyNumberFormat="1" applyFont="1" applyFill="1" applyBorder="1" applyAlignment="1" applyProtection="1">
      <alignment vertical="center" wrapText="1"/>
    </xf>
    <xf numFmtId="3" fontId="11" fillId="3" borderId="36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>
      <alignment wrapText="1"/>
    </xf>
    <xf numFmtId="3" fontId="11" fillId="3" borderId="36" xfId="0" applyNumberFormat="1" applyFont="1" applyFill="1" applyBorder="1" applyAlignment="1" applyProtection="1">
      <alignment vertical="center"/>
    </xf>
    <xf numFmtId="3" fontId="12" fillId="3" borderId="37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Protection="1"/>
    <xf numFmtId="3" fontId="12" fillId="3" borderId="37" xfId="0" applyNumberFormat="1" applyFont="1" applyFill="1" applyBorder="1" applyProtection="1"/>
    <xf numFmtId="3" fontId="12" fillId="3" borderId="29" xfId="0" applyNumberFormat="1" applyFont="1" applyFill="1" applyBorder="1" applyAlignment="1"/>
    <xf numFmtId="3" fontId="12" fillId="3" borderId="31" xfId="0" applyNumberFormat="1" applyFont="1" applyFill="1" applyBorder="1" applyAlignment="1"/>
    <xf numFmtId="3" fontId="12" fillId="3" borderId="29" xfId="0" applyNumberFormat="1" applyFont="1" applyFill="1" applyBorder="1" applyAlignment="1" applyProtection="1"/>
    <xf numFmtId="3" fontId="12" fillId="3" borderId="38" xfId="0" applyNumberFormat="1" applyFont="1" applyFill="1" applyBorder="1" applyAlignment="1" applyProtection="1"/>
    <xf numFmtId="3" fontId="11" fillId="3" borderId="26" xfId="0" applyNumberFormat="1" applyFont="1" applyFill="1" applyBorder="1" applyProtection="1"/>
    <xf numFmtId="3" fontId="11" fillId="3" borderId="37" xfId="0" applyNumberFormat="1" applyFont="1" applyFill="1" applyBorder="1" applyProtection="1"/>
    <xf numFmtId="3" fontId="11" fillId="3" borderId="27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43" fontId="25" fillId="0" borderId="14" xfId="6" applyFont="1" applyBorder="1" applyAlignment="1">
      <alignment horizontal="right" vertical="center"/>
    </xf>
    <xf numFmtId="43" fontId="25" fillId="0" borderId="14" xfId="6" applyFont="1" applyBorder="1" applyAlignment="1">
      <alignment horizontal="center" vertical="center"/>
    </xf>
    <xf numFmtId="43" fontId="25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/>
    </xf>
    <xf numFmtId="43" fontId="25" fillId="0" borderId="9" xfId="0" applyNumberFormat="1" applyFont="1" applyBorder="1" applyAlignment="1">
      <alignment horizontal="center" vertical="center"/>
    </xf>
    <xf numFmtId="43" fontId="25" fillId="0" borderId="9" xfId="6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5" fillId="7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43" fontId="25" fillId="0" borderId="14" xfId="0" applyNumberFormat="1" applyFont="1" applyBorder="1" applyAlignment="1">
      <alignment horizontal="justify" vertical="center"/>
    </xf>
    <xf numFmtId="43" fontId="23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21" xfId="0" applyFont="1" applyFill="1" applyBorder="1" applyAlignment="1" applyProtection="1"/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/>
    </xf>
    <xf numFmtId="0" fontId="11" fillId="3" borderId="24" xfId="0" applyFont="1" applyFill="1" applyBorder="1" applyAlignment="1" applyProtection="1">
      <alignment horizontal="left"/>
    </xf>
    <xf numFmtId="165" fontId="11" fillId="3" borderId="24" xfId="0" applyNumberFormat="1" applyFont="1" applyFill="1" applyBorder="1" applyProtection="1"/>
    <xf numFmtId="165" fontId="11" fillId="3" borderId="36" xfId="0" applyNumberFormat="1" applyFont="1" applyFill="1" applyBorder="1" applyProtection="1"/>
    <xf numFmtId="165" fontId="11" fillId="3" borderId="25" xfId="0" applyNumberFormat="1" applyFont="1" applyFill="1" applyBorder="1" applyProtection="1"/>
    <xf numFmtId="0" fontId="12" fillId="3" borderId="24" xfId="0" applyFont="1" applyFill="1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horizontal="left" wrapText="1"/>
    </xf>
    <xf numFmtId="165" fontId="12" fillId="3" borderId="24" xfId="0" applyNumberFormat="1" applyFont="1" applyFill="1" applyBorder="1" applyAlignment="1" applyProtection="1">
      <alignment wrapText="1"/>
    </xf>
    <xf numFmtId="165" fontId="12" fillId="0" borderId="24" xfId="0" applyNumberFormat="1" applyFont="1" applyFill="1" applyBorder="1" applyAlignment="1" applyProtection="1">
      <alignment wrapText="1"/>
    </xf>
    <xf numFmtId="0" fontId="12" fillId="3" borderId="0" xfId="0" applyFont="1" applyFill="1"/>
    <xf numFmtId="164" fontId="12" fillId="3" borderId="24" xfId="0" applyNumberFormat="1" applyFont="1" applyFill="1" applyBorder="1" applyAlignment="1" applyProtection="1">
      <alignment wrapText="1"/>
    </xf>
    <xf numFmtId="164" fontId="12" fillId="0" borderId="24" xfId="0" applyNumberFormat="1" applyFont="1" applyFill="1" applyBorder="1" applyAlignment="1" applyProtection="1">
      <alignment wrapText="1"/>
    </xf>
    <xf numFmtId="164" fontId="12" fillId="0" borderId="36" xfId="0" applyNumberFormat="1" applyFont="1" applyFill="1" applyBorder="1" applyAlignment="1" applyProtection="1">
      <alignment wrapText="1"/>
    </xf>
    <xf numFmtId="0" fontId="12" fillId="0" borderId="0" xfId="0" applyFont="1" applyFill="1"/>
    <xf numFmtId="164" fontId="11" fillId="3" borderId="24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left"/>
    </xf>
    <xf numFmtId="164" fontId="11" fillId="3" borderId="24" xfId="0" applyNumberFormat="1" applyFont="1" applyFill="1" applyBorder="1" applyProtection="1"/>
    <xf numFmtId="164" fontId="11" fillId="0" borderId="24" xfId="0" applyNumberFormat="1" applyFont="1" applyFill="1" applyBorder="1" applyProtection="1"/>
    <xf numFmtId="164" fontId="11" fillId="0" borderId="36" xfId="0" applyNumberFormat="1" applyFont="1" applyFill="1" applyBorder="1" applyProtection="1"/>
    <xf numFmtId="164" fontId="11" fillId="0" borderId="25" xfId="0" applyNumberFormat="1" applyFont="1" applyFill="1" applyBorder="1" applyProtection="1"/>
    <xf numFmtId="165" fontId="11" fillId="0" borderId="36" xfId="0" applyNumberFormat="1" applyFont="1" applyFill="1" applyBorder="1" applyAlignment="1" applyProtection="1">
      <alignment wrapText="1"/>
    </xf>
    <xf numFmtId="164" fontId="11" fillId="3" borderId="24" xfId="0" applyNumberFormat="1" applyFont="1" applyFill="1" applyBorder="1" applyAlignment="1" applyProtection="1">
      <alignment horizontal="left" wrapText="1"/>
    </xf>
    <xf numFmtId="164" fontId="11" fillId="3" borderId="0" xfId="0" applyNumberFormat="1" applyFont="1" applyFill="1" applyBorder="1" applyAlignment="1" applyProtection="1">
      <alignment horizontal="left" wrapText="1"/>
    </xf>
    <xf numFmtId="164" fontId="12" fillId="3" borderId="24" xfId="0" applyNumberFormat="1" applyFont="1" applyFill="1" applyBorder="1" applyAlignment="1" applyProtection="1">
      <alignment horizontal="left"/>
    </xf>
    <xf numFmtId="164" fontId="12" fillId="3" borderId="0" xfId="0" applyNumberFormat="1" applyFont="1" applyFill="1" applyBorder="1" applyAlignment="1" applyProtection="1">
      <alignment horizontal="left"/>
    </xf>
    <xf numFmtId="0" fontId="12" fillId="0" borderId="0" xfId="0" applyFont="1"/>
    <xf numFmtId="165" fontId="11" fillId="0" borderId="25" xfId="0" applyNumberFormat="1" applyFont="1" applyFill="1" applyBorder="1" applyAlignment="1" applyProtection="1">
      <alignment wrapText="1"/>
    </xf>
    <xf numFmtId="164" fontId="12" fillId="3" borderId="24" xfId="0" applyNumberFormat="1" applyFont="1" applyFill="1" applyBorder="1" applyAlignment="1" applyProtection="1">
      <alignment horizontal="right"/>
    </xf>
    <xf numFmtId="164" fontId="12" fillId="0" borderId="24" xfId="0" applyNumberFormat="1" applyFont="1" applyFill="1" applyBorder="1" applyAlignment="1" applyProtection="1">
      <alignment horizontal="right"/>
    </xf>
    <xf numFmtId="164" fontId="12" fillId="0" borderId="36" xfId="0" applyNumberFormat="1" applyFont="1" applyFill="1" applyBorder="1" applyAlignment="1" applyProtection="1">
      <alignment horizontal="right"/>
    </xf>
    <xf numFmtId="164" fontId="12" fillId="3" borderId="24" xfId="0" applyNumberFormat="1" applyFont="1" applyFill="1" applyBorder="1" applyAlignment="1" applyProtection="1">
      <alignment horizontal="right" wrapText="1"/>
    </xf>
    <xf numFmtId="164" fontId="12" fillId="0" borderId="24" xfId="0" applyNumberFormat="1" applyFont="1" applyFill="1" applyBorder="1" applyAlignment="1" applyProtection="1">
      <alignment horizontal="right" wrapText="1"/>
    </xf>
    <xf numFmtId="164" fontId="12" fillId="0" borderId="36" xfId="0" applyNumberFormat="1" applyFont="1" applyFill="1" applyBorder="1" applyAlignment="1" applyProtection="1">
      <alignment horizontal="right" wrapText="1"/>
    </xf>
    <xf numFmtId="164" fontId="12" fillId="0" borderId="25" xfId="0" applyNumberFormat="1" applyFont="1" applyFill="1" applyBorder="1" applyAlignment="1" applyProtection="1">
      <alignment wrapText="1"/>
    </xf>
    <xf numFmtId="164" fontId="12" fillId="0" borderId="25" xfId="0" applyNumberFormat="1" applyFont="1" applyFill="1" applyBorder="1" applyAlignment="1" applyProtection="1">
      <alignment horizontal="right"/>
    </xf>
    <xf numFmtId="164" fontId="12" fillId="3" borderId="24" xfId="0" applyNumberFormat="1" applyFont="1" applyFill="1" applyBorder="1" applyProtection="1"/>
    <xf numFmtId="164" fontId="12" fillId="0" borderId="24" xfId="0" applyNumberFormat="1" applyFont="1" applyFill="1" applyBorder="1" applyProtection="1"/>
    <xf numFmtId="164" fontId="12" fillId="0" borderId="36" xfId="0" applyNumberFormat="1" applyFont="1" applyFill="1" applyBorder="1" applyProtection="1"/>
    <xf numFmtId="164" fontId="12" fillId="0" borderId="25" xfId="0" applyNumberFormat="1" applyFont="1" applyFill="1" applyBorder="1" applyProtection="1"/>
    <xf numFmtId="164" fontId="11" fillId="3" borderId="26" xfId="0" applyNumberFormat="1" applyFont="1" applyFill="1" applyBorder="1" applyAlignment="1" applyProtection="1">
      <alignment horizontal="left"/>
    </xf>
    <xf numFmtId="164" fontId="11" fillId="3" borderId="21" xfId="0" applyNumberFormat="1" applyFont="1" applyFill="1" applyBorder="1" applyAlignment="1" applyProtection="1">
      <alignment horizontal="left"/>
    </xf>
    <xf numFmtId="164" fontId="11" fillId="3" borderId="26" xfId="0" applyNumberFormat="1" applyFont="1" applyFill="1" applyBorder="1" applyProtection="1"/>
    <xf numFmtId="164" fontId="11" fillId="0" borderId="26" xfId="0" applyNumberFormat="1" applyFont="1" applyFill="1" applyBorder="1" applyProtection="1"/>
    <xf numFmtId="164" fontId="11" fillId="0" borderId="37" xfId="0" applyNumberFormat="1" applyFont="1" applyFill="1" applyBorder="1" applyProtection="1"/>
    <xf numFmtId="164" fontId="11" fillId="0" borderId="27" xfId="0" applyNumberFormat="1" applyFont="1" applyFill="1" applyBorder="1" applyProtection="1"/>
    <xf numFmtId="164" fontId="11" fillId="0" borderId="27" xfId="0" applyNumberFormat="1" applyFont="1" applyFill="1" applyBorder="1" applyAlignment="1" applyProtection="1">
      <alignment wrapText="1"/>
    </xf>
    <xf numFmtId="164" fontId="11" fillId="3" borderId="0" xfId="0" applyNumberFormat="1" applyFont="1" applyFill="1" applyAlignment="1" applyProtection="1">
      <alignment horizontal="left"/>
    </xf>
    <xf numFmtId="164" fontId="11" fillId="3" borderId="0" xfId="0" applyNumberFormat="1" applyFont="1" applyFill="1" applyProtection="1"/>
    <xf numFmtId="164" fontId="11" fillId="0" borderId="0" xfId="0" applyNumberFormat="1" applyFont="1" applyFill="1" applyProtection="1"/>
    <xf numFmtId="164" fontId="11" fillId="0" borderId="0" xfId="0" applyNumberFormat="1" applyFont="1" applyAlignment="1" applyProtection="1">
      <alignment horizontal="left"/>
    </xf>
    <xf numFmtId="164" fontId="11" fillId="0" borderId="0" xfId="0" applyNumberFormat="1" applyFont="1" applyProtection="1"/>
    <xf numFmtId="164" fontId="12" fillId="3" borderId="0" xfId="0" applyNumberFormat="1" applyFont="1" applyFill="1" applyBorder="1" applyProtection="1"/>
    <xf numFmtId="164" fontId="12" fillId="3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center"/>
    </xf>
    <xf numFmtId="164" fontId="12" fillId="4" borderId="22" xfId="0" applyNumberFormat="1" applyFont="1" applyFill="1" applyBorder="1" applyAlignment="1" applyProtection="1">
      <alignment horizontal="center" vertical="center" wrapText="1"/>
    </xf>
    <xf numFmtId="164" fontId="12" fillId="4" borderId="18" xfId="0" applyNumberFormat="1" applyFont="1" applyFill="1" applyBorder="1" applyAlignment="1" applyProtection="1">
      <alignment horizontal="center" vertical="center" wrapText="1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164" fontId="11" fillId="3" borderId="24" xfId="0" applyNumberFormat="1" applyFont="1" applyFill="1" applyBorder="1" applyAlignment="1" applyProtection="1">
      <alignment horizontal="center"/>
    </xf>
    <xf numFmtId="164" fontId="11" fillId="3" borderId="36" xfId="0" applyNumberFormat="1" applyFont="1" applyFill="1" applyBorder="1" applyAlignment="1" applyProtection="1">
      <alignment horizontal="center"/>
    </xf>
    <xf numFmtId="164" fontId="11" fillId="3" borderId="25" xfId="0" applyNumberFormat="1" applyFont="1" applyFill="1" applyBorder="1" applyAlignment="1" applyProtection="1">
      <alignment horizontal="center"/>
    </xf>
    <xf numFmtId="164" fontId="11" fillId="3" borderId="38" xfId="0" applyNumberFormat="1" applyFont="1" applyFill="1" applyBorder="1" applyAlignment="1" applyProtection="1">
      <alignment horizontal="center"/>
    </xf>
    <xf numFmtId="164" fontId="12" fillId="3" borderId="36" xfId="0" applyNumberFormat="1" applyFont="1" applyFill="1" applyBorder="1" applyProtection="1"/>
    <xf numFmtId="164" fontId="12" fillId="3" borderId="36" xfId="0" applyNumberFormat="1" applyFont="1" applyFill="1" applyBorder="1" applyAlignment="1" applyProtection="1">
      <alignment wrapText="1"/>
    </xf>
    <xf numFmtId="164" fontId="11" fillId="3" borderId="36" xfId="0" applyNumberFormat="1" applyFont="1" applyFill="1" applyBorder="1" applyProtection="1"/>
    <xf numFmtId="164" fontId="11" fillId="3" borderId="36" xfId="0" applyNumberFormat="1" applyFont="1" applyFill="1" applyBorder="1" applyAlignment="1" applyProtection="1">
      <alignment wrapText="1"/>
    </xf>
    <xf numFmtId="164" fontId="12" fillId="3" borderId="36" xfId="0" applyNumberFormat="1" applyFont="1" applyFill="1" applyBorder="1" applyAlignment="1" applyProtection="1">
      <alignment horizontal="right"/>
    </xf>
    <xf numFmtId="164" fontId="12" fillId="3" borderId="25" xfId="0" applyNumberFormat="1" applyFont="1" applyFill="1" applyBorder="1" applyAlignment="1" applyProtection="1">
      <alignment horizontal="right"/>
    </xf>
    <xf numFmtId="164" fontId="11" fillId="3" borderId="25" xfId="0" applyNumberFormat="1" applyFont="1" applyFill="1" applyBorder="1" applyAlignment="1" applyProtection="1">
      <alignment wrapText="1"/>
    </xf>
    <xf numFmtId="164" fontId="12" fillId="3" borderId="24" xfId="0" applyNumberFormat="1" applyFont="1" applyFill="1" applyBorder="1" applyAlignment="1" applyProtection="1">
      <alignment horizontal="left" wrapText="1"/>
    </xf>
    <xf numFmtId="164" fontId="12" fillId="3" borderId="0" xfId="0" applyNumberFormat="1" applyFont="1" applyFill="1" applyBorder="1" applyAlignment="1" applyProtection="1">
      <alignment horizontal="left" wrapText="1"/>
    </xf>
    <xf numFmtId="164" fontId="12" fillId="3" borderId="24" xfId="0" applyNumberFormat="1" applyFont="1" applyFill="1" applyBorder="1" applyAlignment="1" applyProtection="1"/>
    <xf numFmtId="164" fontId="12" fillId="3" borderId="36" xfId="0" applyNumberFormat="1" applyFont="1" applyFill="1" applyBorder="1" applyAlignment="1" applyProtection="1"/>
    <xf numFmtId="164" fontId="12" fillId="3" borderId="25" xfId="0" applyNumberFormat="1" applyFont="1" applyFill="1" applyBorder="1" applyAlignment="1" applyProtection="1">
      <alignment wrapText="1"/>
    </xf>
    <xf numFmtId="165" fontId="11" fillId="3" borderId="24" xfId="0" applyNumberFormat="1" applyFont="1" applyFill="1" applyBorder="1" applyAlignment="1" applyProtection="1">
      <alignment horizontal="left" wrapText="1"/>
    </xf>
    <xf numFmtId="165" fontId="11" fillId="3" borderId="0" xfId="0" applyNumberFormat="1" applyFont="1" applyFill="1" applyBorder="1" applyAlignment="1" applyProtection="1">
      <alignment horizontal="left" wrapText="1"/>
    </xf>
    <xf numFmtId="165" fontId="11" fillId="3" borderId="25" xfId="0" applyNumberFormat="1" applyFont="1" applyFill="1" applyBorder="1" applyAlignment="1" applyProtection="1">
      <alignment wrapText="1"/>
    </xf>
    <xf numFmtId="165" fontId="12" fillId="3" borderId="24" xfId="0" applyNumberFormat="1" applyFont="1" applyFill="1" applyBorder="1" applyAlignment="1" applyProtection="1">
      <alignment horizontal="left"/>
    </xf>
    <xf numFmtId="165" fontId="12" fillId="3" borderId="0" xfId="0" applyNumberFormat="1" applyFont="1" applyFill="1" applyBorder="1" applyAlignment="1" applyProtection="1">
      <alignment horizontal="left"/>
    </xf>
    <xf numFmtId="165" fontId="12" fillId="3" borderId="24" xfId="0" applyNumberFormat="1" applyFont="1" applyFill="1" applyBorder="1" applyProtection="1"/>
    <xf numFmtId="165" fontId="12" fillId="3" borderId="36" xfId="0" applyNumberFormat="1" applyFont="1" applyFill="1" applyBorder="1" applyProtection="1"/>
    <xf numFmtId="165" fontId="12" fillId="3" borderId="25" xfId="0" applyNumberFormat="1" applyFont="1" applyFill="1" applyBorder="1" applyAlignment="1" applyProtection="1">
      <alignment wrapText="1"/>
    </xf>
    <xf numFmtId="165" fontId="11" fillId="3" borderId="24" xfId="0" applyNumberFormat="1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Alignment="1">
      <alignment horizontal="left"/>
    </xf>
    <xf numFmtId="165" fontId="12" fillId="3" borderId="24" xfId="0" applyNumberFormat="1" applyFont="1" applyFill="1" applyBorder="1" applyAlignment="1" applyProtection="1">
      <alignment horizontal="right"/>
    </xf>
    <xf numFmtId="165" fontId="12" fillId="3" borderId="36" xfId="0" applyNumberFormat="1" applyFont="1" applyFill="1" applyBorder="1" applyAlignment="1" applyProtection="1">
      <alignment horizontal="right"/>
    </xf>
    <xf numFmtId="165" fontId="12" fillId="3" borderId="25" xfId="0" applyNumberFormat="1" applyFont="1" applyFill="1" applyBorder="1" applyAlignment="1" applyProtection="1">
      <alignment horizontal="right" wrapText="1"/>
    </xf>
    <xf numFmtId="0" fontId="12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165" fontId="11" fillId="3" borderId="25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/>
    </xf>
    <xf numFmtId="164" fontId="11" fillId="3" borderId="25" xfId="0" applyNumberFormat="1" applyFont="1" applyFill="1" applyBorder="1" applyProtection="1"/>
    <xf numFmtId="165" fontId="11" fillId="3" borderId="26" xfId="0" applyNumberFormat="1" applyFont="1" applyFill="1" applyBorder="1" applyAlignment="1" applyProtection="1">
      <alignment horizontal="left"/>
    </xf>
    <xf numFmtId="165" fontId="11" fillId="3" borderId="21" xfId="0" applyNumberFormat="1" applyFont="1" applyFill="1" applyBorder="1" applyAlignment="1" applyProtection="1">
      <alignment horizontal="left"/>
    </xf>
    <xf numFmtId="165" fontId="11" fillId="3" borderId="26" xfId="0" applyNumberFormat="1" applyFont="1" applyFill="1" applyBorder="1" applyProtection="1"/>
    <xf numFmtId="165" fontId="11" fillId="3" borderId="37" xfId="0" applyNumberFormat="1" applyFont="1" applyFill="1" applyBorder="1" applyProtection="1"/>
    <xf numFmtId="165" fontId="11" fillId="3" borderId="27" xfId="0" applyNumberFormat="1" applyFont="1" applyFill="1" applyBorder="1" applyProtection="1"/>
    <xf numFmtId="165" fontId="11" fillId="3" borderId="0" xfId="0" applyNumberFormat="1" applyFont="1" applyFill="1" applyBorder="1" applyProtection="1"/>
    <xf numFmtId="165" fontId="13" fillId="3" borderId="0" xfId="0" applyNumberFormat="1" applyFont="1" applyFill="1" applyBorder="1" applyAlignment="1" applyProtection="1">
      <alignment horizontal="left" vertical="top" wrapText="1"/>
    </xf>
    <xf numFmtId="165" fontId="12" fillId="3" borderId="0" xfId="0" applyNumberFormat="1" applyFont="1" applyFill="1" applyBorder="1" applyProtection="1"/>
    <xf numFmtId="165" fontId="12" fillId="3" borderId="0" xfId="0" applyNumberFormat="1" applyFont="1" applyFill="1" applyBorder="1" applyAlignment="1">
      <alignment horizontal="left"/>
    </xf>
    <xf numFmtId="165" fontId="12" fillId="3" borderId="0" xfId="0" applyNumberFormat="1" applyFont="1" applyFill="1" applyBorder="1"/>
    <xf numFmtId="165" fontId="12" fillId="3" borderId="0" xfId="0" applyNumberFormat="1" applyFont="1" applyFill="1" applyAlignment="1">
      <alignment horizontal="left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3" fontId="11" fillId="3" borderId="29" xfId="0" applyNumberFormat="1" applyFont="1" applyFill="1" applyBorder="1"/>
    <xf numFmtId="3" fontId="11" fillId="3" borderId="38" xfId="0" applyNumberFormat="1" applyFont="1" applyFill="1" applyBorder="1"/>
    <xf numFmtId="3" fontId="11" fillId="3" borderId="30" xfId="0" applyNumberFormat="1" applyFont="1" applyFill="1" applyBorder="1"/>
    <xf numFmtId="0" fontId="12" fillId="0" borderId="24" xfId="0" applyFont="1" applyFill="1" applyBorder="1" applyAlignment="1">
      <alignment wrapText="1"/>
    </xf>
    <xf numFmtId="0" fontId="11" fillId="0" borderId="24" xfId="0" applyFont="1" applyFill="1" applyBorder="1"/>
    <xf numFmtId="3" fontId="11" fillId="0" borderId="24" xfId="0" applyNumberFormat="1" applyFont="1" applyFill="1" applyBorder="1"/>
    <xf numFmtId="3" fontId="11" fillId="0" borderId="36" xfId="0" applyNumberFormat="1" applyFont="1" applyFill="1" applyBorder="1"/>
    <xf numFmtId="3" fontId="11" fillId="0" borderId="25" xfId="0" applyNumberFormat="1" applyFont="1" applyFill="1" applyBorder="1"/>
    <xf numFmtId="3" fontId="11" fillId="0" borderId="24" xfId="0" applyNumberFormat="1" applyFont="1" applyFill="1" applyBorder="1" applyAlignment="1">
      <alignment wrapText="1"/>
    </xf>
    <xf numFmtId="3" fontId="11" fillId="0" borderId="36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 applyProtection="1">
      <alignment wrapText="1"/>
    </xf>
    <xf numFmtId="0" fontId="11" fillId="0" borderId="24" xfId="0" applyFont="1" applyFill="1" applyBorder="1" applyAlignment="1">
      <alignment wrapText="1"/>
    </xf>
    <xf numFmtId="3" fontId="11" fillId="3" borderId="25" xfId="0" applyNumberFormat="1" applyFont="1" applyFill="1" applyBorder="1" applyAlignment="1">
      <alignment wrapText="1"/>
    </xf>
    <xf numFmtId="3" fontId="11" fillId="3" borderId="36" xfId="0" applyNumberFormat="1" applyFont="1" applyFill="1" applyBorder="1"/>
    <xf numFmtId="0" fontId="11" fillId="3" borderId="26" xfId="0" applyFont="1" applyFill="1" applyBorder="1"/>
    <xf numFmtId="0" fontId="11" fillId="3" borderId="37" xfId="0" applyFont="1" applyFill="1" applyBorder="1"/>
    <xf numFmtId="0" fontId="11" fillId="3" borderId="27" xfId="0" applyFont="1" applyFill="1" applyBorder="1"/>
    <xf numFmtId="3" fontId="12" fillId="3" borderId="0" xfId="0" applyNumberFormat="1" applyFont="1" applyFill="1" applyBorder="1" applyAlignment="1">
      <alignment horizontal="center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3" fontId="12" fillId="3" borderId="38" xfId="0" applyNumberFormat="1" applyFont="1" applyFill="1" applyBorder="1" applyAlignment="1" applyProtection="1">
      <alignment wrapText="1"/>
    </xf>
    <xf numFmtId="3" fontId="11" fillId="3" borderId="25" xfId="0" applyNumberFormat="1" applyFont="1" applyFill="1" applyBorder="1" applyAlignment="1" applyProtection="1">
      <alignment wrapText="1"/>
    </xf>
    <xf numFmtId="3" fontId="11" fillId="0" borderId="24" xfId="0" applyNumberFormat="1" applyFont="1" applyFill="1" applyBorder="1" applyProtection="1"/>
    <xf numFmtId="3" fontId="11" fillId="0" borderId="25" xfId="0" applyNumberFormat="1" applyFont="1" applyFill="1" applyBorder="1" applyProtection="1"/>
    <xf numFmtId="3" fontId="12" fillId="3" borderId="24" xfId="0" applyNumberFormat="1" applyFont="1" applyFill="1" applyBorder="1" applyAlignment="1" applyProtection="1">
      <alignment horizontal="right"/>
    </xf>
    <xf numFmtId="3" fontId="12" fillId="3" borderId="36" xfId="0" applyNumberFormat="1" applyFont="1" applyFill="1" applyBorder="1" applyAlignment="1" applyProtection="1">
      <alignment horizontal="right"/>
    </xf>
    <xf numFmtId="3" fontId="12" fillId="3" borderId="25" xfId="0" applyNumberFormat="1" applyFont="1" applyFill="1" applyBorder="1" applyAlignment="1" applyProtection="1">
      <alignment horizontal="right"/>
    </xf>
    <xf numFmtId="3" fontId="12" fillId="3" borderId="25" xfId="0" applyNumberFormat="1" applyFont="1" applyFill="1" applyBorder="1" applyAlignment="1" applyProtection="1">
      <alignment horizontal="right" wrapText="1"/>
    </xf>
    <xf numFmtId="3" fontId="12" fillId="3" borderId="24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21" xfId="0" applyNumberFormat="1" applyFont="1" applyFill="1" applyBorder="1" applyProtection="1"/>
    <xf numFmtId="3" fontId="11" fillId="3" borderId="27" xfId="0" applyNumberFormat="1" applyFont="1" applyFill="1" applyBorder="1" applyProtection="1"/>
    <xf numFmtId="3" fontId="12" fillId="3" borderId="0" xfId="0" applyNumberFormat="1" applyFont="1" applyFill="1" applyBorder="1"/>
    <xf numFmtId="0" fontId="12" fillId="2" borderId="18" xfId="0" applyFont="1" applyFill="1" applyBorder="1" applyAlignment="1">
      <alignment horizontal="center" vertical="center" wrapText="1"/>
    </xf>
    <xf numFmtId="0" fontId="11" fillId="3" borderId="29" xfId="0" applyFont="1" applyFill="1" applyBorder="1"/>
    <xf numFmtId="3" fontId="11" fillId="3" borderId="29" xfId="0" applyNumberFormat="1" applyFont="1" applyFill="1" applyBorder="1" applyProtection="1"/>
    <xf numFmtId="3" fontId="11" fillId="3" borderId="38" xfId="0" applyNumberFormat="1" applyFont="1" applyFill="1" applyBorder="1" applyProtection="1"/>
    <xf numFmtId="3" fontId="11" fillId="3" borderId="31" xfId="0" applyNumberFormat="1" applyFont="1" applyFill="1" applyBorder="1" applyProtection="1"/>
    <xf numFmtId="3" fontId="11" fillId="3" borderId="30" xfId="0" applyNumberFormat="1" applyFont="1" applyFill="1" applyBorder="1" applyProtection="1"/>
    <xf numFmtId="0" fontId="12" fillId="3" borderId="24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wrapText="1"/>
    </xf>
    <xf numFmtId="3" fontId="12" fillId="0" borderId="24" xfId="0" applyNumberFormat="1" applyFont="1" applyFill="1" applyBorder="1" applyAlignment="1" applyProtection="1">
      <alignment wrapText="1"/>
    </xf>
    <xf numFmtId="0" fontId="11" fillId="3" borderId="24" xfId="0" applyFont="1" applyFill="1" applyBorder="1" applyAlignment="1">
      <alignment vertical="center"/>
    </xf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3" fontId="12" fillId="0" borderId="36" xfId="0" applyNumberFormat="1" applyFont="1" applyFill="1" applyBorder="1" applyAlignment="1" applyProtection="1">
      <alignment wrapText="1"/>
    </xf>
    <xf numFmtId="3" fontId="12" fillId="0" borderId="0" xfId="0" applyNumberFormat="1" applyFont="1" applyFill="1" applyBorder="1" applyAlignment="1" applyProtection="1">
      <alignment wrapText="1"/>
    </xf>
    <xf numFmtId="3" fontId="12" fillId="0" borderId="25" xfId="0" applyNumberFormat="1" applyFont="1" applyFill="1" applyBorder="1" applyAlignment="1" applyProtection="1">
      <alignment wrapText="1"/>
    </xf>
    <xf numFmtId="3" fontId="12" fillId="0" borderId="24" xfId="0" applyNumberFormat="1" applyFont="1" applyFill="1" applyBorder="1" applyAlignment="1" applyProtection="1">
      <alignment vertical="center" wrapText="1"/>
    </xf>
    <xf numFmtId="3" fontId="12" fillId="0" borderId="36" xfId="0" applyNumberFormat="1" applyFont="1" applyFill="1" applyBorder="1" applyAlignment="1" applyProtection="1">
      <alignment vertical="center" wrapText="1"/>
    </xf>
    <xf numFmtId="0" fontId="11" fillId="3" borderId="26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168" fontId="11" fillId="0" borderId="26" xfId="0" applyNumberFormat="1" applyFont="1" applyFill="1" applyBorder="1" applyProtection="1"/>
    <xf numFmtId="168" fontId="11" fillId="0" borderId="37" xfId="0" applyNumberFormat="1" applyFont="1" applyFill="1" applyBorder="1" applyProtection="1"/>
    <xf numFmtId="168" fontId="11" fillId="0" borderId="21" xfId="0" applyNumberFormat="1" applyFont="1" applyFill="1" applyBorder="1" applyProtection="1"/>
    <xf numFmtId="168" fontId="11" fillId="3" borderId="26" xfId="0" applyNumberFormat="1" applyFont="1" applyFill="1" applyBorder="1" applyProtection="1"/>
    <xf numFmtId="168" fontId="11" fillId="3" borderId="37" xfId="0" applyNumberFormat="1" applyFont="1" applyFill="1" applyBorder="1" applyProtection="1"/>
    <xf numFmtId="168" fontId="11" fillId="3" borderId="27" xfId="0" applyNumberFormat="1" applyFont="1" applyFill="1" applyBorder="1" applyProtection="1"/>
    <xf numFmtId="168" fontId="11" fillId="3" borderId="0" xfId="0" applyNumberFormat="1" applyFont="1" applyFill="1" applyBorder="1"/>
    <xf numFmtId="0" fontId="21" fillId="2" borderId="37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3" fontId="2" fillId="0" borderId="38" xfId="11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indent="2"/>
    </xf>
    <xf numFmtId="0" fontId="0" fillId="0" borderId="25" xfId="0" applyFill="1" applyBorder="1"/>
    <xf numFmtId="43" fontId="0" fillId="0" borderId="36" xfId="6" applyFont="1" applyFill="1" applyBorder="1"/>
    <xf numFmtId="43" fontId="0" fillId="0" borderId="36" xfId="0" applyNumberFormat="1" applyBorder="1"/>
    <xf numFmtId="0" fontId="0" fillId="0" borderId="24" xfId="0" applyFill="1" applyBorder="1"/>
    <xf numFmtId="0" fontId="2" fillId="0" borderId="24" xfId="0" applyFont="1" applyFill="1" applyBorder="1"/>
    <xf numFmtId="43" fontId="2" fillId="0" borderId="36" xfId="11" applyFont="1" applyFill="1" applyBorder="1"/>
    <xf numFmtId="0" fontId="0" fillId="0" borderId="24" xfId="0" applyFill="1" applyBorder="1" applyAlignment="1">
      <alignment horizontal="left" wrapText="1" indent="2"/>
    </xf>
    <xf numFmtId="43" fontId="2" fillId="0" borderId="36" xfId="0" applyNumberFormat="1" applyFont="1" applyFill="1" applyBorder="1"/>
    <xf numFmtId="0" fontId="0" fillId="0" borderId="24" xfId="0" applyFill="1" applyBorder="1" applyAlignment="1">
      <alignment wrapText="1"/>
    </xf>
    <xf numFmtId="0" fontId="0" fillId="0" borderId="26" xfId="0" applyFill="1" applyBorder="1"/>
    <xf numFmtId="43" fontId="2" fillId="0" borderId="37" xfId="11" applyFont="1" applyFill="1" applyBorder="1"/>
    <xf numFmtId="43" fontId="2" fillId="0" borderId="27" xfId="11" applyFont="1" applyFill="1" applyBorder="1"/>
    <xf numFmtId="168" fontId="12" fillId="0" borderId="0" xfId="0" applyNumberFormat="1" applyFont="1" applyFill="1" applyBorder="1"/>
    <xf numFmtId="168" fontId="12" fillId="0" borderId="21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21" fillId="2" borderId="38" xfId="0" applyFont="1" applyFill="1" applyBorder="1" applyAlignment="1">
      <alignment horizontal="center" vertical="center"/>
    </xf>
    <xf numFmtId="0" fontId="2" fillId="0" borderId="29" xfId="0" applyFont="1" applyFill="1" applyBorder="1"/>
    <xf numFmtId="43" fontId="2" fillId="0" borderId="38" xfId="10" applyFont="1" applyFill="1" applyBorder="1"/>
    <xf numFmtId="43" fontId="2" fillId="0" borderId="36" xfId="6" applyFont="1" applyFill="1" applyBorder="1"/>
    <xf numFmtId="0" fontId="2" fillId="0" borderId="26" xfId="0" applyFont="1" applyFill="1" applyBorder="1"/>
    <xf numFmtId="43" fontId="2" fillId="2" borderId="37" xfId="6" applyFont="1" applyFill="1" applyBorder="1"/>
    <xf numFmtId="0" fontId="14" fillId="2" borderId="45" xfId="0" applyFont="1" applyFill="1" applyBorder="1"/>
    <xf numFmtId="0" fontId="13" fillId="2" borderId="46" xfId="0" applyFont="1" applyFill="1" applyBorder="1" applyAlignment="1">
      <alignment wrapText="1"/>
    </xf>
    <xf numFmtId="0" fontId="14" fillId="2" borderId="24" xfId="0" applyFont="1" applyFill="1" applyBorder="1"/>
    <xf numFmtId="0" fontId="13" fillId="2" borderId="25" xfId="0" applyFont="1" applyFill="1" applyBorder="1" applyAlignment="1">
      <alignment wrapText="1"/>
    </xf>
    <xf numFmtId="0" fontId="13" fillId="2" borderId="42" xfId="0" applyFont="1" applyFill="1" applyBorder="1"/>
    <xf numFmtId="0" fontId="13" fillId="2" borderId="43" xfId="0" applyFont="1" applyFill="1" applyBorder="1"/>
    <xf numFmtId="0" fontId="10" fillId="2" borderId="25" xfId="0" applyFont="1" applyFill="1" applyBorder="1" applyAlignment="1">
      <alignment horizontal="center" vertical="top" wrapText="1"/>
    </xf>
    <xf numFmtId="0" fontId="13" fillId="2" borderId="46" xfId="0" applyFont="1" applyFill="1" applyBorder="1"/>
    <xf numFmtId="0" fontId="13" fillId="2" borderId="36" xfId="0" applyFont="1" applyFill="1" applyBorder="1" applyAlignment="1">
      <alignment horizontal="center" vertical="top"/>
    </xf>
    <xf numFmtId="0" fontId="13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1" fillId="8" borderId="24" xfId="0" applyFont="1" applyFill="1" applyBorder="1"/>
    <xf numFmtId="0" fontId="29" fillId="8" borderId="0" xfId="0" applyFont="1" applyFill="1" applyBorder="1" applyAlignment="1">
      <alignment horizontal="left" vertical="top" wrapText="1"/>
    </xf>
    <xf numFmtId="0" fontId="11" fillId="8" borderId="0" xfId="0" applyFont="1" applyFill="1" applyBorder="1"/>
    <xf numFmtId="0" fontId="11" fillId="8" borderId="0" xfId="0" applyFont="1" applyFill="1" applyBorder="1" applyAlignment="1">
      <alignment wrapText="1"/>
    </xf>
    <xf numFmtId="0" fontId="11" fillId="8" borderId="25" xfId="0" applyFont="1" applyFill="1" applyBorder="1"/>
    <xf numFmtId="0" fontId="30" fillId="2" borderId="42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left" vertical="top" wrapText="1"/>
    </xf>
    <xf numFmtId="0" fontId="11" fillId="2" borderId="19" xfId="0" applyFont="1" applyFill="1" applyBorder="1"/>
    <xf numFmtId="0" fontId="11" fillId="2" borderId="19" xfId="0" applyFont="1" applyFill="1" applyBorder="1" applyAlignment="1">
      <alignment wrapText="1"/>
    </xf>
    <xf numFmtId="0" fontId="11" fillId="2" borderId="43" xfId="0" applyFont="1" applyFill="1" applyBorder="1"/>
    <xf numFmtId="0" fontId="11" fillId="6" borderId="26" xfId="0" applyFont="1" applyFill="1" applyBorder="1"/>
    <xf numFmtId="0" fontId="29" fillId="6" borderId="21" xfId="0" applyFont="1" applyFill="1" applyBorder="1" applyAlignment="1">
      <alignment horizontal="left" vertical="top" wrapText="1"/>
    </xf>
    <xf numFmtId="0" fontId="11" fillId="6" borderId="21" xfId="0" applyFont="1" applyFill="1" applyBorder="1"/>
    <xf numFmtId="0" fontId="11" fillId="6" borderId="21" xfId="0" applyFont="1" applyFill="1" applyBorder="1" applyAlignment="1">
      <alignment wrapText="1"/>
    </xf>
    <xf numFmtId="0" fontId="11" fillId="6" borderId="27" xfId="0" applyFont="1" applyFill="1" applyBorder="1"/>
    <xf numFmtId="0" fontId="11" fillId="0" borderId="42" xfId="0" applyFont="1" applyBorder="1"/>
    <xf numFmtId="0" fontId="31" fillId="0" borderId="4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/>
    </xf>
    <xf numFmtId="0" fontId="30" fillId="0" borderId="40" xfId="0" applyFont="1" applyBorder="1" applyAlignment="1">
      <alignment horizontal="center" vertical="center" wrapText="1"/>
    </xf>
    <xf numFmtId="14" fontId="11" fillId="0" borderId="40" xfId="0" applyNumberFormat="1" applyFont="1" applyBorder="1" applyAlignment="1" applyProtection="1">
      <alignment vertical="center"/>
      <protection locked="0"/>
    </xf>
    <xf numFmtId="3" fontId="11" fillId="0" borderId="40" xfId="0" applyNumberFormat="1" applyFont="1" applyBorder="1" applyProtection="1"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0" xfId="0" applyFont="1" applyBorder="1" applyProtection="1">
      <protection locked="0"/>
    </xf>
    <xf numFmtId="0" fontId="31" fillId="0" borderId="43" xfId="0" applyFont="1" applyBorder="1" applyAlignment="1">
      <alignment horizontal="left" vertical="top" wrapText="1"/>
    </xf>
    <xf numFmtId="0" fontId="11" fillId="6" borderId="24" xfId="0" applyFont="1" applyFill="1" applyBorder="1"/>
    <xf numFmtId="0" fontId="29" fillId="6" borderId="0" xfId="0" applyFont="1" applyFill="1" applyBorder="1" applyAlignment="1">
      <alignment horizontal="left" vertical="top" wrapText="1"/>
    </xf>
    <xf numFmtId="0" fontId="11" fillId="6" borderId="0" xfId="0" applyFont="1" applyFill="1" applyBorder="1"/>
    <xf numFmtId="0" fontId="11" fillId="6" borderId="0" xfId="0" applyFont="1" applyFill="1" applyBorder="1" applyAlignment="1">
      <alignment wrapText="1"/>
    </xf>
    <xf numFmtId="0" fontId="11" fillId="6" borderId="25" xfId="0" applyFont="1" applyFill="1" applyBorder="1"/>
    <xf numFmtId="0" fontId="30" fillId="6" borderId="0" xfId="0" applyFont="1" applyFill="1" applyBorder="1" applyAlignment="1">
      <alignment horizontal="left" vertical="top" wrapText="1"/>
    </xf>
    <xf numFmtId="0" fontId="31" fillId="0" borderId="43" xfId="0" applyFont="1" applyBorder="1" applyAlignment="1">
      <alignment horizontal="center" vertical="top" wrapText="1"/>
    </xf>
    <xf numFmtId="14" fontId="11" fillId="0" borderId="40" xfId="0" applyNumberFormat="1" applyFont="1" applyBorder="1" applyProtection="1">
      <protection locked="0"/>
    </xf>
    <xf numFmtId="0" fontId="11" fillId="6" borderId="42" xfId="0" applyFont="1" applyFill="1" applyBorder="1"/>
    <xf numFmtId="0" fontId="29" fillId="6" borderId="19" xfId="0" applyFont="1" applyFill="1" applyBorder="1" applyAlignment="1">
      <alignment horizontal="left" vertical="top" wrapText="1"/>
    </xf>
    <xf numFmtId="0" fontId="11" fillId="6" borderId="19" xfId="0" applyFont="1" applyFill="1" applyBorder="1"/>
    <xf numFmtId="0" fontId="11" fillId="6" borderId="19" xfId="0" applyFont="1" applyFill="1" applyBorder="1" applyAlignment="1">
      <alignment wrapText="1"/>
    </xf>
    <xf numFmtId="0" fontId="11" fillId="6" borderId="43" xfId="0" applyFont="1" applyFill="1" applyBorder="1"/>
    <xf numFmtId="0" fontId="11" fillId="0" borderId="40" xfId="0" applyFont="1" applyBorder="1"/>
    <xf numFmtId="0" fontId="12" fillId="6" borderId="0" xfId="0" applyFont="1" applyFill="1" applyBorder="1" applyAlignment="1">
      <alignment wrapText="1"/>
    </xf>
    <xf numFmtId="0" fontId="30" fillId="6" borderId="40" xfId="0" applyFont="1" applyFill="1" applyBorder="1" applyAlignment="1">
      <alignment horizontal="center" vertical="center" wrapText="1"/>
    </xf>
    <xf numFmtId="0" fontId="11" fillId="6" borderId="40" xfId="0" applyFont="1" applyFill="1" applyBorder="1"/>
    <xf numFmtId="0" fontId="11" fillId="6" borderId="40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0" borderId="26" xfId="0" applyFont="1" applyBorder="1"/>
    <xf numFmtId="0" fontId="31" fillId="0" borderId="27" xfId="0" applyFont="1" applyBorder="1" applyAlignment="1">
      <alignment vertical="center" wrapText="1"/>
    </xf>
    <xf numFmtId="0" fontId="11" fillId="2" borderId="42" xfId="0" applyFont="1" applyFill="1" applyBorder="1"/>
    <xf numFmtId="0" fontId="11" fillId="0" borderId="24" xfId="0" applyFont="1" applyBorder="1"/>
    <xf numFmtId="0" fontId="31" fillId="0" borderId="0" xfId="0" applyFont="1" applyBorder="1" applyAlignment="1">
      <alignment horizontal="left" vertical="center" wrapText="1"/>
    </xf>
    <xf numFmtId="0" fontId="31" fillId="0" borderId="43" xfId="0" applyFont="1" applyBorder="1" applyAlignment="1">
      <alignment vertical="center" wrapText="1"/>
    </xf>
    <xf numFmtId="164" fontId="11" fillId="0" borderId="40" xfId="0" applyNumberFormat="1" applyFont="1" applyBorder="1"/>
    <xf numFmtId="164" fontId="11" fillId="0" borderId="40" xfId="0" applyNumberFormat="1" applyFont="1" applyFill="1" applyBorder="1" applyProtection="1"/>
    <xf numFmtId="4" fontId="11" fillId="0" borderId="43" xfId="0" applyNumberFormat="1" applyFont="1" applyBorder="1" applyProtection="1">
      <protection locked="0"/>
    </xf>
    <xf numFmtId="0" fontId="11" fillId="0" borderId="0" xfId="0" applyFont="1" applyBorder="1"/>
    <xf numFmtId="0" fontId="32" fillId="6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21" fillId="9" borderId="20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164" fontId="5" fillId="3" borderId="41" xfId="0" applyNumberFormat="1" applyFont="1" applyFill="1" applyBorder="1" applyAlignment="1" applyProtection="1">
      <alignment horizontal="center"/>
    </xf>
    <xf numFmtId="0" fontId="12" fillId="0" borderId="0" xfId="0" applyFont="1" applyAlignment="1"/>
    <xf numFmtId="0" fontId="11" fillId="0" borderId="0" xfId="0" applyFont="1" applyAlignment="1"/>
    <xf numFmtId="0" fontId="33" fillId="0" borderId="0" xfId="0" applyFont="1" applyAlignment="1">
      <alignment vertical="center"/>
    </xf>
    <xf numFmtId="164" fontId="9" fillId="3" borderId="0" xfId="0" applyNumberFormat="1" applyFont="1" applyFill="1" applyAlignment="1" applyProtection="1">
      <alignment horizontal="center" vertical="center"/>
    </xf>
    <xf numFmtId="0" fontId="7" fillId="3" borderId="0" xfId="7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164" fontId="9" fillId="3" borderId="21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>
      <alignment horizontal="center"/>
    </xf>
    <xf numFmtId="0" fontId="10" fillId="3" borderId="0" xfId="7" applyFont="1" applyFill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</xf>
    <xf numFmtId="0" fontId="15" fillId="3" borderId="28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 applyProtection="1">
      <alignment horizontal="left" vertical="top" wrapText="1" indent="26"/>
    </xf>
    <xf numFmtId="0" fontId="11" fillId="3" borderId="0" xfId="0" applyFont="1" applyFill="1" applyBorder="1" applyAlignment="1">
      <alignment horizontal="right" vertical="center" wrapText="1"/>
    </xf>
    <xf numFmtId="0" fontId="12" fillId="3" borderId="28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left" wrapText="1"/>
    </xf>
    <xf numFmtId="3" fontId="11" fillId="3" borderId="25" xfId="0" applyNumberFormat="1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21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/>
    </xf>
    <xf numFmtId="3" fontId="11" fillId="3" borderId="24" xfId="0" applyNumberFormat="1" applyFont="1" applyFill="1" applyBorder="1" applyAlignment="1">
      <alignment horizontal="left" vertical="center" wrapText="1"/>
    </xf>
    <xf numFmtId="3" fontId="11" fillId="3" borderId="25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center"/>
    </xf>
    <xf numFmtId="3" fontId="11" fillId="3" borderId="24" xfId="0" applyNumberFormat="1" applyFont="1" applyFill="1" applyBorder="1" applyAlignment="1" applyProtection="1">
      <alignment horizontal="left" wrapText="1"/>
    </xf>
    <xf numFmtId="3" fontId="11" fillId="3" borderId="25" xfId="0" applyNumberFormat="1" applyFont="1" applyFill="1" applyBorder="1" applyAlignment="1" applyProtection="1">
      <alignment horizontal="left" wrapText="1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68" fontId="12" fillId="3" borderId="31" xfId="0" applyNumberFormat="1" applyFont="1" applyFill="1" applyBorder="1" applyAlignment="1">
      <alignment horizontal="center"/>
    </xf>
    <xf numFmtId="168" fontId="12" fillId="3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3" fontId="25" fillId="0" borderId="39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5" fillId="0" borderId="2" xfId="0" applyFont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3" fillId="0" borderId="14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165" fontId="11" fillId="3" borderId="24" xfId="0" applyNumberFormat="1" applyFont="1" applyFill="1" applyBorder="1" applyAlignment="1" applyProtection="1">
      <alignment horizontal="left" wrapText="1"/>
    </xf>
    <xf numFmtId="165" fontId="11" fillId="3" borderId="25" xfId="0" applyNumberFormat="1" applyFont="1" applyFill="1" applyBorder="1" applyAlignment="1" applyProtection="1">
      <alignment horizontal="left" wrapText="1"/>
    </xf>
    <xf numFmtId="165" fontId="12" fillId="3" borderId="0" xfId="0" applyNumberFormat="1" applyFont="1" applyFill="1" applyBorder="1" applyAlignment="1">
      <alignment horizontal="center"/>
    </xf>
    <xf numFmtId="165" fontId="12" fillId="3" borderId="41" xfId="0" applyNumberFormat="1" applyFont="1" applyFill="1" applyBorder="1" applyAlignment="1">
      <alignment horizontal="center"/>
    </xf>
    <xf numFmtId="164" fontId="11" fillId="3" borderId="24" xfId="0" applyNumberFormat="1" applyFont="1" applyFill="1" applyBorder="1" applyAlignment="1" applyProtection="1">
      <alignment horizontal="left" wrapText="1"/>
    </xf>
    <xf numFmtId="164" fontId="11" fillId="3" borderId="25" xfId="0" applyNumberFormat="1" applyFont="1" applyFill="1" applyBorder="1" applyAlignment="1" applyProtection="1">
      <alignment horizontal="left" wrapText="1"/>
    </xf>
    <xf numFmtId="165" fontId="12" fillId="3" borderId="24" xfId="0" applyNumberFormat="1" applyFont="1" applyFill="1" applyBorder="1" applyAlignment="1" applyProtection="1">
      <alignment horizontal="left" wrapText="1"/>
    </xf>
    <xf numFmtId="165" fontId="12" fillId="3" borderId="25" xfId="0" applyNumberFormat="1" applyFont="1" applyFill="1" applyBorder="1" applyAlignment="1" applyProtection="1">
      <alignment horizontal="left" wrapText="1"/>
    </xf>
    <xf numFmtId="164" fontId="12" fillId="3" borderId="24" xfId="0" applyNumberFormat="1" applyFont="1" applyFill="1" applyBorder="1" applyAlignment="1" applyProtection="1">
      <alignment horizontal="left" wrapText="1"/>
    </xf>
    <xf numFmtId="164" fontId="12" fillId="3" borderId="25" xfId="0" applyNumberFormat="1" applyFont="1" applyFill="1" applyBorder="1" applyAlignment="1" applyProtection="1">
      <alignment horizontal="left" wrapText="1"/>
    </xf>
    <xf numFmtId="164" fontId="12" fillId="3" borderId="24" xfId="0" applyNumberFormat="1" applyFont="1" applyFill="1" applyBorder="1" applyAlignment="1" applyProtection="1">
      <alignment horizontal="left"/>
    </xf>
    <xf numFmtId="164" fontId="12" fillId="3" borderId="25" xfId="0" applyNumberFormat="1" applyFont="1" applyFill="1" applyBorder="1" applyAlignment="1" applyProtection="1">
      <alignment horizontal="left"/>
    </xf>
    <xf numFmtId="164" fontId="10" fillId="3" borderId="0" xfId="7" applyNumberFormat="1" applyFont="1" applyFill="1" applyAlignment="1" applyProtection="1">
      <alignment horizontal="center"/>
    </xf>
    <xf numFmtId="164" fontId="12" fillId="3" borderId="0" xfId="0" applyNumberFormat="1" applyFont="1" applyFill="1" applyBorder="1" applyAlignment="1" applyProtection="1">
      <alignment horizontal="center"/>
    </xf>
    <xf numFmtId="164" fontId="12" fillId="3" borderId="21" xfId="0" applyNumberFormat="1" applyFont="1" applyFill="1" applyBorder="1" applyAlignment="1" applyProtection="1">
      <alignment horizontal="center"/>
    </xf>
    <xf numFmtId="164" fontId="12" fillId="4" borderId="29" xfId="0" applyNumberFormat="1" applyFont="1" applyFill="1" applyBorder="1" applyAlignment="1" applyProtection="1">
      <alignment horizontal="left" vertical="center" wrapText="1"/>
    </xf>
    <xf numFmtId="164" fontId="12" fillId="4" borderId="30" xfId="0" applyNumberFormat="1" applyFont="1" applyFill="1" applyBorder="1" applyAlignment="1" applyProtection="1">
      <alignment horizontal="left" vertical="center" wrapText="1"/>
    </xf>
    <xf numFmtId="164" fontId="12" fillId="4" borderId="26" xfId="0" applyNumberFormat="1" applyFont="1" applyFill="1" applyBorder="1" applyAlignment="1" applyProtection="1">
      <alignment horizontal="left" vertical="center" wrapText="1"/>
    </xf>
    <xf numFmtId="164" fontId="12" fillId="4" borderId="27" xfId="0" applyNumberFormat="1" applyFont="1" applyFill="1" applyBorder="1" applyAlignment="1" applyProtection="1">
      <alignment horizontal="left" vertical="center" wrapText="1"/>
    </xf>
    <xf numFmtId="164" fontId="12" fillId="4" borderId="22" xfId="0" applyNumberFormat="1" applyFont="1" applyFill="1" applyBorder="1" applyAlignment="1" applyProtection="1">
      <alignment horizontal="center" vertical="center" wrapText="1"/>
    </xf>
    <xf numFmtId="164" fontId="12" fillId="4" borderId="19" xfId="0" applyNumberFormat="1" applyFont="1" applyFill="1" applyBorder="1" applyAlignment="1" applyProtection="1">
      <alignment horizontal="center" vertical="center" wrapText="1"/>
    </xf>
    <xf numFmtId="164" fontId="12" fillId="4" borderId="38" xfId="0" applyNumberFormat="1" applyFont="1" applyFill="1" applyBorder="1" applyAlignment="1" applyProtection="1">
      <alignment horizontal="center"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right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0" fillId="3" borderId="0" xfId="7" applyFont="1" applyFill="1" applyAlignment="1" applyProtection="1">
      <alignment horizontal="center"/>
    </xf>
    <xf numFmtId="3" fontId="12" fillId="3" borderId="24" xfId="0" applyNumberFormat="1" applyFont="1" applyFill="1" applyBorder="1" applyAlignment="1" applyProtection="1">
      <alignment horizontal="left" wrapText="1"/>
    </xf>
    <xf numFmtId="3" fontId="12" fillId="3" borderId="25" xfId="0" applyNumberFormat="1" applyFont="1" applyFill="1" applyBorder="1" applyAlignment="1" applyProtection="1">
      <alignment horizontal="left" wrapText="1"/>
    </xf>
    <xf numFmtId="0" fontId="12" fillId="4" borderId="18" xfId="0" applyFont="1" applyFill="1" applyBorder="1" applyAlignment="1" applyProtection="1">
      <alignment horizontal="center" vertical="center" wrapText="1"/>
    </xf>
    <xf numFmtId="3" fontId="12" fillId="3" borderId="24" xfId="0" applyNumberFormat="1" applyFont="1" applyFill="1" applyBorder="1" applyAlignment="1" applyProtection="1">
      <alignment wrapText="1"/>
    </xf>
    <xf numFmtId="3" fontId="12" fillId="3" borderId="25" xfId="0" applyNumberFormat="1" applyFont="1" applyFill="1" applyBorder="1" applyAlignment="1" applyProtection="1">
      <alignment wrapText="1"/>
    </xf>
    <xf numFmtId="3" fontId="11" fillId="3" borderId="24" xfId="0" applyNumberFormat="1" applyFont="1" applyFill="1" applyBorder="1" applyAlignment="1" applyProtection="1">
      <alignment wrapText="1"/>
    </xf>
    <xf numFmtId="3" fontId="11" fillId="3" borderId="25" xfId="0" applyNumberFormat="1" applyFont="1" applyFill="1" applyBorder="1" applyAlignment="1" applyProtection="1">
      <alignment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horizontal="center" vertical="top"/>
    </xf>
    <xf numFmtId="0" fontId="21" fillId="2" borderId="30" xfId="0" applyFont="1" applyFill="1" applyBorder="1" applyAlignment="1">
      <alignment horizontal="center" vertical="top"/>
    </xf>
    <xf numFmtId="0" fontId="21" fillId="2" borderId="24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1" fillId="2" borderId="25" xfId="0" applyFont="1" applyFill="1" applyBorder="1" applyAlignment="1">
      <alignment horizontal="center" vertical="top"/>
    </xf>
    <xf numFmtId="0" fontId="21" fillId="2" borderId="26" xfId="0" applyFont="1" applyFill="1" applyBorder="1" applyAlignment="1">
      <alignment horizontal="center" vertical="top"/>
    </xf>
    <xf numFmtId="0" fontId="21" fillId="2" borderId="21" xfId="0" applyFont="1" applyFill="1" applyBorder="1" applyAlignment="1">
      <alignment horizontal="center" vertical="top"/>
    </xf>
    <xf numFmtId="0" fontId="21" fillId="2" borderId="2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1" fillId="9" borderId="1" xfId="0" applyFont="1" applyFill="1" applyBorder="1" applyAlignment="1">
      <alignment horizontal="center" vertical="top" wrapText="1"/>
    </xf>
    <xf numFmtId="0" fontId="21" fillId="9" borderId="2" xfId="0" applyFont="1" applyFill="1" applyBorder="1" applyAlignment="1">
      <alignment horizontal="center" vertical="top"/>
    </xf>
    <xf numFmtId="0" fontId="21" fillId="9" borderId="9" xfId="0" applyFont="1" applyFill="1" applyBorder="1" applyAlignment="1">
      <alignment horizontal="center" vertical="top"/>
    </xf>
    <xf numFmtId="0" fontId="21" fillId="9" borderId="4" xfId="0" applyFont="1" applyFill="1" applyBorder="1" applyAlignment="1">
      <alignment horizontal="center" vertical="top" wrapText="1"/>
    </xf>
    <xf numFmtId="0" fontId="21" fillId="9" borderId="0" xfId="0" applyFont="1" applyFill="1" applyBorder="1" applyAlignment="1">
      <alignment horizontal="center" vertical="top"/>
    </xf>
    <xf numFmtId="0" fontId="21" fillId="9" borderId="1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0" fillId="0" borderId="41" xfId="0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3" fontId="12" fillId="3" borderId="14" xfId="0" applyNumberFormat="1" applyFont="1" applyFill="1" applyBorder="1" applyAlignment="1">
      <alignment horizontal="center"/>
    </xf>
    <xf numFmtId="164" fontId="5" fillId="3" borderId="41" xfId="0" applyNumberFormat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center"/>
    </xf>
    <xf numFmtId="0" fontId="21" fillId="0" borderId="32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8" fontId="12" fillId="3" borderId="41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10" fillId="0" borderId="45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  <xf numFmtId="0" fontId="12" fillId="0" borderId="41" xfId="0" applyFont="1" applyBorder="1" applyAlignment="1">
      <alignment horizontal="center"/>
    </xf>
  </cellXfs>
  <cellStyles count="16">
    <cellStyle name="=C:\WINNT\SYSTEM32\COMMAND.COM" xfId="8"/>
    <cellStyle name="Hipervínculo" xfId="7" builtinId="8"/>
    <cellStyle name="Millares" xfId="6" builtinId="3"/>
    <cellStyle name="Millares 10" xfId="10"/>
    <cellStyle name="Millares 19" xfId="11"/>
    <cellStyle name="Millares 2" xfId="4"/>
    <cellStyle name="Millares 2 2" xfId="12"/>
    <cellStyle name="Moneda 2" xfId="13"/>
    <cellStyle name="Normal" xfId="0" builtinId="0"/>
    <cellStyle name="Normal 16" xfId="1"/>
    <cellStyle name="Normal 17" xfId="3"/>
    <cellStyle name="Normal 2" xfId="14"/>
    <cellStyle name="Normal 2 2" xfId="2"/>
    <cellStyle name="Normal 2 9" xfId="5"/>
    <cellStyle name="Normal 3" xfId="9"/>
    <cellStyle name="Normal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1011807" y="21669374"/>
          <a:ext cx="53517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8442797" y="21673719"/>
          <a:ext cx="52897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561975</xdr:colOff>
      <xdr:row>1</xdr:row>
      <xdr:rowOff>114300</xdr:rowOff>
    </xdr:from>
    <xdr:to>
      <xdr:col>1</xdr:col>
      <xdr:colOff>2390775</xdr:colOff>
      <xdr:row>3</xdr:row>
      <xdr:rowOff>171450</xdr:rowOff>
    </xdr:to>
    <xdr:pic>
      <xdr:nvPicPr>
        <xdr:cNvPr id="4" name="Imagen 3" descr="C:\Users\vaguillonb\Documents\2017\FORMATOS\LOGOTIPO UTSJR 201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76225"/>
          <a:ext cx="18288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666750</xdr:colOff>
      <xdr:row>58</xdr:row>
      <xdr:rowOff>28575</xdr:rowOff>
    </xdr:from>
    <xdr:to>
      <xdr:col>1</xdr:col>
      <xdr:colOff>2495550</xdr:colOff>
      <xdr:row>60</xdr:row>
      <xdr:rowOff>123825</xdr:rowOff>
    </xdr:to>
    <xdr:pic>
      <xdr:nvPicPr>
        <xdr:cNvPr id="5" name="Imagen 4" descr="C:\Users\vaguillonb\Documents\2017\FORMATOS\LOGOTIPO UTSJR 201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334750"/>
          <a:ext cx="18288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133349</xdr:rowOff>
    </xdr:from>
    <xdr:to>
      <xdr:col>0</xdr:col>
      <xdr:colOff>1896267</xdr:colOff>
      <xdr:row>3</xdr:row>
      <xdr:rowOff>104775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1829592" cy="60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1</xdr:row>
      <xdr:rowOff>84667</xdr:rowOff>
    </xdr:from>
    <xdr:to>
      <xdr:col>0</xdr:col>
      <xdr:colOff>1935869</xdr:colOff>
      <xdr:row>4</xdr:row>
      <xdr:rowOff>95250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275167"/>
          <a:ext cx="1755952" cy="658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95250</xdr:rowOff>
    </xdr:from>
    <xdr:to>
      <xdr:col>0</xdr:col>
      <xdr:colOff>2185987</xdr:colOff>
      <xdr:row>4</xdr:row>
      <xdr:rowOff>111920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85775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104775</xdr:rowOff>
    </xdr:from>
    <xdr:to>
      <xdr:col>0</xdr:col>
      <xdr:colOff>2271712</xdr:colOff>
      <xdr:row>4</xdr:row>
      <xdr:rowOff>121445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95300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123825</xdr:rowOff>
    </xdr:from>
    <xdr:to>
      <xdr:col>6</xdr:col>
      <xdr:colOff>38101</xdr:colOff>
      <xdr:row>31</xdr:row>
      <xdr:rowOff>171450</xdr:rowOff>
    </xdr:to>
    <xdr:sp macro="" textlink="">
      <xdr:nvSpPr>
        <xdr:cNvPr id="2" name="Rectángulo redondeado 1"/>
        <xdr:cNvSpPr/>
      </xdr:nvSpPr>
      <xdr:spPr>
        <a:xfrm>
          <a:off x="4467225" y="6029325"/>
          <a:ext cx="3743326" cy="6191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2200"/>
            <a:t>       NADA QUE MANIFESTAR</a:t>
          </a:r>
        </a:p>
      </xdr:txBody>
    </xdr:sp>
    <xdr:clientData/>
  </xdr:twoCellAnchor>
  <xdr:twoCellAnchor>
    <xdr:from>
      <xdr:col>1</xdr:col>
      <xdr:colOff>514350</xdr:colOff>
      <xdr:row>2</xdr:row>
      <xdr:rowOff>47625</xdr:rowOff>
    </xdr:from>
    <xdr:to>
      <xdr:col>1</xdr:col>
      <xdr:colOff>2290762</xdr:colOff>
      <xdr:row>3</xdr:row>
      <xdr:rowOff>180975</xdr:rowOff>
    </xdr:to>
    <xdr:pic>
      <xdr:nvPicPr>
        <xdr:cNvPr id="3" name="Imagen 2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28625"/>
          <a:ext cx="1776412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123825</xdr:rowOff>
    </xdr:from>
    <xdr:to>
      <xdr:col>1</xdr:col>
      <xdr:colOff>1945936</xdr:colOff>
      <xdr:row>2</xdr:row>
      <xdr:rowOff>142874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23825"/>
          <a:ext cx="185068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142875</xdr:rowOff>
    </xdr:from>
    <xdr:to>
      <xdr:col>1</xdr:col>
      <xdr:colOff>2243137</xdr:colOff>
      <xdr:row>4</xdr:row>
      <xdr:rowOff>83345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2875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47625</xdr:colOff>
      <xdr:row>2</xdr:row>
      <xdr:rowOff>139365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/>
      </xdr:nvSpPr>
      <xdr:spPr>
        <a:xfrm>
          <a:off x="87153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>
        <a:xfrm>
          <a:off x="8715375" y="90919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395378</xdr:colOff>
      <xdr:row>1</xdr:row>
      <xdr:rowOff>44929</xdr:rowOff>
    </xdr:from>
    <xdr:to>
      <xdr:col>1</xdr:col>
      <xdr:colOff>2171790</xdr:colOff>
      <xdr:row>3</xdr:row>
      <xdr:rowOff>137080</xdr:rowOff>
    </xdr:to>
    <xdr:pic>
      <xdr:nvPicPr>
        <xdr:cNvPr id="5" name="Imagen 4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53" y="197329"/>
          <a:ext cx="1776412" cy="39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809625</xdr:colOff>
      <xdr:row>3</xdr:row>
      <xdr:rowOff>113772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333500" cy="590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1177145</xdr:colOff>
      <xdr:row>86</xdr:row>
      <xdr:rowOff>1</xdr:rowOff>
    </xdr:from>
    <xdr:to>
      <xdr:col>3</xdr:col>
      <xdr:colOff>1568209</xdr:colOff>
      <xdr:row>86</xdr:row>
      <xdr:rowOff>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>
          <a:off x="1358120" y="12858751"/>
          <a:ext cx="27818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10915650" y="13586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10915650" y="14042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295275</xdr:colOff>
      <xdr:row>1</xdr:row>
      <xdr:rowOff>57150</xdr:rowOff>
    </xdr:from>
    <xdr:to>
      <xdr:col>2</xdr:col>
      <xdr:colOff>347662</xdr:colOff>
      <xdr:row>3</xdr:row>
      <xdr:rowOff>150020</xdr:rowOff>
    </xdr:to>
    <xdr:pic>
      <xdr:nvPicPr>
        <xdr:cNvPr id="4" name="Imagen 3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9550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447675</xdr:colOff>
      <xdr:row>91</xdr:row>
      <xdr:rowOff>47625</xdr:rowOff>
    </xdr:from>
    <xdr:to>
      <xdr:col>2</xdr:col>
      <xdr:colOff>500062</xdr:colOff>
      <xdr:row>93</xdr:row>
      <xdr:rowOff>140495</xdr:rowOff>
    </xdr:to>
    <xdr:pic>
      <xdr:nvPicPr>
        <xdr:cNvPr id="5" name="Imagen 4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4573250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10191750" y="1358633"/>
          <a:ext cx="0" cy="6064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10191750" y="1404238"/>
          <a:ext cx="0" cy="5359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485775</xdr:colOff>
      <xdr:row>1</xdr:row>
      <xdr:rowOff>66675</xdr:rowOff>
    </xdr:from>
    <xdr:to>
      <xdr:col>1</xdr:col>
      <xdr:colOff>2262187</xdr:colOff>
      <xdr:row>4</xdr:row>
      <xdr:rowOff>7145</xdr:rowOff>
    </xdr:to>
    <xdr:pic>
      <xdr:nvPicPr>
        <xdr:cNvPr id="4" name="Imagen 3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19075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/>
      </xdr:nvSpPr>
      <xdr:spPr>
        <a:xfrm>
          <a:off x="1544002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1544002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485775</xdr:colOff>
      <xdr:row>1</xdr:row>
      <xdr:rowOff>28575</xdr:rowOff>
    </xdr:from>
    <xdr:to>
      <xdr:col>2</xdr:col>
      <xdr:colOff>80962</xdr:colOff>
      <xdr:row>3</xdr:row>
      <xdr:rowOff>121445</xdr:rowOff>
    </xdr:to>
    <xdr:pic>
      <xdr:nvPicPr>
        <xdr:cNvPr id="4" name="Imagen 3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80975"/>
          <a:ext cx="1776412" cy="39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340178</xdr:colOff>
      <xdr:row>1</xdr:row>
      <xdr:rowOff>97194</xdr:rowOff>
    </xdr:from>
    <xdr:to>
      <xdr:col>2</xdr:col>
      <xdr:colOff>794754</xdr:colOff>
      <xdr:row>4</xdr:row>
      <xdr:rowOff>28333</xdr:rowOff>
    </xdr:to>
    <xdr:pic>
      <xdr:nvPicPr>
        <xdr:cNvPr id="2" name="Imagen 1" descr="LOGO OFICIAL UT DE SAN JUAN green C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28" y="249594"/>
          <a:ext cx="1778551" cy="388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FABIOLA/ENTIDADES/1%20FLUJOS/EDGARFC/Mis%20documentos/Mis%20archivos%20recibidos/Documents%20and%20Settings/cllamas/Mis%20documentos/presupuesto/presupuestos/diversos/CONCENTRA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GARCIAM\OBDULIA\obdulia\2014\PRESUPUESTO\Plantilla%20Presupuesto%202014%20ESD%20con%20partidas-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RESPALDO/FABIOLA/ENTIDADES/1%20FLUJOS/CONCENTRADO%20FLUJOS%20(PPTO%202008)%20OCT%20REAL%20CALENDARIZACI&#211;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/FABIOLA/ENTIDADES/1%20FLUJOS/CONCENTRADO%20FLUJOS%20(PPTO%202008)%20OCT%20REAL%20CALENDARIZACI&#211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IERRE%20PRESUPUESTOS\CONCENTRADO%20FLUJOS%20PARAESTATA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1wsxppb02\archivos%20compartidos\Documents%20and%20Settings\Slopez\Configuraci&#243;n%20local\Archivos%20temporales%20de%20Internet\OLK98\diversos\Ptoserper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RESPALDO/FABIOLA/ENTIDADES/1%20FLUJOS/Documents%20and%20Settings/Slopez/Configuraci&#243;n%20local/Archivos%20temporales%20de%20Internet/OLK98/temporales/cp%20asv/cp%20asv/explic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/FABIOLA/ENTIDADES/1%20FLUJOS/Documents%20and%20Settings/Slopez/Configuraci&#243;n%20local/Archivos%20temporales%20de%20Internet/OLK98/temporales/cp%20asv/cp%20asv/explic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7/ESTADOS%20FINANCIEROS/Users/Admin/Documents/2014/REPORTES/REPORTE%20CIUT%20%20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RESPALDO/FABIOLA/ENTIDADES/1%20FLUJOS/FLUJOS%20PARAESTATALES%20-%20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/FABIOLA/ENTIDADES/1%20FLUJOS/FLUJOS%20PARAESTATALES%20-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Documents%20and%20Settings/cllamas/Mis%20documentos/presupuesto/presupuestos/diciembre%2002/101%20a%201303%20todas%20DI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garciam\Configuraci&#243;n%20local\Archivos%20temporales%20de%20Internet\Content.Outlook\UK37ZQO8\VIERNES%2030%20LULA%20FINAL%20ESTADOS%20FINANCIER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s/Info%20Trimestral/Presupuestari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s/Info%20Trimestral/Balanz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aline/Dependencias/USEBEQ/Analisis%20edo.%20res%20%25%2098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aline/Dependencias/USEBEQ/Analisis%20edo.%20res%20%25%2098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REPORTES%20NVO%20SOFTWARE\IMPLEMENTACION%20CONTABLE%202014\Copia%20de%20SOLICITUD%20DE%20TRANSFERENCIAS%20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7/ESTADOS%20FINANCIEROS/NUEVO%20FORMATO/Estados%20financieros%20de%20Diciembre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7/ESTADOS%20FINANCIEROS/DISCOS/DICIEMBRE/SOLLOA/Estados%20Financieros%20diciembre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beu-pc\compartidos\OBDULIA%20201\Disco%20extra&#237;ble\OGARCIAM\OBDULIA\obdulia\CONSEJO%20DIRECTIVO\2013\1RA%20SESION%202013\ARCHIVOS%20DEFINITIVOS\ANEXOS%20ACTA\ANEXO%20I-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beu-pc\compartidos\OBDULIA%20201\Disco%20extra&#237;ble\OGARCIAM\OBDULIA\obdulia\CONSEJO%20DIRECTIVO\2014\1RA%20SESION\ARCHIVOS%20FINALES\ANEXOS%20DEL%20ACTA\ANEXO%20I-A%20ESTADO%20DEL%20EJERCICIO%20DEL%20PPTO%20DIC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cllamas/Mis%20documentos/presupuesto/presupuestos/diciembre%2002/101%20a%201303%20todas%20DI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beu-pc\compartidos\OBDULIA%20201\Disco%20extra&#237;ble\OGARCIAM\OBDULIA\obdulia\CONSEJO%20DIRECTIVO\2015\ANEXO%20FINALES%20ACTA\ANEXO%20I-B%20ESTADO%20DEL%20EJERCICIO%20PPTO%20DIC-1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beu-pc\compartidos\OBDULIA%20201\Disco%20extra&#237;ble\OGARCIAM\OBDULIA\obdulia\CONSEJO%20DIRECTIVO\2016\1RA%20SESION\ANEXOS\ANEXO%20II-2%20ESTADO%20DEL%20EJERCICIO%20PPTO%20DIC%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Documents/CONSEJO%20PRIMERA%202017/Copia%20de%20ANEXOS%20CONSEJO%20completo%208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floresh/AppData/Local/Microsoft/Windows/INetCache/Content.Outlook/Q8H6OUCO/ANTEPROY%202009/2009%20CENTRAL/Sistema%20de%20Pronosticos%20Presupuestales%20V1.00.184_09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TEPROY%202009/2009%20CENTRAL/Sistema%20de%20Pronosticos%20Presupuestales%20V1.00.184_09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palomaJLB\Desktop\subfed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7/ESTADOS%20FINANCIEROS/Documents%20and%20Settings/avelozc/Configuraci&#243;n%20local/Archivos%20temporales%20de%20Internet/Content.Outlook/XDPY4G8B/EDOS%20FINANCIEROS%20JU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IERRE%20PRESUPUESTOS\CUENTAS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OBDULIA\obdulia\PASH\2014\2DO%20TRIMESTRE\ARCHIVO%20ENVIO%202DO%20TRIM%20CORRECTO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trim"/>
      <sheetName val="cta"/>
      <sheetName val="dirsp"/>
      <sheetName val="dirgo"/>
      <sheetName val="edres"/>
      <sheetName val="ori-apl"/>
      <sheetName val="ori-apl (2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liza"/>
      <sheetName val="REPORTES-&gt;"/>
      <sheetName val="Xcapxpartidaxff"/>
      <sheetName val="xprogxff"/>
      <sheetName val="xprogcalend"/>
      <sheetName val="xprogxactv"/>
      <sheetName val="Carga Hyperion"/>
      <sheetName val="LISTA"/>
      <sheetName val="COG"/>
      <sheetName val="PROG"/>
      <sheetName val="CC2014"/>
      <sheetName val="FF2014"/>
      <sheetName val="plan de cuentas + partida"/>
      <sheetName val="t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DESCRIPCION/CLAVE</v>
          </cell>
        </row>
        <row r="2">
          <cell r="A2" t="str">
            <v>AEROPUERTO INTERCONTINENTAL DE QUERÉTARO, S.A. DE C.V. - 3DAI</v>
          </cell>
        </row>
        <row r="3">
          <cell r="A3" t="str">
            <v>CASA DEL JUBILADO Y PENSIONADO DEL ESTADO DE QUERÉTARO - 2OCJ</v>
          </cell>
        </row>
        <row r="4">
          <cell r="A4" t="str">
            <v>CASA QUERETANA DE LAS ARTESANIAS - 3DCQ</v>
          </cell>
        </row>
        <row r="5">
          <cell r="A5" t="str">
            <v>CENTRO DE JUSTICIA PARA MUJERES DEL ESTADO DE QUERÉTARO - 2PJM</v>
          </cell>
        </row>
        <row r="6">
          <cell r="A6" t="str">
            <v>CENTRO EDUCATIVO Y CULTURAL DEL ESTADO DE QUERETARO - 2ECE</v>
          </cell>
        </row>
        <row r="7">
          <cell r="A7" t="str">
            <v>CENTRO ESTATAL DE EVALUACION Y CONTROL DE CONFIANZA - 2GEV</v>
          </cell>
        </row>
        <row r="8">
          <cell r="A8" t="str">
            <v>CENTRO ESTATAL DE TRASPLANTES DE QUERÉTARO - 3SCT</v>
          </cell>
        </row>
        <row r="9">
          <cell r="A9" t="str">
            <v>CENTRO NACIONAL DE DANZA CONTEMPORÁNEA - 2ECD</v>
          </cell>
        </row>
        <row r="10">
          <cell r="A10" t="str">
            <v>COLEGIO DE BACHILLERES(COBAQ) - 3EBA</v>
          </cell>
        </row>
        <row r="11">
          <cell r="A11" t="str">
            <v>COLEGIO DE ESTUDIOS CIENTÍFICOS Y TECNOLÓGICOS DEL EDO. DE QRO. - 3EEC</v>
          </cell>
        </row>
        <row r="12">
          <cell r="A12" t="str">
            <v>COMISIÓN DE ARBITRAJE MÉDICO DEL ESTADO DE QUERÉTARO - 2SAM</v>
          </cell>
        </row>
        <row r="13">
          <cell r="A13" t="str">
            <v>COMISIÓN ESTATAL DE AGUA - 3BCA</v>
          </cell>
        </row>
        <row r="14">
          <cell r="A14" t="str">
            <v>COMISIÓN ESTATAL DE CAMINOS - 3UEC</v>
          </cell>
        </row>
        <row r="15">
          <cell r="A15" t="str">
            <v>COMISIÓN ESTATAL DE INFORMACIÓN GUBERNAMENTAL - 1CIG</v>
          </cell>
        </row>
        <row r="16">
          <cell r="A16" t="str">
            <v>COMISION ESTATAL DE LOS DERECHOS HUMANOS - 1CEH</v>
          </cell>
        </row>
        <row r="17">
          <cell r="A17" t="str">
            <v>COMISIÓN PARA EL FOMENTO ECONÓMICO DE LAS EMPRESAS DEL SECTOR INDUSTRIAL AEROESPACIAL, COMERCIAL Y DE SERVICIOS DEL ESTADO DE QUERÉTARO (COFESIAQ) - 3DCF</v>
          </cell>
        </row>
        <row r="18">
          <cell r="A18" t="str">
            <v>COMISION PARA EL FORTALECIMIENTO DEL FEDERALISMO - 2FFF</v>
          </cell>
        </row>
        <row r="19">
          <cell r="A19" t="str">
            <v>CONALEP - 3ECN</v>
          </cell>
        </row>
        <row r="20">
          <cell r="A20" t="str">
            <v>CONSEJO DE CIENCIA Y TECNOLOGÍA DEL ESTADO DE QUERÉTARO (CONCYTEQ) - 3ECY</v>
          </cell>
        </row>
        <row r="21">
          <cell r="A21" t="str">
            <v>CONSEJO ESTATAL CONTRA LAS ADICCIONES - 2SCA</v>
          </cell>
        </row>
        <row r="22">
          <cell r="A22" t="str">
            <v>CONSEJO ESTATAL DE POBLACIÓN - 2GCP</v>
          </cell>
        </row>
        <row r="23">
          <cell r="A23" t="str">
            <v>CONSEJO ESTATAL DE SEGURIDAD PUBLICA* - 2ICE</v>
          </cell>
        </row>
        <row r="24">
          <cell r="A24" t="str">
            <v>CONSEJO ESTATAL TÉCNICO DE LA EDUCACIÓN* - 2ETE</v>
          </cell>
        </row>
        <row r="25">
          <cell r="A25" t="str">
            <v>CONSEJO NACIONAL DE FOMENTO EDUCATIVO (CONAFE) - 2EFE</v>
          </cell>
        </row>
        <row r="26">
          <cell r="A26" t="str">
            <v>COORDINACIÓN DE COMUNICACIÓN SOCIAL - 1CCS</v>
          </cell>
        </row>
        <row r="27">
          <cell r="A27" t="str">
            <v>COORDINACIÓN ESTATAL DE DESARROLLO MUNICIPAL - 2GDM</v>
          </cell>
        </row>
        <row r="28">
          <cell r="A28" t="str">
            <v>COPLADEQ (COMITÉ DE PLANEACIÓN PARA EL DESARROLLO DEL ESTADO DE QUERÉTARO) - 2FCQ</v>
          </cell>
        </row>
        <row r="29">
          <cell r="A29" t="str">
            <v>DIRECCIÓN ESTATAL DE ARCHIVOS - 2GDA</v>
          </cell>
        </row>
        <row r="30">
          <cell r="A30" t="str">
            <v>ENTIDAD SUPERIOR DE FISCALIZACION DEL ESTADO - 1ESF</v>
          </cell>
        </row>
        <row r="31">
          <cell r="A31" t="str">
            <v>ESCUELA NORMAL DEL ESTADO DE QUERETARO (ENEQ)* - 2ENE</v>
          </cell>
        </row>
        <row r="32">
          <cell r="A32" t="str">
            <v>ESCUELA NORMAL SUPERIOR DE QUERÉTARO - 2ENS</v>
          </cell>
        </row>
        <row r="33">
          <cell r="A33" t="str">
            <v>FIDEICOMISO 1350* - 2FFA</v>
          </cell>
        </row>
        <row r="34">
          <cell r="A34" t="str">
            <v>FIDEICOMISO CIUDAD INDUSTRIAL BENITO JUÁREZ (FIDEQRO) EN LIQUIDACIÓN - 3DFI</v>
          </cell>
        </row>
        <row r="35">
          <cell r="A35" t="str">
            <v>FIDEICOMISO DE ADMINISTRACIÓN E INVERSIÓN No. 244/2 * - 2EFI</v>
          </cell>
        </row>
        <row r="36">
          <cell r="A36" t="str">
            <v>FIDEICOMISO PROMOTOR DEL EMPLEO (FIPROE)* - 2DPE</v>
          </cell>
        </row>
        <row r="37">
          <cell r="A37" t="str">
            <v>FIDEICOMISO REVOLVENTE DE INVERSIÓN, ADMINISTRACIÓN Y GARANTÍA (FIRE 2000)* - 2AFI</v>
          </cell>
        </row>
        <row r="38">
          <cell r="A38" t="str">
            <v>FIPROJUSAA - 3PFP</v>
          </cell>
        </row>
        <row r="39">
          <cell r="A39" t="str">
            <v>FIPROTUR - 3MFT</v>
          </cell>
        </row>
        <row r="40">
          <cell r="A40" t="str">
            <v>FONDO DE DIVERSIFICACION PRODUCTIVA EN LA SIERRA GORDA DE QUERÉTARO (FIDIVEPRO)* - 2ADP</v>
          </cell>
        </row>
        <row r="41">
          <cell r="A41" t="str">
            <v>FONDO DE FINANCIAMIENTO Y GARANTIA PARA EL DESARROLLO DE LA MICRO Y PEQUEÑA INDUSTRIA Y DE LAS EMPRESAS DEL SECTOR SOCIAL (FIMINSSE) - 3DFM</v>
          </cell>
        </row>
        <row r="42">
          <cell r="A42" t="str">
            <v>FONDO DE FOMENTO AGROPECUARIO (FOFAE)* - 2AFA</v>
          </cell>
        </row>
        <row r="43">
          <cell r="A43" t="str">
            <v>FONDO DE GARANTÍA PARA LAS EMPRESAS DE SOLIDARIDAD DEL ESTADO DE QUERÉTARO (FOGAESEQ)* - 2FFG</v>
          </cell>
        </row>
        <row r="44">
          <cell r="A44" t="str">
            <v>GUBERNATURA - 1BGU</v>
          </cell>
        </row>
        <row r="45">
          <cell r="A45" t="str">
            <v>INSTITUTO DE ARTES Y OFICIOS DE QUERÉTARO (IAO) - 3EAO</v>
          </cell>
        </row>
        <row r="46">
          <cell r="A46" t="str">
            <v>INSTITUTO DE CAPACITACION PARA EL TRABAJO DEL EDO. DE QRO. - 3EIC</v>
          </cell>
        </row>
        <row r="47">
          <cell r="A47" t="str">
            <v>INSTITUTO DE CAPACITACIÓN Y ESTUDIOS DE SEGURIDAD DEL ESTADO DE QUERÉTARO - 3ICP</v>
          </cell>
        </row>
        <row r="48">
          <cell r="A48" t="str">
            <v>INSTITUTO DE ESTUDIOS CONSTITUCIONALES - 2GEC</v>
          </cell>
        </row>
        <row r="49">
          <cell r="A49" t="str">
            <v>INSTITUTO DE INFRAESTRUCTURA FÍSICA EDUCATIVA DEL ESTADO DE QUERÉTARO - 3ECE</v>
          </cell>
        </row>
        <row r="50">
          <cell r="A50" t="str">
            <v>INSTITUTO DE LA VIVIENDA DEL ESTADO DE QUERÉTARO - 3UEV</v>
          </cell>
        </row>
        <row r="51">
          <cell r="A51" t="str">
            <v>INSTITUTO DEL DEPORTE Y RECREACION DEL ESTADO DE QUERETARO (INDEREQ) - 2EIN</v>
          </cell>
        </row>
        <row r="52">
          <cell r="A52" t="str">
            <v>INSTITUTO ELECTORAL DEL ESTADO DE QUERÉTARO - 1IEQ</v>
          </cell>
        </row>
        <row r="53">
          <cell r="A53" t="str">
            <v>INSTITUTO NACIONAL DE EDUCACION PARA ADULTOS (INEA) - 2EIA</v>
          </cell>
        </row>
        <row r="54">
          <cell r="A54" t="str">
            <v>INSTITUTO QUERETANO DE LA CULTURA Y LAS ARTES - 3ECA</v>
          </cell>
        </row>
        <row r="55">
          <cell r="A55" t="str">
            <v>INSTITUTO QUERETANO DE LAS MUJERES - 3GCM</v>
          </cell>
        </row>
        <row r="56">
          <cell r="A56" t="str">
            <v>INSTITUTO QUERETANO DEL TRANSPORTE - 3GIT</v>
          </cell>
        </row>
        <row r="57">
          <cell r="A57" t="str">
            <v>JUNTA DE ASISTENCIA PRIVADA - 2GAP</v>
          </cell>
        </row>
        <row r="58">
          <cell r="A58" t="str">
            <v>OBSERVATORIO CIUDADANO DE SEGURIDAD DEL ESTADO DE QUERÉTARO - 2GOC</v>
          </cell>
        </row>
        <row r="59">
          <cell r="A59" t="str">
            <v>OFICIALIA MAYOR - 1OMA</v>
          </cell>
        </row>
        <row r="60">
          <cell r="A60" t="str">
            <v>PATRONATO DE FOMENTO EDUCATIVO EN EL ESTADO DE QUERETARO, A.C. - 2EIP</v>
          </cell>
        </row>
        <row r="61">
          <cell r="A61" t="str">
            <v>PATRONATO DE LAS FIESTAS DE QUERÉTARO - 3GPF</v>
          </cell>
        </row>
        <row r="62">
          <cell r="A62" t="str">
            <v>PODER JUDICIAL - 1PJE</v>
          </cell>
        </row>
        <row r="63">
          <cell r="A63" t="str">
            <v>PROCURADURÍA ESTATAL DE PROTECCIÓN AL MEDIO AMBIENTE Y DESARROLLO URBANO - 3BPM</v>
          </cell>
        </row>
        <row r="64">
          <cell r="A64" t="str">
            <v>PROCURADURÍA ESTATAL DE PROTECCIÓN AL MEDIO AMBIENTE Y DESARROLLO URBANO - 3UPM</v>
          </cell>
        </row>
        <row r="65">
          <cell r="A65" t="str">
            <v>PROCURADURÍA GENERAL DE JUSTICIA - 1PGJ</v>
          </cell>
        </row>
        <row r="66">
          <cell r="A66" t="str">
            <v>QRONOS - 5OQR</v>
          </cell>
        </row>
        <row r="67">
          <cell r="A67" t="str">
            <v>SECRETARÍA DE DESARROLLO AGROPECUARIO - 1AGR</v>
          </cell>
        </row>
        <row r="68">
          <cell r="A68" t="str">
            <v>SECRETARÍA DE DESARROLLO SUSTENTABLE - 1DES</v>
          </cell>
        </row>
        <row r="69">
          <cell r="A69" t="str">
            <v>SECRETARÍA DE DESARROLLO URBANO Y OBRAS PÚBLICAS - 1UOP</v>
          </cell>
        </row>
        <row r="70">
          <cell r="A70" t="str">
            <v>SECRETARÍA DE EDUCACION - 1EDU</v>
          </cell>
        </row>
        <row r="71">
          <cell r="A71" t="str">
            <v>SECRETARIA DE GOBIERNO - 1GOB</v>
          </cell>
        </row>
        <row r="72">
          <cell r="A72" t="str">
            <v>SECRETARIA DE LA CONTRALORÍA - 1CON</v>
          </cell>
        </row>
        <row r="73">
          <cell r="A73" t="str">
            <v>SECRETARÍA DE LA JUVENTUD - 1JUV</v>
          </cell>
        </row>
        <row r="74">
          <cell r="A74" t="str">
            <v>SECRETARIA DE PLANEACIÓN Y FINANZAS - 1FIN</v>
          </cell>
        </row>
        <row r="75">
          <cell r="A75" t="str">
            <v>SECRETARÍA DE SALUD - 1SAL</v>
          </cell>
        </row>
        <row r="76">
          <cell r="A76" t="str">
            <v>SECRETARÍA DE SEGURIDAD CIUDADANA - 1IPP</v>
          </cell>
        </row>
        <row r="77">
          <cell r="A77" t="str">
            <v>SECRETARÍA DE TURISMO - 1MTU</v>
          </cell>
        </row>
        <row r="78">
          <cell r="A78" t="str">
            <v>SECRETARÍA DEL TRABAJO - 1TRA</v>
          </cell>
        </row>
        <row r="79">
          <cell r="A79" t="str">
            <v>SECRETARÍA PARTICULAR - 1JPA</v>
          </cell>
        </row>
        <row r="80">
          <cell r="A80" t="str">
            <v>SERVICIOS DE SALUD DEL ESTADO DE QUERÉTARO - 3SSS</v>
          </cell>
        </row>
        <row r="81">
          <cell r="A81" t="str">
            <v>SISTEMA ESTATAL DE COMUNICACIÓN CULTURAL Y EDUCATIVA - 3CRQ</v>
          </cell>
        </row>
        <row r="82">
          <cell r="A82" t="str">
            <v>SISTEMA PARA EL DESARROLLO INTEGRAL DE LA FAMILIA DEL ESTADO DE QUERETARO - 3GSF</v>
          </cell>
        </row>
        <row r="83">
          <cell r="A83" t="str">
            <v>TRIBUNAL DE CONCILIACIÓN Y ARBITRAJE - 1TCY</v>
          </cell>
        </row>
        <row r="84">
          <cell r="A84" t="str">
            <v>TRIBUNAL DE LO CONTENCIOSO ADMINISTRATIVO - 1TCA</v>
          </cell>
        </row>
        <row r="85">
          <cell r="A85" t="str">
            <v>UNIDAD DE EVALUACIÓN DE RESULTADOS - 2FER</v>
          </cell>
        </row>
        <row r="86">
          <cell r="A86" t="str">
            <v>UNIDAD DE INFORMACION GUBERNAMENTAL DEL PODER EJECUTIVO - 2FAI</v>
          </cell>
        </row>
        <row r="87">
          <cell r="A87" t="str">
            <v>UNIDAD ESTATAL DE PROTECCIÓN CIVIL - 2GPC</v>
          </cell>
        </row>
        <row r="88">
          <cell r="A88" t="str">
            <v>UNIVERSIDAD AERONAÚTICA EN QUERÉTARO - 3ENA</v>
          </cell>
        </row>
        <row r="89">
          <cell r="A89" t="str">
            <v>UNIVERSIDAD AUTÓNOMA DE QUERÉTARO - 3EAQ</v>
          </cell>
        </row>
        <row r="90">
          <cell r="A90" t="str">
            <v>UNIVERSIDAD PEDAGOGICA NACIONAL* - 2EUP</v>
          </cell>
        </row>
        <row r="91">
          <cell r="A91" t="str">
            <v>UNIVERSIDAD POLITÉCNICA DE QUERÉTARO - 3EPQ</v>
          </cell>
        </row>
        <row r="92">
          <cell r="A92" t="str">
            <v>UNIVERSIDAD POLITÉCNICA DE SANTA ROSA JAÚREGUI - 3EPS</v>
          </cell>
        </row>
        <row r="93">
          <cell r="A93" t="str">
            <v>UNIVERSIDAD TECNOLÓGICA DE CORREGIDORA - 3ETC</v>
          </cell>
        </row>
        <row r="94">
          <cell r="A94" t="str">
            <v>UNIVERSIDAD TECNOLÓGICA DE QUERÉTARO (UTEQ) - 3EUQ</v>
          </cell>
        </row>
        <row r="95">
          <cell r="A95" t="str">
            <v>UNIVERSIDAD TECNOLÓGICA DE SAN JUAN DEL RÍO - 3EUS</v>
          </cell>
        </row>
        <row r="96">
          <cell r="A96" t="str">
            <v>USEBEQ - 3ESE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Calend"/>
      <sheetName val="presiones"/>
      <sheetName val="Reporte"/>
      <sheetName val="Resumen"/>
      <sheetName val="8"/>
      <sheetName val="9"/>
      <sheetName val="10"/>
      <sheetName val="19"/>
    </sheetNames>
    <sheetDataSet>
      <sheetData sheetId="0">
        <row r="1">
          <cell r="A1" t="str">
            <v>I V E Q R O</v>
          </cell>
        </row>
        <row r="4">
          <cell r="A4" t="str">
            <v>FLUJO DE EFECTIVO DE GASTO DE OPE Y PROYECTOS IVEQRO</v>
          </cell>
        </row>
        <row r="6">
          <cell r="A6" t="str">
            <v>SALDO INICIAL DE CAJA Y BANCOS RECURSOS DIPONIBLES</v>
          </cell>
        </row>
        <row r="8">
          <cell r="A8" t="str">
            <v>IVEQRO</v>
          </cell>
        </row>
        <row r="9">
          <cell r="A9" t="str">
            <v>INGRESOS:</v>
          </cell>
        </row>
        <row r="10">
          <cell r="B10" t="str">
            <v>Ingresos por cobranza COMEVI</v>
          </cell>
        </row>
        <row r="11">
          <cell r="B11" t="str">
            <v>Subsidio Estatal</v>
          </cell>
        </row>
        <row r="12">
          <cell r="B12" t="str">
            <v>Prestamos recibidos de GEQ</v>
          </cell>
        </row>
        <row r="13">
          <cell r="B13" t="str">
            <v>Financiamiento Recurso Fed. para pago de operación</v>
          </cell>
        </row>
        <row r="14">
          <cell r="B14" t="str">
            <v>Otros Ingresos</v>
          </cell>
        </row>
        <row r="15">
          <cell r="B15" t="str">
            <v>Total ingresos Operación</v>
          </cell>
        </row>
        <row r="17">
          <cell r="A17" t="str">
            <v>EGRESOS:</v>
          </cell>
        </row>
        <row r="18">
          <cell r="B18" t="str">
            <v>Pagos de Pasivos con BANOBRAS Y FONHAPO</v>
          </cell>
        </row>
        <row r="19">
          <cell r="B19" t="str">
            <v>Pagos de pasivos con GEQ (excepto Centro Nte I y II)</v>
          </cell>
        </row>
        <row r="20">
          <cell r="B20" t="str">
            <v>Pagos a Cargo de GEQ (Subs. Vivienda Empleados)</v>
          </cell>
        </row>
        <row r="21">
          <cell r="B21" t="str">
            <v>Reembolso a la cta de programas federales</v>
          </cell>
        </row>
        <row r="22">
          <cell r="B22" t="str">
            <v>Gastos de operación</v>
          </cell>
        </row>
        <row r="23">
          <cell r="B23" t="str">
            <v xml:space="preserve">      Impuestos</v>
          </cell>
        </row>
        <row r="24">
          <cell r="B24" t="str">
            <v xml:space="preserve">      Materiales y suministros</v>
          </cell>
        </row>
        <row r="25">
          <cell r="B25" t="str">
            <v xml:space="preserve">      Servicios Personales</v>
          </cell>
        </row>
        <row r="26">
          <cell r="B26" t="str">
            <v xml:space="preserve">             Sueldos</v>
          </cell>
        </row>
        <row r="27">
          <cell r="B27" t="str">
            <v xml:space="preserve">             Honorarios</v>
          </cell>
        </row>
        <row r="28">
          <cell r="B28" t="str">
            <v xml:space="preserve">             Impuestos (IMSS, ISR y 2% s/nomina)</v>
          </cell>
        </row>
        <row r="29">
          <cell r="B29" t="str">
            <v xml:space="preserve">      Servicios Generales</v>
          </cell>
        </row>
        <row r="30">
          <cell r="B30" t="str">
            <v xml:space="preserve">      Egresos COMEVI</v>
          </cell>
        </row>
        <row r="31">
          <cell r="B31" t="str">
            <v xml:space="preserve">      Otros</v>
          </cell>
        </row>
        <row r="32">
          <cell r="B32" t="str">
            <v>Activo fijo</v>
          </cell>
        </row>
        <row r="33">
          <cell r="B33" t="str">
            <v>Aportaciones del IVEQRO a Programas Fed.</v>
          </cell>
        </row>
        <row r="34">
          <cell r="B34" t="str">
            <v>Total egresos Operación</v>
          </cell>
        </row>
        <row r="36">
          <cell r="A36" t="str">
            <v>SUPERÁVIT (DÉFICIT) OPERACIÓN</v>
          </cell>
        </row>
        <row r="39">
          <cell r="A39" t="str">
            <v>CENTRO NORTE I</v>
          </cell>
        </row>
        <row r="40">
          <cell r="B40" t="str">
            <v>Ingresos</v>
          </cell>
        </row>
        <row r="41">
          <cell r="B41" t="str">
            <v>Egresos</v>
          </cell>
        </row>
        <row r="42">
          <cell r="B42" t="str">
            <v>Superávit (Déficit)</v>
          </cell>
        </row>
        <row r="44">
          <cell r="A44" t="str">
            <v>CENTRO NORTE II</v>
          </cell>
        </row>
        <row r="45">
          <cell r="B45" t="str">
            <v>Ingresos</v>
          </cell>
        </row>
        <row r="46">
          <cell r="B46" t="str">
            <v>Egresos</v>
          </cell>
        </row>
        <row r="47">
          <cell r="B47" t="str">
            <v>Superávit (Déficit)</v>
          </cell>
        </row>
        <row r="49">
          <cell r="A49" t="str">
            <v>PREDIOS OCUPADOS (Seguridad Ciudadana)</v>
          </cell>
        </row>
        <row r="50">
          <cell r="B50" t="str">
            <v>Ingresos</v>
          </cell>
        </row>
        <row r="51">
          <cell r="B51" t="str">
            <v>Egresos pago a GEQ</v>
          </cell>
        </row>
        <row r="52">
          <cell r="B52" t="str">
            <v>Superávit (Déficit)</v>
          </cell>
        </row>
        <row r="54">
          <cell r="A54" t="str">
            <v>LIBERTADORES-RODEO</v>
          </cell>
        </row>
        <row r="55">
          <cell r="B55" t="str">
            <v>Ingresos</v>
          </cell>
        </row>
        <row r="56">
          <cell r="B56" t="str">
            <v>Egresos</v>
          </cell>
        </row>
        <row r="57">
          <cell r="B57" t="str">
            <v>Superávit (Déficit)</v>
          </cell>
        </row>
        <row r="59">
          <cell r="A59" t="str">
            <v>FUNDADORES</v>
          </cell>
        </row>
        <row r="60">
          <cell r="B60" t="str">
            <v>Ingresos</v>
          </cell>
        </row>
        <row r="61">
          <cell r="B61" t="str">
            <v>Egresos</v>
          </cell>
        </row>
        <row r="62">
          <cell r="B62" t="str">
            <v>Superávit (Déficit)</v>
          </cell>
        </row>
        <row r="64">
          <cell r="A64" t="str">
            <v>SAN MIGUEL CARRILLO</v>
          </cell>
        </row>
        <row r="65">
          <cell r="A65" t="str">
            <v>..\CONTESTACIÓN OFICIO FINANZAS 24 ENERO 06 TRES.doc</v>
          </cell>
          <cell r="B65" t="str">
            <v>Ingresos</v>
          </cell>
        </row>
        <row r="66">
          <cell r="B66" t="str">
            <v>Egresos</v>
          </cell>
        </row>
        <row r="67">
          <cell r="B67" t="str">
            <v>Superávit (Déficit)</v>
          </cell>
        </row>
        <row r="69">
          <cell r="A69" t="str">
            <v>FUNDADORES II (Campo Sto, Palo Gacho y Penjal)</v>
          </cell>
        </row>
        <row r="70">
          <cell r="B70" t="str">
            <v>Ingresos</v>
          </cell>
        </row>
        <row r="71">
          <cell r="B71" t="str">
            <v>Egresos</v>
          </cell>
        </row>
        <row r="72">
          <cell r="B72" t="str">
            <v>Superávit (Déficit)</v>
          </cell>
        </row>
        <row r="74">
          <cell r="A74" t="str">
            <v>SAN PABLO</v>
          </cell>
        </row>
        <row r="75">
          <cell r="B75" t="str">
            <v>Ingresos</v>
          </cell>
        </row>
        <row r="76">
          <cell r="B76" t="str">
            <v>Egresos</v>
          </cell>
        </row>
        <row r="77">
          <cell r="B77" t="str">
            <v>Superávit (Déficit)</v>
          </cell>
        </row>
        <row r="79">
          <cell r="A79" t="str">
            <v>PREDIO LA CRUZ</v>
          </cell>
        </row>
        <row r="80">
          <cell r="B80" t="str">
            <v>Ingresos</v>
          </cell>
        </row>
        <row r="81">
          <cell r="B81" t="str">
            <v>Egresos</v>
          </cell>
        </row>
        <row r="82">
          <cell r="B82" t="str">
            <v>Superávit (Déficit)</v>
          </cell>
        </row>
        <row r="84">
          <cell r="A84" t="str">
            <v>SAN PEDRITO PEÑUELAS Y PEDREGOSO</v>
          </cell>
        </row>
        <row r="85">
          <cell r="B85" t="str">
            <v>Ingresos</v>
          </cell>
        </row>
        <row r="86">
          <cell r="B86" t="str">
            <v>Egresos</v>
          </cell>
        </row>
        <row r="87">
          <cell r="B87" t="str">
            <v>Superávit (Déficit)</v>
          </cell>
        </row>
        <row r="89">
          <cell r="A89" t="str">
            <v>REAL DE SAN MIGUEL</v>
          </cell>
        </row>
        <row r="90">
          <cell r="B90" t="str">
            <v>Ingresos</v>
          </cell>
        </row>
        <row r="91">
          <cell r="B91" t="str">
            <v>Egresos</v>
          </cell>
        </row>
        <row r="92">
          <cell r="B92" t="str">
            <v>Superávit (Déficit)</v>
          </cell>
        </row>
        <row r="94">
          <cell r="A94" t="str">
            <v>NUEVOS PROYECTOS</v>
          </cell>
        </row>
        <row r="95">
          <cell r="B95" t="str">
            <v>Ingresos</v>
          </cell>
        </row>
        <row r="96">
          <cell r="B96" t="str">
            <v>Egresos</v>
          </cell>
        </row>
        <row r="97">
          <cell r="B97" t="str">
            <v>Superávit (Déficit)</v>
          </cell>
        </row>
        <row r="99">
          <cell r="A99" t="str">
            <v>SUPERÁVIT (DÉFICIT) PROYECTOS</v>
          </cell>
        </row>
        <row r="101">
          <cell r="A101" t="str">
            <v>SUPERÁVIT (DÉFICIT) OPERACIÓN + COBRANZA COMEVI + PROYECTOS</v>
          </cell>
        </row>
        <row r="103">
          <cell r="A103" t="str">
            <v>SALDO FINAL DE CAJA Y BANCOS RECURSOS DISPONIBLES</v>
          </cell>
        </row>
        <row r="105">
          <cell r="A105" t="str">
            <v>FLUJO DE EFECTIVO DE PROGRAMAS FEDERALES</v>
          </cell>
        </row>
        <row r="107">
          <cell r="A107" t="str">
            <v>SALDO INICIAL DE BANCOS DE PROGRAMAS FEDERALES</v>
          </cell>
        </row>
        <row r="108">
          <cell r="B108" t="str">
            <v>Ingresos</v>
          </cell>
        </row>
        <row r="109">
          <cell r="B109" t="str">
            <v xml:space="preserve">          Ingresos recibidos de la Federación</v>
          </cell>
        </row>
        <row r="110">
          <cell r="B110" t="str">
            <v xml:space="preserve">          Ingresos recibidos de los Beneficiarios</v>
          </cell>
        </row>
        <row r="111">
          <cell r="B111" t="str">
            <v xml:space="preserve">          Otros Ingresos recibidos</v>
          </cell>
        </row>
        <row r="112">
          <cell r="B112" t="str">
            <v xml:space="preserve">          Ingresos disponibles depositados en cta federal </v>
          </cell>
        </row>
        <row r="113">
          <cell r="B113" t="str">
            <v>Ingreso por transf entre cuentas (disp - etiquet)</v>
          </cell>
        </row>
        <row r="114">
          <cell r="B114" t="str">
            <v>Egresos</v>
          </cell>
        </row>
        <row r="115">
          <cell r="B115" t="str">
            <v>Gastos del IVEQRO realizado de la cuenta Federal</v>
          </cell>
        </row>
        <row r="116">
          <cell r="B116" t="str">
            <v>Egreso por transf entre cuentas (disp - etiquet)</v>
          </cell>
        </row>
        <row r="117">
          <cell r="B117" t="str">
            <v>Superávit (Déficit)</v>
          </cell>
        </row>
        <row r="119">
          <cell r="A119" t="str">
            <v>SALDO FINAL DE BANCOS DE PROGRAMAS FEDERALES</v>
          </cell>
        </row>
        <row r="121">
          <cell r="A121" t="str">
            <v>SALDO FINAL BANCOS DISPONIBLES + FEDERALES</v>
          </cell>
        </row>
        <row r="123">
          <cell r="B123" t="str">
            <v>Recursos Disponibles (Saldo balanza)</v>
          </cell>
        </row>
        <row r="124">
          <cell r="B124" t="str">
            <v>Recursos Etiquetados (saldo balanza)</v>
          </cell>
        </row>
        <row r="125">
          <cell r="B125" t="str">
            <v>Dif Disponible</v>
          </cell>
        </row>
        <row r="126">
          <cell r="B126" t="str">
            <v>Dif Etiquetado</v>
          </cell>
        </row>
        <row r="129">
          <cell r="B129" t="str">
            <v>Ingresos</v>
          </cell>
        </row>
        <row r="130">
          <cell r="B130" t="str">
            <v>Egresos</v>
          </cell>
        </row>
        <row r="131">
          <cell r="B131" t="str">
            <v>Flujo</v>
          </cell>
        </row>
        <row r="132">
          <cell r="B132" t="str">
            <v>Flujo  IVEQRO</v>
          </cell>
        </row>
        <row r="133">
          <cell r="B133" t="str">
            <v>Dif</v>
          </cell>
        </row>
        <row r="138">
          <cell r="A138" t="str">
            <v>Finiquitos pagados en 2006</v>
          </cell>
        </row>
        <row r="139">
          <cell r="A139" t="str">
            <v>Pagos de IVEQRO a GEQ a cuenta de adeudo: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Calend"/>
      <sheetName val="presiones"/>
      <sheetName val="Reporte"/>
      <sheetName val="Resumen"/>
      <sheetName val="8"/>
      <sheetName val="9"/>
      <sheetName val="10"/>
      <sheetName val="19"/>
    </sheetNames>
    <sheetDataSet>
      <sheetData sheetId="0">
        <row r="1">
          <cell r="A1" t="str">
            <v>I V E Q R O</v>
          </cell>
        </row>
        <row r="4">
          <cell r="A4" t="str">
            <v>FLUJO DE EFECTIVO DE GASTO DE OPE Y PROYECTOS IVEQRO</v>
          </cell>
        </row>
        <row r="6">
          <cell r="A6" t="str">
            <v>SALDO INICIAL DE CAJA Y BANCOS RECURSOS DIPONIBLES</v>
          </cell>
        </row>
        <row r="8">
          <cell r="A8" t="str">
            <v>IVEQRO</v>
          </cell>
        </row>
        <row r="9">
          <cell r="A9" t="str">
            <v>INGRESOS:</v>
          </cell>
        </row>
        <row r="10">
          <cell r="B10" t="str">
            <v>Ingresos por cobranza COMEVI</v>
          </cell>
        </row>
        <row r="11">
          <cell r="B11" t="str">
            <v>Subsidio Estatal</v>
          </cell>
        </row>
        <row r="12">
          <cell r="B12" t="str">
            <v>Prestamos recibidos de GEQ</v>
          </cell>
        </row>
        <row r="13">
          <cell r="B13" t="str">
            <v>Financiamiento Recurso Fed. para pago de operación</v>
          </cell>
        </row>
        <row r="14">
          <cell r="B14" t="str">
            <v>Otros Ingresos</v>
          </cell>
        </row>
        <row r="15">
          <cell r="B15" t="str">
            <v>Total ingresos Operación</v>
          </cell>
        </row>
        <row r="17">
          <cell r="A17" t="str">
            <v>EGRESOS:</v>
          </cell>
        </row>
        <row r="18">
          <cell r="B18" t="str">
            <v>Pagos de Pasivos con BANOBRAS Y FONHAPO</v>
          </cell>
        </row>
        <row r="19">
          <cell r="B19" t="str">
            <v>Pagos de pasivos con GEQ (excepto Centro Nte I y II)</v>
          </cell>
        </row>
        <row r="20">
          <cell r="B20" t="str">
            <v>Pagos a Cargo de GEQ (Subs. Vivienda Empleados)</v>
          </cell>
        </row>
        <row r="21">
          <cell r="B21" t="str">
            <v>Reembolso a la cta de programas federales</v>
          </cell>
        </row>
        <row r="22">
          <cell r="B22" t="str">
            <v>Gastos de operación</v>
          </cell>
        </row>
        <row r="23">
          <cell r="B23" t="str">
            <v xml:space="preserve">      Impuestos</v>
          </cell>
        </row>
        <row r="24">
          <cell r="B24" t="str">
            <v xml:space="preserve">      Materiales y suministros</v>
          </cell>
        </row>
        <row r="25">
          <cell r="B25" t="str">
            <v xml:space="preserve">      Servicios Personales</v>
          </cell>
        </row>
        <row r="26">
          <cell r="B26" t="str">
            <v xml:space="preserve">             Sueldos</v>
          </cell>
        </row>
        <row r="27">
          <cell r="B27" t="str">
            <v xml:space="preserve">             Honorarios</v>
          </cell>
        </row>
        <row r="28">
          <cell r="B28" t="str">
            <v xml:space="preserve">             Impuestos (IMSS, ISR y 2% s/nomina)</v>
          </cell>
        </row>
        <row r="29">
          <cell r="B29" t="str">
            <v xml:space="preserve">      Servicios Generales</v>
          </cell>
        </row>
        <row r="30">
          <cell r="B30" t="str">
            <v xml:space="preserve">      Egresos COMEVI</v>
          </cell>
        </row>
        <row r="31">
          <cell r="B31" t="str">
            <v xml:space="preserve">      Otros</v>
          </cell>
        </row>
        <row r="32">
          <cell r="B32" t="str">
            <v>Activo fijo</v>
          </cell>
        </row>
        <row r="33">
          <cell r="B33" t="str">
            <v>Aportaciones del IVEQRO a Programas Fed.</v>
          </cell>
        </row>
        <row r="34">
          <cell r="B34" t="str">
            <v>Total egresos Operación</v>
          </cell>
        </row>
        <row r="36">
          <cell r="A36" t="str">
            <v>SUPERÁVIT (DÉFICIT) OPERACIÓN</v>
          </cell>
        </row>
        <row r="39">
          <cell r="A39" t="str">
            <v>CENTRO NORTE I</v>
          </cell>
        </row>
        <row r="40">
          <cell r="B40" t="str">
            <v>Ingresos</v>
          </cell>
        </row>
        <row r="41">
          <cell r="B41" t="str">
            <v>Egresos</v>
          </cell>
        </row>
        <row r="42">
          <cell r="B42" t="str">
            <v>Superávit (Déficit)</v>
          </cell>
        </row>
        <row r="44">
          <cell r="A44" t="str">
            <v>CENTRO NORTE II</v>
          </cell>
        </row>
        <row r="45">
          <cell r="B45" t="str">
            <v>Ingresos</v>
          </cell>
        </row>
        <row r="46">
          <cell r="B46" t="str">
            <v>Egresos</v>
          </cell>
        </row>
        <row r="47">
          <cell r="B47" t="str">
            <v>Superávit (Déficit)</v>
          </cell>
        </row>
        <row r="49">
          <cell r="A49" t="str">
            <v>PREDIOS OCUPADOS (Seguridad Ciudadana)</v>
          </cell>
        </row>
        <row r="50">
          <cell r="B50" t="str">
            <v>Ingresos</v>
          </cell>
        </row>
        <row r="51">
          <cell r="B51" t="str">
            <v>Egresos pago a GEQ</v>
          </cell>
        </row>
        <row r="52">
          <cell r="B52" t="str">
            <v>Superávit (Déficit)</v>
          </cell>
        </row>
        <row r="54">
          <cell r="A54" t="str">
            <v>LIBERTADORES-RODEO</v>
          </cell>
        </row>
        <row r="55">
          <cell r="B55" t="str">
            <v>Ingresos</v>
          </cell>
        </row>
        <row r="56">
          <cell r="B56" t="str">
            <v>Egresos</v>
          </cell>
        </row>
        <row r="57">
          <cell r="B57" t="str">
            <v>Superávit (Déficit)</v>
          </cell>
        </row>
        <row r="59">
          <cell r="A59" t="str">
            <v>FUNDADORES</v>
          </cell>
        </row>
        <row r="60">
          <cell r="B60" t="str">
            <v>Ingresos</v>
          </cell>
        </row>
        <row r="61">
          <cell r="B61" t="str">
            <v>Egresos</v>
          </cell>
        </row>
        <row r="62">
          <cell r="B62" t="str">
            <v>Superávit (Déficit)</v>
          </cell>
        </row>
        <row r="64">
          <cell r="A64" t="str">
            <v>SAN MIGUEL CARRILLO</v>
          </cell>
        </row>
        <row r="65">
          <cell r="A65" t="str">
            <v>..\CONTESTACIÓN OFICIO FINANZAS 24 ENERO 06 TRES.doc</v>
          </cell>
          <cell r="B65" t="str">
            <v>Ingresos</v>
          </cell>
        </row>
        <row r="66">
          <cell r="B66" t="str">
            <v>Egresos</v>
          </cell>
        </row>
        <row r="67">
          <cell r="B67" t="str">
            <v>Superávit (Déficit)</v>
          </cell>
        </row>
        <row r="69">
          <cell r="A69" t="str">
            <v>FUNDADORES II (Campo Sto, Palo Gacho y Penjal)</v>
          </cell>
        </row>
        <row r="70">
          <cell r="B70" t="str">
            <v>Ingresos</v>
          </cell>
        </row>
        <row r="71">
          <cell r="B71" t="str">
            <v>Egresos</v>
          </cell>
        </row>
        <row r="72">
          <cell r="B72" t="str">
            <v>Superávit (Déficit)</v>
          </cell>
        </row>
        <row r="74">
          <cell r="A74" t="str">
            <v>SAN PABLO</v>
          </cell>
        </row>
        <row r="75">
          <cell r="B75" t="str">
            <v>Ingresos</v>
          </cell>
        </row>
        <row r="76">
          <cell r="B76" t="str">
            <v>Egresos</v>
          </cell>
        </row>
        <row r="77">
          <cell r="B77" t="str">
            <v>Superávit (Déficit)</v>
          </cell>
        </row>
        <row r="79">
          <cell r="A79" t="str">
            <v>PREDIO LA CRUZ</v>
          </cell>
        </row>
        <row r="80">
          <cell r="B80" t="str">
            <v>Ingresos</v>
          </cell>
        </row>
        <row r="81">
          <cell r="B81" t="str">
            <v>Egresos</v>
          </cell>
        </row>
        <row r="82">
          <cell r="B82" t="str">
            <v>Superávit (Déficit)</v>
          </cell>
        </row>
        <row r="84">
          <cell r="A84" t="str">
            <v>SAN PEDRITO PEÑUELAS Y PEDREGOSO</v>
          </cell>
        </row>
        <row r="85">
          <cell r="B85" t="str">
            <v>Ingresos</v>
          </cell>
        </row>
        <row r="86">
          <cell r="B86" t="str">
            <v>Egresos</v>
          </cell>
        </row>
        <row r="87">
          <cell r="B87" t="str">
            <v>Superávit (Déficit)</v>
          </cell>
        </row>
        <row r="89">
          <cell r="A89" t="str">
            <v>REAL DE SAN MIGUEL</v>
          </cell>
        </row>
        <row r="90">
          <cell r="B90" t="str">
            <v>Ingresos</v>
          </cell>
        </row>
        <row r="91">
          <cell r="B91" t="str">
            <v>Egresos</v>
          </cell>
        </row>
        <row r="92">
          <cell r="B92" t="str">
            <v>Superávit (Déficit)</v>
          </cell>
        </row>
        <row r="94">
          <cell r="A94" t="str">
            <v>NUEVOS PROYECTOS</v>
          </cell>
        </row>
        <row r="95">
          <cell r="B95" t="str">
            <v>Ingresos</v>
          </cell>
        </row>
        <row r="96">
          <cell r="B96" t="str">
            <v>Egresos</v>
          </cell>
        </row>
        <row r="97">
          <cell r="B97" t="str">
            <v>Superávit (Déficit)</v>
          </cell>
        </row>
        <row r="99">
          <cell r="A99" t="str">
            <v>SUPERÁVIT (DÉFICIT) PROYECTOS</v>
          </cell>
        </row>
        <row r="101">
          <cell r="A101" t="str">
            <v>SUPERÁVIT (DÉFICIT) OPERACIÓN + COBRANZA COMEVI + PROYECTOS</v>
          </cell>
        </row>
        <row r="103">
          <cell r="A103" t="str">
            <v>SALDO FINAL DE CAJA Y BANCOS RECURSOS DISPONIBLES</v>
          </cell>
        </row>
        <row r="105">
          <cell r="A105" t="str">
            <v>FLUJO DE EFECTIVO DE PROGRAMAS FEDERALES</v>
          </cell>
        </row>
        <row r="107">
          <cell r="A107" t="str">
            <v>SALDO INICIAL DE BANCOS DE PROGRAMAS FEDERALES</v>
          </cell>
        </row>
        <row r="108">
          <cell r="B108" t="str">
            <v>Ingresos</v>
          </cell>
        </row>
        <row r="109">
          <cell r="B109" t="str">
            <v xml:space="preserve">          Ingresos recibidos de la Federación</v>
          </cell>
        </row>
        <row r="110">
          <cell r="B110" t="str">
            <v xml:space="preserve">          Ingresos recibidos de los Beneficiarios</v>
          </cell>
        </row>
        <row r="111">
          <cell r="B111" t="str">
            <v xml:space="preserve">          Otros Ingresos recibidos</v>
          </cell>
        </row>
        <row r="112">
          <cell r="B112" t="str">
            <v xml:space="preserve">          Ingresos disponibles depositados en cta federal </v>
          </cell>
        </row>
        <row r="113">
          <cell r="B113" t="str">
            <v>Ingreso por transf entre cuentas (disp - etiquet)</v>
          </cell>
        </row>
        <row r="114">
          <cell r="B114" t="str">
            <v>Egresos</v>
          </cell>
        </row>
        <row r="115">
          <cell r="B115" t="str">
            <v>Gastos del IVEQRO realizado de la cuenta Federal</v>
          </cell>
        </row>
        <row r="116">
          <cell r="B116" t="str">
            <v>Egreso por transf entre cuentas (disp - etiquet)</v>
          </cell>
        </row>
        <row r="117">
          <cell r="B117" t="str">
            <v>Superávit (Déficit)</v>
          </cell>
        </row>
        <row r="119">
          <cell r="A119" t="str">
            <v>SALDO FINAL DE BANCOS DE PROGRAMAS FEDERALES</v>
          </cell>
        </row>
        <row r="121">
          <cell r="A121" t="str">
            <v>SALDO FINAL BANCOS DISPONIBLES + FEDERALES</v>
          </cell>
        </row>
        <row r="123">
          <cell r="B123" t="str">
            <v>Recursos Disponibles (Saldo balanza)</v>
          </cell>
        </row>
        <row r="124">
          <cell r="B124" t="str">
            <v>Recursos Etiquetados (saldo balanza)</v>
          </cell>
        </row>
        <row r="125">
          <cell r="B125" t="str">
            <v>Dif Disponible</v>
          </cell>
        </row>
        <row r="126">
          <cell r="B126" t="str">
            <v>Dif Etiquetado</v>
          </cell>
        </row>
        <row r="129">
          <cell r="B129" t="str">
            <v>Ingresos</v>
          </cell>
        </row>
        <row r="130">
          <cell r="B130" t="str">
            <v>Egresos</v>
          </cell>
        </row>
        <row r="131">
          <cell r="B131" t="str">
            <v>Flujo</v>
          </cell>
        </row>
        <row r="132">
          <cell r="B132" t="str">
            <v>Flujo  IVEQRO</v>
          </cell>
        </row>
        <row r="133">
          <cell r="B133" t="str">
            <v>Dif</v>
          </cell>
        </row>
        <row r="138">
          <cell r="A138" t="str">
            <v>Finiquitos pagados en 2006</v>
          </cell>
        </row>
        <row r="139">
          <cell r="A139" t="str">
            <v>Pagos de IVEQRO a GEQ a cuenta de adeudo: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"/>
      <sheetName val="pres fed"/>
      <sheetName val="est"/>
      <sheetName val="pres est"/>
      <sheetName val="um"/>
      <sheetName val="pres um"/>
      <sheetName val="concent 2003"/>
      <sheetName val="prestac"/>
      <sheetName val="6"/>
      <sheetName val="sdo 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pres est"/>
      <sheetName val="sdo est"/>
      <sheetName val="LUZ"/>
      <sheetName val="2"/>
      <sheetName val="OCT 1"/>
      <sheetName val="7"/>
      <sheetName val="5"/>
      <sheetName val="proforma"/>
      <sheetName val="98-04"/>
      <sheetName val="Hoja5"/>
      <sheetName val="optimista proforma (3)"/>
      <sheetName val="Hoja1"/>
      <sheetName val="Hoja1 (2)"/>
      <sheetName val="flujo1"/>
      <sheetName val="2005"/>
      <sheetName val="pres um"/>
      <sheetName val="sdo um"/>
      <sheetName val="NO"/>
      <sheetName val="proforma1"/>
      <sheetName val="Hoja2"/>
      <sheetName val="3"/>
      <sheetName val="flujo2 (2)"/>
      <sheetName val="edores00-04 (2)"/>
      <sheetName val="flujo2"/>
      <sheetName val="cta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pres est"/>
      <sheetName val="sdo est"/>
      <sheetName val="LUZ"/>
      <sheetName val="2"/>
      <sheetName val="OCT 1"/>
      <sheetName val="7"/>
      <sheetName val="5"/>
      <sheetName val="proforma"/>
      <sheetName val="98-04"/>
      <sheetName val="Hoja5"/>
      <sheetName val="optimista proforma (3)"/>
      <sheetName val="Hoja1"/>
      <sheetName val="Hoja1 (2)"/>
      <sheetName val="flujo1"/>
      <sheetName val="2005"/>
      <sheetName val="pres um"/>
      <sheetName val="sdo um"/>
      <sheetName val="NO"/>
      <sheetName val="proforma1"/>
      <sheetName val="Hoja2"/>
      <sheetName val="3"/>
      <sheetName val="flujo2 (2)"/>
      <sheetName val="edores00-04 (2)"/>
      <sheetName val="flujo2"/>
      <sheetName val="cta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IUT 2013"/>
      <sheetName val="REPORTE DETALLADO 2013"/>
      <sheetName val="CONCENTRADO  CIUT 2014"/>
      <sheetName val="REPORTE DETALLADO 2014"/>
    </sheetNames>
    <definedNames>
      <definedName name="Funciones_Activos_Fijos" refersTo="#¡REF!" sheetId="3"/>
      <definedName name="Tema_6" refersTo="#¡REF!" sheetId="3"/>
    </defined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4"/>
      <sheetName val="6"/>
      <sheetName val="7"/>
      <sheetName val="8"/>
      <sheetName val="9"/>
      <sheetName val="10"/>
      <sheetName val="11"/>
      <sheetName val="12"/>
      <sheetName val="13"/>
      <sheetName val="17"/>
      <sheetName val="18"/>
      <sheetName val="19"/>
      <sheetName val="20"/>
      <sheetName val="21"/>
      <sheetName val="21_1"/>
      <sheetName val="22"/>
      <sheetName val="ART 2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IVEQ - INSTITUTO DE LA VIVIENDA DEL ESTADO DE QUERÉTARO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4"/>
      <sheetName val="6"/>
      <sheetName val="7"/>
      <sheetName val="8"/>
      <sheetName val="9"/>
      <sheetName val="10"/>
      <sheetName val="11"/>
      <sheetName val="12"/>
      <sheetName val="13"/>
      <sheetName val="17"/>
      <sheetName val="18"/>
      <sheetName val="19"/>
      <sheetName val="20"/>
      <sheetName val="21"/>
      <sheetName val="21_1"/>
      <sheetName val="22"/>
      <sheetName val="ART 2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IVEQ - INSTITUTO DE LA VIVIENDA DEL ESTADO DE QUERÉTARO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"/>
      <sheetName val="0102"/>
      <sheetName val="0103"/>
      <sheetName val="0104"/>
      <sheetName val="0105"/>
      <sheetName val="0106"/>
      <sheetName val="0107"/>
      <sheetName val="0108"/>
      <sheetName val="0109"/>
      <sheetName val="0110"/>
      <sheetName val="0112"/>
      <sheetName val="0113"/>
      <sheetName val="0114"/>
      <sheetName val="0115"/>
      <sheetName val="0116"/>
      <sheetName val="0117"/>
      <sheetName val="0119"/>
      <sheetName val="0120"/>
      <sheetName val="0121"/>
      <sheetName val="0123"/>
      <sheetName val="0124"/>
      <sheetName val="0125"/>
      <sheetName val="0126"/>
      <sheetName val="0127"/>
      <sheetName val="0128"/>
      <sheetName val="0129"/>
      <sheetName val="0131"/>
      <sheetName val="0132"/>
      <sheetName val="0134"/>
      <sheetName val="0135"/>
      <sheetName val="0301"/>
      <sheetName val="0302"/>
      <sheetName val="0303"/>
      <sheetName val="0304"/>
      <sheetName val="0305"/>
      <sheetName val="0306"/>
      <sheetName val="0307"/>
      <sheetName val="0308"/>
      <sheetName val="0309"/>
      <sheetName val="0310"/>
      <sheetName val="0311"/>
      <sheetName val="0312"/>
      <sheetName val="0313"/>
      <sheetName val="0314"/>
      <sheetName val="0315"/>
      <sheetName val="0316"/>
      <sheetName val="0317"/>
      <sheetName val="0318"/>
      <sheetName val="0319"/>
      <sheetName val="0320"/>
      <sheetName val="0321"/>
      <sheetName val="0322"/>
      <sheetName val="0323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1"/>
      <sheetName val="0412"/>
      <sheetName val="0413"/>
      <sheetName val="0414"/>
      <sheetName val="0415"/>
      <sheetName val="0501"/>
      <sheetName val="0507"/>
      <sheetName val="0601"/>
      <sheetName val="0602"/>
      <sheetName val="0603"/>
      <sheetName val="0604"/>
      <sheetName val="0605"/>
      <sheetName val="0606"/>
      <sheetName val="0608"/>
      <sheetName val="0609"/>
      <sheetName val="0610"/>
      <sheetName val="0612"/>
      <sheetName val="0613"/>
      <sheetName val="0701"/>
      <sheetName val="0702"/>
      <sheetName val="0703"/>
      <sheetName val="0704"/>
      <sheetName val="0801"/>
      <sheetName val="0802"/>
      <sheetName val="0803"/>
      <sheetName val="0901"/>
      <sheetName val="0902"/>
      <sheetName val="0903"/>
      <sheetName val="0904"/>
      <sheetName val="0910"/>
      <sheetName val="1001"/>
      <sheetName val="1101"/>
      <sheetName val="1102"/>
      <sheetName val="1104"/>
      <sheetName val="1105"/>
      <sheetName val="1106"/>
      <sheetName val="1108"/>
      <sheetName val="1109"/>
      <sheetName val="1110"/>
      <sheetName val="1112"/>
      <sheetName val="1114"/>
      <sheetName val="1201"/>
      <sheetName val="1301"/>
      <sheetName val="1302"/>
      <sheetName val="1303"/>
      <sheetName val="17 al 20"/>
      <sheetName val="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(2)"/>
      <sheetName val="PENDIENTES"/>
      <sheetName val="CAPITULOS "/>
      <sheetName val="VARIOS"/>
      <sheetName val="SALDO DE PROYECTOS "/>
      <sheetName val="REPORTE DE  R.  ESPECIALES "/>
      <sheetName val="REPORTE GASTOS DE OP RECURSO"/>
      <sheetName val="GF ANUAL "/>
      <sheetName val="REPORTE GASTOS DE OP"/>
      <sheetName val="REPORTE  GLOBAL"/>
      <sheetName val="DISTRIBUCION"/>
      <sheetName val="PARTIDAS PRESUPUESTALES "/>
      <sheetName val="Global"/>
      <sheetName val="JUNIO SIISC "/>
      <sheetName val="CONV PROYECTOS"/>
      <sheetName val="EJERCIDO"/>
      <sheetName val="COMPROMETIDO"/>
      <sheetName val="REP. PESUPUESTO"/>
      <sheetName val="SALDO DEL PRESUPUESTO "/>
      <sheetName val="PARTIDA GF"/>
      <sheetName val="GF MENSUAL"/>
      <sheetName val="GF FEDERAL"/>
      <sheetName val="FEDERAL"/>
      <sheetName val="GF ESTATAL"/>
      <sheetName val="ESTATAL"/>
      <sheetName val="GF PROPIOS"/>
      <sheetName val="PROPIOS"/>
      <sheetName val="GF REMANENTES "/>
      <sheetName val="REMANENTES "/>
      <sheetName val="GF PROMEP"/>
      <sheetName val="PROMEP"/>
      <sheetName val="GF CAU"/>
      <sheetName val="CAU"/>
      <sheetName val="FONDO"/>
      <sheetName val="PAC"/>
      <sheetName val="CONTINUIDAD"/>
      <sheetName val="COEPES"/>
      <sheetName val="GF FAM"/>
      <sheetName val="FAM"/>
      <sheetName val="HOJA CONTROL"/>
      <sheetName val="PPTO 2009 FINAL"/>
      <sheetName val="RECTORIA"/>
      <sheetName val="ADQUISICIONES ENE-FEB"/>
      <sheetName val="ADQUIS REAL MZO-ABR"/>
      <sheetName val="ADQUIS REAL FEB-MZO"/>
      <sheetName val="ADQUISICONES ENE-FEB"/>
      <sheetName val="ADQUISICIONES FEB-MZO"/>
      <sheetName val="ADQUISICIONES ABR-MAY "/>
      <sheetName val="ADQUISICIONES MAY-JUN"/>
      <sheetName val="ADQUISICONES JUNIO-JULIO"/>
      <sheetName val="PROGRAMA JUNIO "/>
      <sheetName val="ADQUISICIONES MZO-ABR"/>
      <sheetName val="ADQUISICIONES ABR-MAY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SCA"/>
      <sheetName val="CAdmon"/>
      <sheetName val="SCTG"/>
      <sheetName val="CTG"/>
      <sheetName val="SCOG"/>
      <sheetName val="COG"/>
      <sheetName val="SCFG"/>
      <sheetName val="CFG"/>
      <sheetName val="SCP"/>
      <sheetName val="CProg"/>
      <sheetName val="SFF"/>
      <sheetName val="EA (2)"/>
      <sheetName val="ESF (2)"/>
      <sheetName val="CFF"/>
      <sheetName val="Post Fiscal"/>
      <sheetName val="Int"/>
      <sheetName val="End Neto"/>
      <sheetName val="Comprobación"/>
    </sheetNames>
    <sheetDataSet>
      <sheetData sheetId="0">
        <row r="2">
          <cell r="A2">
            <v>42766</v>
          </cell>
        </row>
        <row r="3">
          <cell r="A3">
            <v>42794</v>
          </cell>
        </row>
        <row r="4">
          <cell r="A4">
            <v>42825</v>
          </cell>
        </row>
        <row r="5">
          <cell r="A5">
            <v>42855</v>
          </cell>
        </row>
        <row r="6">
          <cell r="A6">
            <v>42886</v>
          </cell>
        </row>
        <row r="7">
          <cell r="A7">
            <v>42916</v>
          </cell>
        </row>
        <row r="8">
          <cell r="A8">
            <v>42947</v>
          </cell>
        </row>
        <row r="9">
          <cell r="A9">
            <v>42978</v>
          </cell>
        </row>
        <row r="10">
          <cell r="A10">
            <v>43008</v>
          </cell>
        </row>
        <row r="11">
          <cell r="A11">
            <v>43039</v>
          </cell>
        </row>
        <row r="12">
          <cell r="A12">
            <v>43069</v>
          </cell>
        </row>
        <row r="13">
          <cell r="A13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VHP"/>
      <sheetName val="ECSF"/>
      <sheetName val="EFE"/>
      <sheetName val="IPC"/>
      <sheetName val="EAA"/>
      <sheetName val="CF"/>
      <sheetName val="EB"/>
      <sheetName val="EAD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42766</v>
          </cell>
        </row>
        <row r="3">
          <cell r="A3">
            <v>42794</v>
          </cell>
        </row>
        <row r="4">
          <cell r="A4">
            <v>42825</v>
          </cell>
        </row>
        <row r="5">
          <cell r="A5">
            <v>42855</v>
          </cell>
        </row>
        <row r="6">
          <cell r="A6">
            <v>42886</v>
          </cell>
        </row>
        <row r="7">
          <cell r="A7">
            <v>42916</v>
          </cell>
        </row>
        <row r="8">
          <cell r="A8">
            <v>42947</v>
          </cell>
        </row>
        <row r="9">
          <cell r="A9">
            <v>42978</v>
          </cell>
        </row>
        <row r="10">
          <cell r="A10">
            <v>43008</v>
          </cell>
        </row>
        <row r="11">
          <cell r="A11">
            <v>43039</v>
          </cell>
        </row>
        <row r="12">
          <cell r="A12">
            <v>43069</v>
          </cell>
        </row>
        <row r="13">
          <cell r="A13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res rec con CC"/>
      <sheetName val="Edo res con CC"/>
      <sheetName val="-Edo res sin CC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res rec con CC"/>
      <sheetName val="Edo res con CC"/>
      <sheetName val="-Edo res sin CC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CONTOPAQ"/>
      <sheetName val="PROYECTO 2014"/>
      <sheetName val="HOJA 1"/>
      <sheetName val="PROYECTOS"/>
      <sheetName val="FOLIOS DE TRANSFERENCIA "/>
      <sheetName val="SOLICITUD DE TRANSFERENCIA"/>
      <sheetName val="REPORTE VARIOS"/>
      <sheetName val="REPORTE SUBS. (2)"/>
      <sheetName val="SPEI"/>
      <sheetName val="CORREOS"/>
      <sheetName val="HSBC"/>
      <sheetName val="COG"/>
      <sheetName val="Datos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ABASTECEDORA COMERCIAL ACESA, S.A. DE C.V.</v>
          </cell>
        </row>
        <row r="7">
          <cell r="A7" t="str">
            <v>ABASTECEDORA LUMEN, S.A. DE C.V.</v>
          </cell>
        </row>
        <row r="8">
          <cell r="A8" t="str">
            <v>ABASTECIMIENTO Y SERVICIOS ELECTRONICOS PROFESIONALES, S.A. DE C.V.</v>
          </cell>
        </row>
        <row r="9">
          <cell r="A9" t="str">
            <v>ABEL CABELLO PEREZ</v>
          </cell>
        </row>
        <row r="10">
          <cell r="A10" t="str">
            <v>ABIGAIL HERNANDEZ ALDANA</v>
          </cell>
        </row>
        <row r="11">
          <cell r="A11" t="str">
            <v>ABIZTAR LEARNING TECHNOLOGIES, S.C.</v>
          </cell>
        </row>
        <row r="12">
          <cell r="A12" t="str">
            <v>ABS GROUP SERVICES DE MEXICO, S.A. DE C.V.</v>
          </cell>
        </row>
        <row r="13">
          <cell r="A13" t="str">
            <v>ACADEMIA NACIONAL DE MED</v>
          </cell>
        </row>
        <row r="14">
          <cell r="A14" t="str">
            <v>ACE SEGUROS SA</v>
          </cell>
        </row>
        <row r="15">
          <cell r="A15" t="str">
            <v>AD COMUNICACIONES S DE R.L. DE C.V.</v>
          </cell>
        </row>
        <row r="16">
          <cell r="A16" t="str">
            <v>ADAN UGALDE OSORNIO</v>
          </cell>
        </row>
        <row r="17">
          <cell r="A17" t="str">
            <v>ADELA ALEGRIA GARCIA</v>
          </cell>
        </row>
        <row r="18">
          <cell r="A18" t="str">
            <v>ADMINISTRACION DE HOTELES CONTINENTAL, S.A. DE C.V.</v>
          </cell>
        </row>
        <row r="19">
          <cell r="A19" t="str">
            <v>ADRIAN BOCANEGRA GONZALEZ</v>
          </cell>
        </row>
        <row r="20">
          <cell r="A20" t="str">
            <v>ADRIANA IVETTE ALBARRAN CORIA</v>
          </cell>
        </row>
        <row r="21">
          <cell r="A21" t="str">
            <v>AEROVIAS DEL CONTINENTE SA DE CV</v>
          </cell>
        </row>
        <row r="22">
          <cell r="A22" t="str">
            <v>AFIANZADORA SOFIMEX, S.A.</v>
          </cell>
        </row>
        <row r="23">
          <cell r="A23" t="str">
            <v>AGUSTIN C. MENDOZA CONTADORES PUBLICOS</v>
          </cell>
        </row>
        <row r="24">
          <cell r="A24" t="str">
            <v>AGUSTIN JAIMES VAZQUEZ</v>
          </cell>
        </row>
        <row r="25">
          <cell r="A25" t="str">
            <v>AGUSTIN SALVADOR MORALES</v>
          </cell>
        </row>
        <row r="26">
          <cell r="A26" t="str">
            <v>AIDA MARGARITA SEGUIN DE LA PORTILLA</v>
          </cell>
        </row>
        <row r="27">
          <cell r="A27" t="str">
            <v>ALBERTO GARDUÑO ZUÑIGA</v>
          </cell>
        </row>
        <row r="28">
          <cell r="A28" t="str">
            <v>ALBERTO NAVARRO MORAN</v>
          </cell>
        </row>
        <row r="29">
          <cell r="A29" t="str">
            <v>ALBERTO RAMIREZ HERNANDEZ</v>
          </cell>
        </row>
        <row r="30">
          <cell r="A30" t="str">
            <v>ALDEC, INC</v>
          </cell>
        </row>
        <row r="31">
          <cell r="A31" t="str">
            <v>ALEGRETO RISTORANTE PIZZERIA SAPI DE CV</v>
          </cell>
        </row>
        <row r="32">
          <cell r="A32" t="str">
            <v>ALEJANDRA LIDIA PEÑA VAZQUEZ</v>
          </cell>
        </row>
        <row r="33">
          <cell r="A33" t="str">
            <v>ALEJANDRA ZAMUDIO MEJIA</v>
          </cell>
        </row>
        <row r="34">
          <cell r="A34" t="str">
            <v>ALEJANDRO BAUTISTA RAMIREZ</v>
          </cell>
        </row>
        <row r="35">
          <cell r="A35" t="str">
            <v>ALEJANDRO CESAR VALENCIA GARCIA</v>
          </cell>
        </row>
        <row r="36">
          <cell r="A36" t="str">
            <v>ALEJANDRO FRANCO PEREZ</v>
          </cell>
        </row>
        <row r="37">
          <cell r="A37" t="str">
            <v>ALEJANDRO ORTIZ GARCIA</v>
          </cell>
        </row>
        <row r="38">
          <cell r="A38" t="str">
            <v>ALFONSO OLGUIN MENDOZA</v>
          </cell>
        </row>
        <row r="39">
          <cell r="A39" t="str">
            <v>ALFONSO TORRES TELLO</v>
          </cell>
        </row>
        <row r="40">
          <cell r="A40" t="str">
            <v>ALFREDO ALEJANDRO CALZADA RANDOLPH</v>
          </cell>
        </row>
        <row r="41">
          <cell r="A41" t="str">
            <v>ALFREDO CAMACHO GARCIA</v>
          </cell>
        </row>
        <row r="42">
          <cell r="A42" t="str">
            <v>ALFREDO FUENTES ROJAS</v>
          </cell>
        </row>
        <row r="43">
          <cell r="A43" t="str">
            <v>ALICIA CORTES GARCIA</v>
          </cell>
        </row>
        <row r="44">
          <cell r="A44" t="str">
            <v>ALICIA ESQUIVEL CORREA</v>
          </cell>
        </row>
        <row r="45">
          <cell r="A45" t="str">
            <v>ALICIA PRIMERO ALVAREZ</v>
          </cell>
        </row>
        <row r="46">
          <cell r="A46" t="str">
            <v>ALMA DELIA TEVERASCO MARTINEZ</v>
          </cell>
        </row>
        <row r="47">
          <cell r="A47" t="str">
            <v>ALMA GRACIELA ESTRADA ZAMARRONI</v>
          </cell>
        </row>
        <row r="48">
          <cell r="A48" t="str">
            <v>AMERICAN SEAL, S.A. DE C.V.</v>
          </cell>
        </row>
        <row r="49">
          <cell r="A49" t="str">
            <v>ANA DELIA MEDINA PANTOJA</v>
          </cell>
        </row>
        <row r="50">
          <cell r="A50" t="str">
            <v>ANA KAREN HERRERA JARAMILLO</v>
          </cell>
        </row>
        <row r="51">
          <cell r="A51" t="str">
            <v>ANA LUISA LUNA MORENO</v>
          </cell>
        </row>
        <row r="52">
          <cell r="A52" t="str">
            <v>ANA LUZ CORTES GONZALEZ</v>
          </cell>
        </row>
        <row r="53">
          <cell r="A53" t="str">
            <v>ANA MARIA URIBE OLVERA</v>
          </cell>
        </row>
        <row r="54">
          <cell r="A54" t="str">
            <v>ANA ROSA CARDENAS MANDUJANO</v>
          </cell>
        </row>
        <row r="55">
          <cell r="A55" t="str">
            <v>ANGEL DAVID SALAZAR MATA</v>
          </cell>
        </row>
        <row r="56">
          <cell r="A56" t="str">
            <v>ANGEL MARIN GEORGE</v>
          </cell>
        </row>
        <row r="57">
          <cell r="A57" t="str">
            <v>ANGEL MARROQUIN DE JESUS</v>
          </cell>
        </row>
        <row r="58">
          <cell r="A58" t="str">
            <v>ANGEL MARTIN TEJADA SINECIO</v>
          </cell>
        </row>
        <row r="59">
          <cell r="A59" t="str">
            <v>ANGEL NAVARRETE FERNANDEZ</v>
          </cell>
        </row>
        <row r="60">
          <cell r="A60" t="str">
            <v>ANGEL VENTURES MEXICO SC</v>
          </cell>
        </row>
        <row r="61">
          <cell r="A61" t="str">
            <v>ANNA MARIA RENTERIA ROSSELIN</v>
          </cell>
        </row>
        <row r="62">
          <cell r="A62" t="str">
            <v>ANNEL ANGELIA ALVAREZ ORTEGA</v>
          </cell>
        </row>
        <row r="63">
          <cell r="A63" t="str">
            <v>ANTONIO CAMACHO ESCOBAR</v>
          </cell>
        </row>
        <row r="64">
          <cell r="A64" t="str">
            <v>ANTONIO VALENCIA</v>
          </cell>
        </row>
        <row r="65">
          <cell r="A65" t="str">
            <v>ANTONIO VAZQUEZ IRINEO</v>
          </cell>
        </row>
        <row r="66">
          <cell r="A66" t="str">
            <v>ANTONY LOPEZ JIMENEZ</v>
          </cell>
        </row>
        <row r="67">
          <cell r="A67" t="str">
            <v>APLICACIONES INDUSTRIALES Y COMERCIALIZA</v>
          </cell>
        </row>
        <row r="68">
          <cell r="A68" t="str">
            <v>APPLE OPERATIONS MEXICO S.A. DE C.V.</v>
          </cell>
        </row>
        <row r="69">
          <cell r="A69" t="str">
            <v>ARIAS  HUGO</v>
          </cell>
        </row>
        <row r="70">
          <cell r="A70" t="str">
            <v>ARMANDO HERNANDEZ GONZALEZ</v>
          </cell>
        </row>
        <row r="71">
          <cell r="A71" t="str">
            <v>ARMANDO QUISTIAN GARCIA</v>
          </cell>
        </row>
        <row r="72">
          <cell r="A72" t="str">
            <v>ARMANDO RAMIREZ MORALES</v>
          </cell>
        </row>
        <row r="73">
          <cell r="A73" t="str">
            <v>ARMANDO VILLAGRAN PADILLA</v>
          </cell>
        </row>
        <row r="74">
          <cell r="A74" t="str">
            <v>ARTEMIO PEREZ MUÑOZ</v>
          </cell>
        </row>
        <row r="75">
          <cell r="A75" t="str">
            <v>ARTURO OLVERA TOVAR</v>
          </cell>
        </row>
        <row r="76">
          <cell r="A76" t="str">
            <v>ARTURO PACHECO LANNOY</v>
          </cell>
        </row>
        <row r="77">
          <cell r="A77" t="str">
            <v>AS COMPUTACIONAL, S.A. DE C.V.</v>
          </cell>
        </row>
        <row r="78">
          <cell r="A78" t="str">
            <v>ASESORIA Y EQUIPOS DE INSPECCION, S.A. DE C.V.</v>
          </cell>
        </row>
        <row r="79">
          <cell r="A79" t="str">
            <v>ASISCOM, S.A. DE C.V.</v>
          </cell>
        </row>
        <row r="80">
          <cell r="A80" t="str">
            <v>ASOCIACION MEXICANA DE AGENCIAS DE INVES</v>
          </cell>
        </row>
        <row r="81">
          <cell r="A81" t="str">
            <v>ASOCIACION MEXICANA DE DIRECTIVOS DE LA</v>
          </cell>
        </row>
        <row r="82">
          <cell r="A82" t="str">
            <v>ASOCIACION MEXICANA DE FERROCARRILES, A.C.</v>
          </cell>
        </row>
        <row r="83">
          <cell r="A83" t="str">
            <v>ASOCIACION MEXICANA DE INTERCAMBIO PRACTICO PROFESIONAL A.C.</v>
          </cell>
        </row>
        <row r="84">
          <cell r="A84" t="str">
            <v>ASOCIACION MEXICANA DE MECATRONICA, A.C.</v>
          </cell>
        </row>
        <row r="85">
          <cell r="A85" t="str">
            <v>ASOCIACION NACIONAL DE ENERGIA SOLAR A.C.</v>
          </cell>
        </row>
        <row r="86">
          <cell r="A86" t="str">
            <v>ASOCIACION NACIONAL DE INSTITUCIONES DE</v>
          </cell>
        </row>
        <row r="87">
          <cell r="A87" t="str">
            <v>ASOCIACION NACIONAL DE UNIVERSIDADES TECNOLOGICAS, A.C.</v>
          </cell>
        </row>
        <row r="88">
          <cell r="A88" t="str">
            <v>ASOCIACION NACIONAL DE UNIVERSIDADES TECNOLOGICAS/INCUBADORA</v>
          </cell>
        </row>
        <row r="89">
          <cell r="A89" t="str">
            <v>ATENCION RAPIA HOSPITALARIA, S.A. DE C.V.</v>
          </cell>
        </row>
        <row r="90">
          <cell r="A90" t="str">
            <v>ATYDE MEXICO S.A. DE C.V.</v>
          </cell>
        </row>
        <row r="91">
          <cell r="A91" t="str">
            <v>AURA IRERI LOPEZ HERNANDEZ</v>
          </cell>
        </row>
        <row r="92">
          <cell r="A92" t="str">
            <v>AUTOBUSES DE LA PIEDAD, S.A. DE C.V.</v>
          </cell>
        </row>
        <row r="93">
          <cell r="A93" t="str">
            <v>AUTOMOTORES DE TULA, S.A. DE C.V.</v>
          </cell>
        </row>
        <row r="94">
          <cell r="A94" t="str">
            <v>AUTOS COMPACTOS DE SAN JUAN, S.A. DE C.V.</v>
          </cell>
        </row>
        <row r="95">
          <cell r="A95" t="str">
            <v>AV ASESORES SA DE CV</v>
          </cell>
        </row>
        <row r="96">
          <cell r="A96" t="str">
            <v>AXA SEGUROS, S.A. DE C.V.</v>
          </cell>
        </row>
        <row r="97">
          <cell r="A97" t="str">
            <v>AXSON MEXICO, S.A. DE C.V.</v>
          </cell>
        </row>
        <row r="98">
          <cell r="A98" t="str">
            <v>AXTEL S.A. B. DE C.V.</v>
          </cell>
        </row>
        <row r="99">
          <cell r="A99" t="str">
            <v>AXTEL, S.A. B. DE C.V.</v>
          </cell>
        </row>
        <row r="100">
          <cell r="A100" t="str">
            <v>AZUPISO, S.A. DE C.V.</v>
          </cell>
        </row>
        <row r="101">
          <cell r="A101" t="str">
            <v>BABILON LANGUAGE COACHING SC</v>
          </cell>
        </row>
        <row r="102">
          <cell r="A102" t="str">
            <v>BACH MUSIC CENTER, S.A. DE C.V.</v>
          </cell>
        </row>
        <row r="103">
          <cell r="A103" t="str">
            <v>BALATAS Y CLUTCH CERVANTES, S. DE R.L. DE C.V.</v>
          </cell>
        </row>
        <row r="104">
          <cell r="A104" t="str">
            <v>BEATRIZ GARCIA GARCIA</v>
          </cell>
        </row>
        <row r="105">
          <cell r="A105" t="str">
            <v>BERENICE CRUZ SORIANO</v>
          </cell>
        </row>
        <row r="106">
          <cell r="A106" t="str">
            <v>BERENICE GRANIEL SALDIERNA</v>
          </cell>
        </row>
        <row r="107">
          <cell r="A107" t="str">
            <v>BERNARDO RAMIREZ PIÑEIRO</v>
          </cell>
        </row>
        <row r="108">
          <cell r="A108" t="str">
            <v>BERTHA ELISA PEDRAZA SERRATO</v>
          </cell>
        </row>
        <row r="109">
          <cell r="A109" t="str">
            <v>BERTHA QUINTANAR</v>
          </cell>
        </row>
        <row r="110">
          <cell r="A110" t="str">
            <v>BIO-VIN, S.A. DE C.V.</v>
          </cell>
        </row>
        <row r="111">
          <cell r="A111" t="str">
            <v>BLANCA ESTELA ODRIOZOLA CABALLERO</v>
          </cell>
        </row>
        <row r="112">
          <cell r="A112" t="str">
            <v>BRAZALETES MEXICO, S.A. DE C.V.</v>
          </cell>
        </row>
        <row r="113">
          <cell r="A113" t="str">
            <v>BRENDA JUAREZ SANTIAGO</v>
          </cell>
        </row>
        <row r="114">
          <cell r="A114" t="str">
            <v>BRITISH COUNCIL</v>
          </cell>
        </row>
        <row r="115">
          <cell r="A115" t="str">
            <v>BUEN MANEJO DEL CAMPO, S.A. DE C.V.</v>
          </cell>
        </row>
        <row r="116">
          <cell r="A116" t="str">
            <v>C I I D E T</v>
          </cell>
        </row>
        <row r="117">
          <cell r="A117" t="str">
            <v>CABALLERO SOLUTIONS POWER S.A. DE C.V.</v>
          </cell>
        </row>
        <row r="118">
          <cell r="A118" t="str">
            <v>CALOR Y CONTROL, S.A. DE C.V.</v>
          </cell>
        </row>
        <row r="119">
          <cell r="A119" t="str">
            <v>CALZADOS BAGORDI, S.A. DE C.V.</v>
          </cell>
        </row>
        <row r="120">
          <cell r="A120" t="str">
            <v>CAMARA JAPONESA DE COMERCIO E INDUSTRIA DE MEXICO, A.C.</v>
          </cell>
        </row>
        <row r="121">
          <cell r="A121" t="str">
            <v>CAMARA NACIONAL DE COMERCIO SERVICIOS Y</v>
          </cell>
        </row>
        <row r="122">
          <cell r="A122" t="str">
            <v>CAMARA NACIONAL DE LA INDUSTRIA</v>
          </cell>
        </row>
        <row r="123">
          <cell r="A123" t="str">
            <v>CAMARA NACIONAL DE LA INDUSTRIA DE LA TRANSFORMACION</v>
          </cell>
        </row>
        <row r="124">
          <cell r="A124" t="str">
            <v>CAMIONERA DEL CENTRO, S.A. DE C.V.</v>
          </cell>
        </row>
        <row r="125">
          <cell r="A125" t="str">
            <v>CANDY DIANA GALLEGOS TAPIA</v>
          </cell>
        </row>
        <row r="126">
          <cell r="A126" t="str">
            <v>CARL ZEISS DE MEXICO S.A. DE C.V.</v>
          </cell>
        </row>
        <row r="127">
          <cell r="A127" t="str">
            <v>CARLA ABREGO BASURTO</v>
          </cell>
        </row>
        <row r="128">
          <cell r="A128" t="str">
            <v>CARLOS ALBERTO MANCILLA CASTILLO</v>
          </cell>
        </row>
        <row r="129">
          <cell r="A129" t="str">
            <v>CARLOS ALEJANDRO ALAZRAKI GROSSMANN</v>
          </cell>
        </row>
        <row r="130">
          <cell r="A130" t="str">
            <v>CARLOS ARTURO FLORES RUIZ</v>
          </cell>
        </row>
        <row r="131">
          <cell r="A131" t="str">
            <v>CARLOS FLORES SANCHEZ</v>
          </cell>
        </row>
        <row r="132">
          <cell r="A132" t="str">
            <v>CARLOS FRANCISCO CRUZ FIERRO</v>
          </cell>
        </row>
        <row r="133">
          <cell r="A133" t="str">
            <v>CARLOS MARTIN CORTES ROMERO</v>
          </cell>
        </row>
        <row r="134">
          <cell r="A134" t="str">
            <v>CARLOS MARTIN NAVA SEGURA</v>
          </cell>
        </row>
        <row r="135">
          <cell r="A135" t="str">
            <v>CARLOS MATEO MOYA OCHOA</v>
          </cell>
        </row>
        <row r="136">
          <cell r="A136" t="str">
            <v>CARLOS ROGELIO PEREZ OLVERA</v>
          </cell>
        </row>
        <row r="137">
          <cell r="A137" t="str">
            <v>CARLOS SANCHEZ SALDAÑA</v>
          </cell>
        </row>
        <row r="138">
          <cell r="A138" t="str">
            <v>CARLOS VELAZQUEZ CABELLO</v>
          </cell>
        </row>
        <row r="139">
          <cell r="A139" t="str">
            <v>CARLOS VERGARA RIVERA</v>
          </cell>
        </row>
        <row r="140">
          <cell r="A140" t="str">
            <v>CARRARA IMAGEN CORPORATIVA, S. DE R.L. DE C.V.</v>
          </cell>
        </row>
        <row r="141">
          <cell r="A141" t="str">
            <v>CENEVAL, A.C.</v>
          </cell>
        </row>
        <row r="142">
          <cell r="A142" t="str">
            <v>CENTRO DE ESTUDIO FISCALES SC</v>
          </cell>
        </row>
        <row r="143">
          <cell r="A143" t="str">
            <v>CENTRO DE INVESTIGACION Y DE ESTUDIOS AVANZADOS DEL INSTITUTO POLITECNICO NACIONAL</v>
          </cell>
        </row>
        <row r="144">
          <cell r="A144" t="str">
            <v>CENTRO DE INVESTIGACION Y DESARROLLO TECNOLOGICO EN ELECTROQUIMICA, S.C.</v>
          </cell>
        </row>
        <row r="145">
          <cell r="A145" t="str">
            <v>CENTRO EMPRESARIAL DE PLASTICO, S.A. DE C.V.</v>
          </cell>
        </row>
        <row r="146">
          <cell r="A146" t="str">
            <v>CENTRO EMPRESARIAL DEL ESTADO DE QUERETARO, SINDICATO PATRONAL</v>
          </cell>
        </row>
        <row r="147">
          <cell r="A147" t="str">
            <v>CENTRO EMPRESARIAL DEL PLASTICO, S.A. DE C.V.</v>
          </cell>
        </row>
        <row r="148">
          <cell r="A148" t="str">
            <v>CENTRO ESTRATEGICO DE POTENCIAL HUMANO S</v>
          </cell>
        </row>
        <row r="149">
          <cell r="A149" t="str">
            <v>CENTRO MEXICANO PARA LA FILANTROPIA</v>
          </cell>
        </row>
        <row r="150">
          <cell r="A150" t="str">
            <v>CENTRO MEXICANO PARA LA FILANTROPIA, A.C.</v>
          </cell>
        </row>
        <row r="151">
          <cell r="A151" t="str">
            <v>CENTRO NACIONAL DE EVALUACION PARA LA ED</v>
          </cell>
        </row>
        <row r="152">
          <cell r="A152" t="str">
            <v>CENTRO NACIONAL DE EVALUACION PARA LA EDUCACION SUPERIOR A.C.</v>
          </cell>
        </row>
        <row r="153">
          <cell r="A153" t="str">
            <v>CERVEZAS CUAUHTEMOC MOCTEZUMA, S.A. DE C.V.</v>
          </cell>
        </row>
        <row r="154">
          <cell r="A154" t="str">
            <v>CHARTWELL INMOBILIARIA DE MONTERREY S. DE R.L. DE C.V.</v>
          </cell>
        </row>
        <row r="155">
          <cell r="A155" t="str">
            <v>CHRISTIAN ZALDIVAR FUENTES</v>
          </cell>
        </row>
        <row r="156">
          <cell r="A156" t="str">
            <v>CIA. PERIODISTICA DEL SOL DE QUERETARO, S.A. DE C.V.</v>
          </cell>
        </row>
        <row r="157">
          <cell r="A157" t="str">
            <v>CIEES, A.C.</v>
          </cell>
        </row>
        <row r="158">
          <cell r="A158" t="str">
            <v>CIIDET</v>
          </cell>
        </row>
        <row r="159">
          <cell r="A159" t="str">
            <v>CINTHYA MAGALI PEREZ PERRUSQUIA</v>
          </cell>
        </row>
        <row r="160">
          <cell r="A160" t="str">
            <v>CLAUDIA LIZETH LAZCANO L EO</v>
          </cell>
        </row>
        <row r="161">
          <cell r="A161" t="str">
            <v>CLAUDIA PATRICIA TREJO DIAZ</v>
          </cell>
        </row>
        <row r="162">
          <cell r="A162" t="str">
            <v>CLAUDIA RAMIREZ ACEVEDO</v>
          </cell>
        </row>
        <row r="163">
          <cell r="A163" t="str">
            <v>CLAUDIA TERESITA GARCIA ADAME</v>
          </cell>
        </row>
        <row r="164">
          <cell r="A164" t="str">
            <v>CLAUDIA WENDY GRACIELA IBAÑEZ ISLAS</v>
          </cell>
        </row>
        <row r="165">
          <cell r="A165" t="str">
            <v>CLEMENTE BERNARDO ORTEGA SOSA</v>
          </cell>
        </row>
        <row r="166">
          <cell r="A166" t="str">
            <v>COCINAS Y EQUIPOS INOXIDABLES DE QUERETARO, S.A. DE C.V.</v>
          </cell>
        </row>
        <row r="167">
          <cell r="A167" t="str">
            <v>COLEGIO DE POSGRADO EN DESARROLLO DE SOFTWARE, A.C.</v>
          </cell>
        </row>
        <row r="168">
          <cell r="A168" t="str">
            <v>COLEGIO DE POSTGRADOS AZTECA, S.C.</v>
          </cell>
        </row>
        <row r="169">
          <cell r="A169" t="str">
            <v>COMERCIALIZADORA DIDACTICA DE QUERETARO</v>
          </cell>
        </row>
        <row r="170">
          <cell r="A170" t="str">
            <v>COMERCIALIZADORA E IMPORTADORA BEYEN</v>
          </cell>
        </row>
        <row r="171">
          <cell r="A171" t="str">
            <v>COMERCIALIZADORA M Y CH, S.A. DE C.V.</v>
          </cell>
        </row>
        <row r="172">
          <cell r="A172" t="str">
            <v>COMERCIALIZADORA Y SERVICIOS GRAFICOS, S.A. DE C.V.</v>
          </cell>
        </row>
        <row r="173">
          <cell r="A173" t="str">
            <v>COMERCIO DE ARTICULOS DEPORTIVOS CAD, S.A. DE C.V.</v>
          </cell>
        </row>
        <row r="174">
          <cell r="A174" t="str">
            <v>COMISION FEDERAL DE ELECTRICIDAD</v>
          </cell>
        </row>
        <row r="175">
          <cell r="A175" t="str">
            <v>COMPAÑIA FERRETERA PRADO, S.A. DE C.V.</v>
          </cell>
        </row>
        <row r="176">
          <cell r="A176" t="str">
            <v>COMPAÑÍA HOTELERA DE SAN JUAN SA DE CV</v>
          </cell>
        </row>
        <row r="177">
          <cell r="A177" t="str">
            <v>CONEXIÓN TOTAL IP, S.A. DE C.V.</v>
          </cell>
        </row>
        <row r="178">
          <cell r="A178" t="str">
            <v>CONGREXPO</v>
          </cell>
        </row>
        <row r="179">
          <cell r="A179" t="str">
            <v>CONSORCIO CIENTIFICO DEL BAJIO, S.A. DE C.V.</v>
          </cell>
        </row>
        <row r="180">
          <cell r="A180" t="str">
            <v>CONSORCIO GAVA S.A. DE C.V.</v>
          </cell>
        </row>
        <row r="181">
          <cell r="A181" t="str">
            <v>CONSORCIO MEXICANO DE MICROSISTEMAS A.C.</v>
          </cell>
        </row>
        <row r="182">
          <cell r="A182" t="str">
            <v>CONSTANTINO ARIZMENDI MARTINEZ</v>
          </cell>
        </row>
        <row r="183">
          <cell r="A183" t="str">
            <v>CONSTRUMATERIALES TREJO DE SAN JUAN</v>
          </cell>
        </row>
        <row r="184">
          <cell r="A184" t="str">
            <v>CONSULTORIA EN IMAGEN PUBLICA</v>
          </cell>
        </row>
        <row r="185">
          <cell r="A185" t="str">
            <v>CONTROL AUDIOVISUAL, S.A. DE C.V.</v>
          </cell>
        </row>
        <row r="186">
          <cell r="A186" t="str">
            <v>CONTROL ELECTRICO Y ELECTRONICO INDUSTRIAL JFA, S.A. DE C.V.</v>
          </cell>
        </row>
        <row r="187">
          <cell r="A187" t="str">
            <v>CORPORACION BIBLIOGRAFICA, S.A. DE C.V.</v>
          </cell>
        </row>
        <row r="188">
          <cell r="A188" t="str">
            <v>CORPORATIVO DE SOLUCIONES TECNOLOGICAS, S.A. DE C.V.</v>
          </cell>
        </row>
        <row r="189">
          <cell r="A189" t="str">
            <v>CORPORATIVO INTEGRAL Y DE SERVICIOS</v>
          </cell>
        </row>
        <row r="190">
          <cell r="A190" t="str">
            <v>CRISTIAN MIREYA ROMERO MUÑOZ</v>
          </cell>
        </row>
        <row r="191">
          <cell r="A191" t="str">
            <v>CRUZ ROJA MEXICANA I.A.P.</v>
          </cell>
        </row>
        <row r="192">
          <cell r="A192" t="str">
            <v>CUITLAHUAC GUTIERREZ GRANADOS</v>
          </cell>
        </row>
        <row r="193">
          <cell r="A193" t="str">
            <v>CYNTHIA THERESA GUTIERREZ FLORES</v>
          </cell>
        </row>
        <row r="194">
          <cell r="A194" t="str">
            <v>CYNTHIA VEGA ROSAS</v>
          </cell>
        </row>
        <row r="195">
          <cell r="A195" t="str">
            <v>DANIEL CABELLO HERNANDEZ</v>
          </cell>
        </row>
        <row r="196">
          <cell r="A196" t="str">
            <v>DANIEL CAMARGO MEJIA</v>
          </cell>
        </row>
        <row r="197">
          <cell r="A197" t="str">
            <v>DANIEL CHOLULA GUASCO</v>
          </cell>
        </row>
        <row r="198">
          <cell r="A198" t="str">
            <v>DARMA CONSULTORES</v>
          </cell>
        </row>
        <row r="199">
          <cell r="A199" t="str">
            <v>DARMA TECNUM, S.A. DE C.V.</v>
          </cell>
        </row>
        <row r="200">
          <cell r="A200" t="str">
            <v>DAVID GARCIA PEREZ</v>
          </cell>
        </row>
        <row r="201">
          <cell r="A201" t="str">
            <v>DAVID GONZALEZ VIRRUETA</v>
          </cell>
        </row>
        <row r="202">
          <cell r="A202" t="str">
            <v>DE LORENZO OF AMERICA CORP S.A. DE C.V.</v>
          </cell>
        </row>
        <row r="203">
          <cell r="A203" t="str">
            <v>DELCAS UNIFORMES, S.A. DE C.V.</v>
          </cell>
        </row>
        <row r="204">
          <cell r="A204" t="str">
            <v>DEMETRIO PAIZ BARCENA</v>
          </cell>
        </row>
        <row r="205">
          <cell r="A205" t="str">
            <v>DENISSE ANDREA NEYRA SPINDOLA</v>
          </cell>
        </row>
        <row r="206">
          <cell r="A206" t="str">
            <v xml:space="preserve">DESARROLLO RADIOFONICO, S.A. </v>
          </cell>
        </row>
        <row r="207">
          <cell r="A207" t="str">
            <v>DETECNO SAN LUIS, S.A. DE C.V.</v>
          </cell>
        </row>
        <row r="208">
          <cell r="A208" t="str">
            <v>DIANA ARCE ARDURA</v>
          </cell>
        </row>
        <row r="209">
          <cell r="A209" t="str">
            <v>DIANA GABRIELA HERNANDEZ JIMENEZ</v>
          </cell>
        </row>
        <row r="210">
          <cell r="A210" t="str">
            <v>DIANA PATRICIA RIOS ORCI</v>
          </cell>
        </row>
        <row r="211">
          <cell r="A211" t="str">
            <v>DIEGO ARMANDO ANGELES GALVAN</v>
          </cell>
        </row>
        <row r="212">
          <cell r="A212" t="str">
            <v>DIEGO RUIZ PEREZ</v>
          </cell>
        </row>
        <row r="213">
          <cell r="A213" t="str">
            <v>DIEGO SUAREZ VALENCIA</v>
          </cell>
        </row>
        <row r="214">
          <cell r="A214" t="str">
            <v>DIFUSORA LAROUSSE MEXICO, S.A. DE C.V.</v>
          </cell>
        </row>
        <row r="215">
          <cell r="A215" t="str">
            <v>DIGICOPIAS, S.A. DE C.V.</v>
          </cell>
        </row>
        <row r="216">
          <cell r="A216" t="str">
            <v>DISTRIBUCION DE EDICIONES ACADEMICAS, S.A. DE C.V.</v>
          </cell>
        </row>
        <row r="217">
          <cell r="A217" t="str">
            <v>DISTRIBUIDORA DE PRODUCTOS QUIMICOS HIDALGO, S.A. DE C.V.</v>
          </cell>
        </row>
        <row r="218">
          <cell r="A218" t="str">
            <v>DORA LILIA LOPEZ ANGELES</v>
          </cell>
        </row>
        <row r="219">
          <cell r="A219" t="str">
            <v>DULCES BERNAL S. DE R.L. DE C.V.</v>
          </cell>
        </row>
        <row r="220">
          <cell r="A220" t="str">
            <v>E PRESS DE MEXICO, S.A. DE C.V.</v>
          </cell>
        </row>
        <row r="221">
          <cell r="A221" t="str">
            <v>EDGAR GERARDO ARAIZA GRANADOS</v>
          </cell>
        </row>
        <row r="222">
          <cell r="A222" t="str">
            <v>EDGAR JESUS BATRES JONGUITUD</v>
          </cell>
        </row>
        <row r="223">
          <cell r="A223" t="str">
            <v>EDGARDO LOPEZ HERNANDEZ</v>
          </cell>
        </row>
        <row r="224">
          <cell r="A224" t="str">
            <v>EDIFICACIONES Y CONSTRUCCIONES DE BAHIA DE BANDERAS, S.A. DE C.V.</v>
          </cell>
        </row>
        <row r="225">
          <cell r="A225" t="str">
            <v>EDITH CORRAL VIDAÑA</v>
          </cell>
        </row>
        <row r="226">
          <cell r="A226" t="str">
            <v>EDITH ROSALIO URIBE</v>
          </cell>
        </row>
        <row r="227">
          <cell r="A227" t="str">
            <v>EDITORA OFFSET COLOR, S.A. DE C.V.</v>
          </cell>
        </row>
        <row r="228">
          <cell r="A228" t="str">
            <v>EDITORIAL DELTI, S.A. DE C.V.</v>
          </cell>
        </row>
        <row r="229">
          <cell r="A229" t="str">
            <v>EDNA JUNE ROMO BERRY</v>
          </cell>
        </row>
        <row r="230">
          <cell r="A230" t="str">
            <v>EDUARDO BIENVENU CERVANTES</v>
          </cell>
        </row>
        <row r="231">
          <cell r="A231" t="str">
            <v>EDUARDO LUIS BIENVENU CABALLERO</v>
          </cell>
        </row>
        <row r="232">
          <cell r="A232" t="str">
            <v>EDUARDO PALACIOS RAYAS</v>
          </cell>
        </row>
        <row r="233">
          <cell r="A233" t="str">
            <v>EDUARDO RAMON GOMEZ LUNA NIETO</v>
          </cell>
        </row>
        <row r="234">
          <cell r="A234" t="str">
            <v>EDUARDO YURENI BENITEZ CELIS</v>
          </cell>
        </row>
        <row r="235">
          <cell r="A235" t="str">
            <v>EDUCACION SUPERIOR DE CELAYA A.C.</v>
          </cell>
        </row>
        <row r="236">
          <cell r="A236" t="str">
            <v>EDUHOTELES</v>
          </cell>
        </row>
        <row r="237">
          <cell r="A237" t="str">
            <v>EFRAIN MORALES FEREGRINO</v>
          </cell>
        </row>
        <row r="238">
          <cell r="A238" t="str">
            <v>EFRAIN VAZQUEZ BRIZUELA</v>
          </cell>
        </row>
        <row r="239">
          <cell r="A239" t="str">
            <v>EILEN VIRGILIO GOMEZ</v>
          </cell>
        </row>
        <row r="240">
          <cell r="A240" t="str">
            <v>EISENKRAFT, S.A. DE C.V.</v>
          </cell>
        </row>
        <row r="241">
          <cell r="A241" t="str">
            <v>EL CRISOL, S.A. DE C.V.</v>
          </cell>
        </row>
        <row r="242">
          <cell r="A242" t="str">
            <v>EL UNIVERSAL COMPAÑÍA PERIODISTICA NACIONAL, S.A. DE C.V.</v>
          </cell>
        </row>
        <row r="243">
          <cell r="A243" t="str">
            <v>ELAN CREATIVE THINKING, S.A. DE C.V.</v>
          </cell>
        </row>
        <row r="244">
          <cell r="A244" t="str">
            <v>ELECTRICA SERVICROM INDUSTRIAL, S.A. DE C.V.</v>
          </cell>
        </row>
        <row r="245">
          <cell r="A245" t="str">
            <v>ELECTRONICA LEGLYN, S.A. DE C.V.</v>
          </cell>
        </row>
        <row r="246">
          <cell r="A246" t="str">
            <v>ELENA QUIROZ RAMIREZ</v>
          </cell>
        </row>
        <row r="247">
          <cell r="A247" t="str">
            <v>ELFEGO CASTILLO MARIN</v>
          </cell>
        </row>
        <row r="248">
          <cell r="A248" t="str">
            <v>ELIAS EDUARDO MORALES FEREGRINO</v>
          </cell>
        </row>
        <row r="249">
          <cell r="A249" t="str">
            <v>ELIAS ESPINOSA AHUMADA</v>
          </cell>
        </row>
        <row r="250">
          <cell r="A250" t="str">
            <v>ELIDETH BOYAS PAULINO</v>
          </cell>
        </row>
        <row r="251">
          <cell r="A251" t="str">
            <v>ELITE MOTORS, S.A. DE C.V.</v>
          </cell>
        </row>
        <row r="252">
          <cell r="A252" t="str">
            <v>ELIZABETH YANEZ MORENO</v>
          </cell>
        </row>
        <row r="253">
          <cell r="A253" t="str">
            <v>ELSA MARGARITA RIOS PEDRAZA</v>
          </cell>
        </row>
        <row r="254">
          <cell r="A254" t="str">
            <v>ELVIA ALANIS CRUZ</v>
          </cell>
        </row>
        <row r="255">
          <cell r="A255" t="str">
            <v>EMBAJADA DEL REINO UNIDO</v>
          </cell>
        </row>
        <row r="256">
          <cell r="A256" t="str">
            <v>EMBOTELLADORA LITEN, S.A. DE C.V.</v>
          </cell>
        </row>
        <row r="257">
          <cell r="A257" t="str">
            <v>EMILIO CHAPARRO AGUILAR</v>
          </cell>
        </row>
        <row r="258">
          <cell r="A258" t="str">
            <v>EMMA OLYMPIA CACIQUE MONROY</v>
          </cell>
        </row>
        <row r="259">
          <cell r="A259" t="str">
            <v>EMPRESA CONSTRUCTORA INDUSTRIAL, S.A. DE C.V.</v>
          </cell>
        </row>
        <row r="260">
          <cell r="A260" t="str">
            <v>EN PUNTO ENLACE COMERCIAL, S.A. DE C.V.</v>
          </cell>
        </row>
        <row r="261">
          <cell r="A261" t="str">
            <v>ENERGIA SOLAR DEL PACIFICO, S.A. DE C.V.</v>
          </cell>
        </row>
        <row r="262">
          <cell r="A262" t="str">
            <v>ENERTRONICS AMERICA, S.A. DE C.V.</v>
          </cell>
        </row>
        <row r="263">
          <cell r="A263" t="str">
            <v>ENRIQUE GASPAR OSORIO</v>
          </cell>
        </row>
        <row r="264">
          <cell r="A264" t="str">
            <v>ENRIQUE MORIN MARTINEZ</v>
          </cell>
        </row>
        <row r="265">
          <cell r="A265" t="str">
            <v>ENRIQUE VAZQUEZ GONZALEZ</v>
          </cell>
        </row>
        <row r="266">
          <cell r="A266" t="str">
            <v>ENTRENAMIENTO EJECTIVO S C</v>
          </cell>
        </row>
        <row r="267">
          <cell r="A267" t="str">
            <v>EQUIPOS COMERCIALES DE QUERETARO, S.A. DE C.V.</v>
          </cell>
        </row>
        <row r="268">
          <cell r="A268" t="str">
            <v>EQUIPOS Y SISTEMAS RAIGO, S.A. DE C.V.</v>
          </cell>
        </row>
        <row r="269">
          <cell r="A269" t="str">
            <v>ERIKA GARCIA FARFAN</v>
          </cell>
        </row>
        <row r="270">
          <cell r="A270" t="str">
            <v>ERIKA LOPEZ MADRIGAL</v>
          </cell>
        </row>
        <row r="271">
          <cell r="A271" t="str">
            <v>ESCAPE AUDIO, S.A. DE C.V.</v>
          </cell>
        </row>
        <row r="272">
          <cell r="A272" t="str">
            <v>ESMERALDA TREJO DIAZ</v>
          </cell>
        </row>
        <row r="273">
          <cell r="A273" t="str">
            <v>ESTELA PEREZ LUNA</v>
          </cell>
        </row>
        <row r="274">
          <cell r="A274" t="str">
            <v>ESTRATEGIAS Y SOLUCIONES INTELIGENTES PARA NEGOCIOS, S.C.</v>
          </cell>
        </row>
        <row r="275">
          <cell r="A275" t="str">
            <v>EUDALDO LARA GARCIA</v>
          </cell>
        </row>
        <row r="276">
          <cell r="A276" t="str">
            <v>EUFROSINA PEREZ TADEO</v>
          </cell>
        </row>
        <row r="277">
          <cell r="A277" t="str">
            <v>EUGENIA DEL CONSUELO LASTIRI COLIS</v>
          </cell>
        </row>
        <row r="278">
          <cell r="A278" t="str">
            <v>EUGENIO COLMENARES ZALDATE</v>
          </cell>
        </row>
        <row r="279">
          <cell r="A279" t="str">
            <v>EULALIO SANCHEZ</v>
          </cell>
        </row>
        <row r="280">
          <cell r="A280" t="str">
            <v>EUSEBIA PONCE MARQUEZ</v>
          </cell>
        </row>
        <row r="281">
          <cell r="A281" t="str">
            <v>EVA MONTERRUBIO RAMIREZ</v>
          </cell>
        </row>
        <row r="282">
          <cell r="A282" t="str">
            <v>EVENTOS, STANDS Y ESCENARIOS, S.A. DE C.V.</v>
          </cell>
        </row>
        <row r="283">
          <cell r="A283" t="str">
            <v>EVOLUCION TECNOLOGICA, S.C.</v>
          </cell>
        </row>
        <row r="284">
          <cell r="A284" t="str">
            <v>EVOLUTECNO, S.A. DE C.V.</v>
          </cell>
        </row>
        <row r="285">
          <cell r="A285" t="str">
            <v>EXCELENCIA EN RECONOCIMIENTOS Y TROFEOS, S.A. DE C.V.</v>
          </cell>
        </row>
        <row r="286">
          <cell r="A286" t="str">
            <v>EXIMPOREE, S.A. DE C.V.</v>
          </cell>
        </row>
        <row r="287">
          <cell r="A287" t="str">
            <v>EXLIMP DEL BAJIO, S.A. DE C.V.</v>
          </cell>
        </row>
        <row r="288">
          <cell r="A288" t="str">
            <v>EXPOCIENCIAS BAJIO AC</v>
          </cell>
        </row>
        <row r="289">
          <cell r="A289" t="str">
            <v>FAME CORREGIDORA, S.A. DE C.V.</v>
          </cell>
        </row>
        <row r="290">
          <cell r="A290" t="str">
            <v>FAMEP, S.A. DE C.V.</v>
          </cell>
        </row>
        <row r="291">
          <cell r="A291" t="str">
            <v>FEDERICO GOMEZ VAZQUEZ</v>
          </cell>
        </row>
        <row r="292">
          <cell r="A292" t="str">
            <v>FELIPE CABELLO PEREZ</v>
          </cell>
        </row>
        <row r="293">
          <cell r="A293" t="str">
            <v>FELIPE CASTAÑEDA OLIVARES</v>
          </cell>
        </row>
        <row r="294">
          <cell r="A294" t="str">
            <v>FELIPE DE JESUS MUNOZ GUTIERREZ</v>
          </cell>
        </row>
        <row r="295">
          <cell r="A295" t="str">
            <v>FELIPE SAMUEL TOVAR PACHECO</v>
          </cell>
        </row>
        <row r="296">
          <cell r="A296" t="str">
            <v>FERNANDO GARCIA HERRERA</v>
          </cell>
        </row>
        <row r="297">
          <cell r="A297" t="str">
            <v>FERNANDO VALADEZ SOTO</v>
          </cell>
        </row>
        <row r="298">
          <cell r="A298" t="str">
            <v>FERNANDO YANNICK CAMPUZANO MORALES</v>
          </cell>
        </row>
        <row r="299">
          <cell r="A299" t="str">
            <v>FERREBAZTAN DE QUERETARO SA DE CV</v>
          </cell>
        </row>
        <row r="300">
          <cell r="A300" t="str">
            <v>FERRECERRAJES, S.A. DE C.V.</v>
          </cell>
        </row>
        <row r="301">
          <cell r="A301" t="str">
            <v>FERRETERA PRADO, S.A. DE C.V.</v>
          </cell>
        </row>
        <row r="302">
          <cell r="A302" t="str">
            <v>FERRETERA SAN JUAN SA DE CV</v>
          </cell>
        </row>
        <row r="303">
          <cell r="A303" t="str">
            <v>FIDENCIO DIAZ MENDEZ</v>
          </cell>
        </row>
        <row r="304">
          <cell r="A304" t="str">
            <v>FIERROS Y LAMINAS DE PACHUCA, S.A. DE C.V.</v>
          </cell>
        </row>
        <row r="305">
          <cell r="A305" t="str">
            <v>FLOR JIMENA BORJA ZALDUMBIDE</v>
          </cell>
        </row>
        <row r="306">
          <cell r="A306" t="str">
            <v>FOMENTO E INVESTIGACION INTEGRAL, S.C.</v>
          </cell>
        </row>
        <row r="307">
          <cell r="A307" t="str">
            <v>FORMULARIOS QUERETARO S.A. DE C.V.</v>
          </cell>
        </row>
        <row r="308">
          <cell r="A308" t="str">
            <v>FORMULARIOS QUERETARO, S.A. DE C.V.</v>
          </cell>
        </row>
        <row r="309">
          <cell r="A309" t="str">
            <v>FORO KAIZEN, A.C.</v>
          </cell>
        </row>
        <row r="310">
          <cell r="A310" t="str">
            <v>FRANCISCO HERNANDEZ HERNANDEZ</v>
          </cell>
        </row>
        <row r="311">
          <cell r="A311" t="str">
            <v>FRANCISCO JAVIER ARELLANO ROCHA</v>
          </cell>
        </row>
        <row r="312">
          <cell r="A312" t="str">
            <v>FRANCISCO JAVIER CRUZ PEREZ</v>
          </cell>
        </row>
        <row r="313">
          <cell r="A313" t="str">
            <v>FRANCISCO JAVIER MARTINEZ ALVARADO</v>
          </cell>
        </row>
        <row r="314">
          <cell r="A314" t="str">
            <v>FRANCISCO JAVIER RAMOS MONTALVO</v>
          </cell>
        </row>
        <row r="315">
          <cell r="A315" t="str">
            <v>FRANCISCO JOSE CARRASCO CHAZARO</v>
          </cell>
        </row>
        <row r="316">
          <cell r="A316" t="str">
            <v>FRANCISCO LEON ORDOÑEZ</v>
          </cell>
        </row>
        <row r="317">
          <cell r="A317" t="str">
            <v>FRANCISCO MIGUEL GUERRERO CASTILLO</v>
          </cell>
        </row>
        <row r="318">
          <cell r="A318" t="str">
            <v>FRANCISCO TORRIJOS GARDUÑO</v>
          </cell>
        </row>
        <row r="319">
          <cell r="A319" t="str">
            <v>FREIXENET DE MEXICO S A</v>
          </cell>
        </row>
        <row r="320">
          <cell r="A320" t="str">
            <v>FREIXENET DE MEXICO, S.A. DE C.V.</v>
          </cell>
        </row>
        <row r="321">
          <cell r="A321" t="str">
            <v>FRONIUS MEXICO, S.A. DE C.V.</v>
          </cell>
        </row>
        <row r="322">
          <cell r="A322" t="str">
            <v>FUNDACION ROBERTO RUIZ OBREGON, A.C.</v>
          </cell>
        </row>
        <row r="323">
          <cell r="A323" t="str">
            <v>FUNDACION VER BIEN PARA APRENDER MEJOR</v>
          </cell>
        </row>
        <row r="324">
          <cell r="A324" t="str">
            <v>G &amp; C GRUPOS Y CONVENCIONES, S.A. DE C.V.</v>
          </cell>
        </row>
        <row r="325">
          <cell r="A325" t="str">
            <v>GABRIEL RODRIGUEZ LOPEZ</v>
          </cell>
        </row>
        <row r="326">
          <cell r="A326" t="str">
            <v>GABRIELA CERVANTES RAMIREZ</v>
          </cell>
        </row>
        <row r="327">
          <cell r="A327" t="str">
            <v>GALAZ, YAMAZAKI, RUIZ URQUIZA, S.C.</v>
          </cell>
        </row>
        <row r="328">
          <cell r="A328" t="str">
            <v>GASTRONOMICA GOMFIE, S.A. DE C.V.</v>
          </cell>
        </row>
        <row r="329">
          <cell r="A329" t="str">
            <v>GEORGINA LOPEZ</v>
          </cell>
        </row>
        <row r="330">
          <cell r="A330" t="str">
            <v>GERARDO GONZALEZ POLO</v>
          </cell>
        </row>
        <row r="331">
          <cell r="A331" t="str">
            <v>GL COMPUTACION, S.A. DE C.V.</v>
          </cell>
        </row>
        <row r="332">
          <cell r="A332" t="str">
            <v>GLADYS CECILIAS LAMAS SALINAS</v>
          </cell>
        </row>
        <row r="333">
          <cell r="A333" t="str">
            <v>GLORIA SANCHEZ CASTRO</v>
          </cell>
        </row>
        <row r="334">
          <cell r="A334" t="str">
            <v>GOBIERNO DEL ESTADO DE QUERETARO</v>
          </cell>
        </row>
        <row r="335">
          <cell r="A335" t="str">
            <v>GONZALO FERREIRA MARTINEZ</v>
          </cell>
        </row>
        <row r="336">
          <cell r="A336" t="str">
            <v>GRABADOS FERNANDO FERNANDEZ, S.A. DE  C.V.</v>
          </cell>
        </row>
        <row r="337">
          <cell r="A337" t="str">
            <v>GRADO CERO PUBLICIDAD, S.A. DE C.V.</v>
          </cell>
        </row>
        <row r="338">
          <cell r="A338" t="str">
            <v>GRAINGER, S.A. DE C.V.</v>
          </cell>
        </row>
        <row r="339">
          <cell r="A339" t="str">
            <v>GRAN OPERADORA POSADAS MEXICO</v>
          </cell>
        </row>
        <row r="340">
          <cell r="A340" t="str">
            <v>GRAN OPERADORA POSADAS, S.A. DE C.V.</v>
          </cell>
        </row>
        <row r="341">
          <cell r="A341" t="str">
            <v>GREGORIO RODRIGUEZ RAMOS</v>
          </cell>
        </row>
        <row r="342">
          <cell r="A342" t="str">
            <v>GRUPO ARESA, S.A. DE C.V.</v>
          </cell>
        </row>
        <row r="343">
          <cell r="A343" t="str">
            <v>GRUPO AYEICO SA DE CV</v>
          </cell>
        </row>
        <row r="344">
          <cell r="A344" t="str">
            <v>GRUPO BAZROS SAN JUAN, S.A. DE C.V.</v>
          </cell>
        </row>
        <row r="345">
          <cell r="A345" t="str">
            <v>GRUPO DE SEGURIDAD PRIVA</v>
          </cell>
        </row>
        <row r="346">
          <cell r="A346" t="str">
            <v>GRUPO ELECTRICO CAFRAL</v>
          </cell>
        </row>
        <row r="347">
          <cell r="A347" t="str">
            <v>GRUPO EMPRESARIAL ACUEDUCTO, S.A. DE C.V.</v>
          </cell>
        </row>
        <row r="348">
          <cell r="A348" t="str">
            <v>GRUPO EMPRESARIAL LA ESTRELLA SA DE CV</v>
          </cell>
        </row>
        <row r="349">
          <cell r="A349" t="str">
            <v>GRUPO GASOLINERO JALPAN, S.A. DE C.V.</v>
          </cell>
        </row>
        <row r="350">
          <cell r="A350" t="str">
            <v>GRUPO HOSPITAL SAN JOSE</v>
          </cell>
        </row>
        <row r="351">
          <cell r="A351" t="str">
            <v>GRUPO IITSE TECHNOLOGY SA DE CV</v>
          </cell>
        </row>
        <row r="352">
          <cell r="A352" t="str">
            <v>GRUPO INFITU EVENTOS COMERCIALIZADORA Y MARKETING, S.A. DE C.V.</v>
          </cell>
        </row>
        <row r="353">
          <cell r="A353" t="str">
            <v>GRUPO INTERNACIONAL EDITORIAL, S.A. DE C.V.</v>
          </cell>
        </row>
        <row r="354">
          <cell r="A354" t="str">
            <v>GRUPO LEXIS CONSULTORIA Y SERVICIOS BIBLIOGRAFICOS, S.A. DE C.V.</v>
          </cell>
        </row>
        <row r="355">
          <cell r="A355" t="str">
            <v>GRUPO MEDIATEC, S.A. DE C.V.</v>
          </cell>
        </row>
        <row r="356">
          <cell r="A356" t="str">
            <v>GRUPO NACIONAL PROVINCIAL SA</v>
          </cell>
        </row>
        <row r="357">
          <cell r="A357" t="str">
            <v>GRUPO NACIONAL PROVINCIAL SA B</v>
          </cell>
        </row>
        <row r="358">
          <cell r="A358" t="str">
            <v>GRUPO NACIONAL PROVINCIAL, S.A.B.</v>
          </cell>
        </row>
        <row r="359">
          <cell r="A359" t="str">
            <v>GRUPO TODO VISUAL, S.A. DE C.V.</v>
          </cell>
        </row>
        <row r="360">
          <cell r="A360" t="str">
            <v>GUADALUPE SOLEDAD VAZQUEZ HERNANDEZ</v>
          </cell>
        </row>
        <row r="361">
          <cell r="A361" t="str">
            <v>GUILLERMO JULIO ESPINOLA ZAPATA</v>
          </cell>
        </row>
        <row r="362">
          <cell r="A362" t="str">
            <v>GUILLERMO MAURICIO ROJAS PEREZ</v>
          </cell>
        </row>
        <row r="363">
          <cell r="A363" t="str">
            <v>GUILLERMO MENDOZA HERNANDEZ</v>
          </cell>
        </row>
        <row r="364">
          <cell r="A364" t="str">
            <v>GUSTAVO ANTONIO TOVAR VAZQUEZ</v>
          </cell>
        </row>
        <row r="365">
          <cell r="A365" t="str">
            <v>GUSTAVO BALDERAS CABRERA</v>
          </cell>
        </row>
        <row r="366">
          <cell r="A366" t="str">
            <v>GUSTAVO MARTINEZ OJEDA</v>
          </cell>
        </row>
        <row r="367">
          <cell r="A367" t="str">
            <v>HADA CONCEPCION OAXACA JIMENEZ</v>
          </cell>
        </row>
        <row r="368">
          <cell r="A368" t="str">
            <v>HALCON HOME TOOLS, S.A. DE C.V.</v>
          </cell>
        </row>
        <row r="369">
          <cell r="A369" t="str">
            <v>HANGAR RADIO CONTROL, S.A. DE C.V.</v>
          </cell>
        </row>
        <row r="370">
          <cell r="A370" t="str">
            <v>HANNAPRO, S.A. DE C.V.</v>
          </cell>
        </row>
        <row r="371">
          <cell r="A371" t="str">
            <v>HECTOR SALDAÑA BENITEZ</v>
          </cell>
        </row>
        <row r="372">
          <cell r="A372" t="str">
            <v>HERRAJES Y CERRADURAS DE</v>
          </cell>
        </row>
        <row r="373">
          <cell r="A373" t="str">
            <v>HERRAMIENTAS Y REPARACIONES INDUSTRIALES, S.A. DE C.V.</v>
          </cell>
        </row>
        <row r="374">
          <cell r="A374" t="str">
            <v>HERRAMIENTAS Y SERVICIOS DEL BAJIO, S.A. DEC.V.</v>
          </cell>
        </row>
        <row r="375">
          <cell r="A375" t="str">
            <v>HIDALGO SERRANO MATEOS</v>
          </cell>
        </row>
        <row r="376">
          <cell r="A376" t="str">
            <v>HIGINIO ENRIQUE MEDINA RAMIREZ</v>
          </cell>
        </row>
        <row r="377">
          <cell r="A377" t="str">
            <v>HOME DEPOT MEXICO S DE RL DE CV</v>
          </cell>
        </row>
        <row r="378">
          <cell r="A378" t="str">
            <v>HORACIO OCHOA ZAMUDIO</v>
          </cell>
        </row>
        <row r="379">
          <cell r="A379" t="str">
            <v>HORACIO ZENDEJAS MARTINEZ</v>
          </cell>
        </row>
        <row r="380">
          <cell r="A380" t="str">
            <v>HOSTAL DEL VASCO, S.A. DE C.V.</v>
          </cell>
        </row>
        <row r="381">
          <cell r="A381" t="str">
            <v>HOTEL CAMINO REAL MEXICO SA DE CV</v>
          </cell>
        </row>
        <row r="382">
          <cell r="A382" t="str">
            <v>HOTEL IXTAPAN, S.A. DE C.V.</v>
          </cell>
        </row>
        <row r="383">
          <cell r="A383" t="str">
            <v>HOTEL LAFFAYETTE</v>
          </cell>
        </row>
        <row r="384">
          <cell r="A384" t="str">
            <v>HOTEL PALACE S.A. DE C.V.</v>
          </cell>
        </row>
        <row r="385">
          <cell r="A385" t="str">
            <v>HOTELES COLONIAL  S A  D</v>
          </cell>
        </row>
        <row r="386">
          <cell r="A386" t="str">
            <v>HOTELES Y VILLAS POSADAS, S.A. DE C.V.</v>
          </cell>
        </row>
        <row r="387">
          <cell r="A387" t="str">
            <v>HUGO ARMANDO ARIAS PÉREZ</v>
          </cell>
        </row>
        <row r="388">
          <cell r="A388" t="str">
            <v>HUGO COLIN SANDOVAL</v>
          </cell>
        </row>
        <row r="389">
          <cell r="A389" t="str">
            <v>HUMAN MANAGEMENT SYSTEMS SC</v>
          </cell>
        </row>
        <row r="390">
          <cell r="A390" t="str">
            <v>HUMBERTO PEREZ GUERRERO</v>
          </cell>
        </row>
        <row r="391">
          <cell r="A391" t="str">
            <v>IC TECNOSISTEMAS, S.A. DE C.V.</v>
          </cell>
        </row>
        <row r="392">
          <cell r="A392" t="str">
            <v>IDGREEN, S.A. DE C.V.</v>
          </cell>
        </row>
        <row r="393">
          <cell r="A393" t="str">
            <v>IEEE SECCION MEXICO SC</v>
          </cell>
        </row>
        <row r="394">
          <cell r="A394" t="str">
            <v>IGBRANCH MEXICO, S.A. DE C.V.</v>
          </cell>
        </row>
        <row r="395">
          <cell r="A395" t="str">
            <v>IMPACT MEDIA PUBLISHING MEXICO, S.A. DE C.V.</v>
          </cell>
        </row>
        <row r="396">
          <cell r="A396" t="str">
            <v>INBERA SA DE CV</v>
          </cell>
        </row>
        <row r="397">
          <cell r="A397" t="str">
            <v>INDICADORES Y CONTROLES INDUSTRIALES, S.A. DE C.V.</v>
          </cell>
        </row>
        <row r="398">
          <cell r="A398" t="str">
            <v>INFOESTRATEGICA LATINA, S.A. DE C.V.</v>
          </cell>
        </row>
        <row r="399">
          <cell r="A399" t="str">
            <v>INFRA, S.A. DE C.V.</v>
          </cell>
        </row>
        <row r="400">
          <cell r="A400" t="str">
            <v>INGENIERIA Y DESARROLLO DE SISTEMAS FIGU</v>
          </cell>
        </row>
        <row r="401">
          <cell r="A401" t="str">
            <v>INGENIERIA Y MECATRONICA, S.A. DE C.V.</v>
          </cell>
        </row>
        <row r="402">
          <cell r="A402" t="str">
            <v>INMOBILIARIA PASEO DE LA REFORMA, S.A. DE C.V.</v>
          </cell>
        </row>
        <row r="403">
          <cell r="A403" t="str">
            <v>INMUEBLES IBERIA DE QUERETARO, S.A. DE C.V.</v>
          </cell>
        </row>
        <row r="404">
          <cell r="A404" t="str">
            <v>INNOVACION TECNOLOGICA EN EDUCACION SAPI DE C.V.</v>
          </cell>
        </row>
        <row r="405">
          <cell r="A405" t="str">
            <v>INSTITUTO DE ESTUDIOS SOB</v>
          </cell>
        </row>
        <row r="406">
          <cell r="A406" t="str">
            <v>INSTITUTO DE FORMACION EVALUACION Y DESA</v>
          </cell>
        </row>
        <row r="407">
          <cell r="A407" t="str">
            <v>INSTITUTO DE INGENIEROS EN ELECTRICIDAD</v>
          </cell>
        </row>
        <row r="408">
          <cell r="A408" t="str">
            <v>INSTITUTO MEXICANO DE INGENIEROS QUIMICOS, A.C.</v>
          </cell>
        </row>
        <row r="409">
          <cell r="A409" t="str">
            <v>INSTITUTO MEXICANO DE NORMALIZACION Y CE</v>
          </cell>
        </row>
        <row r="410">
          <cell r="A410" t="str">
            <v>INSTITUTO MEXICANO DE NORMALIZACION Y CERTIFICACION A.C.</v>
          </cell>
        </row>
        <row r="411">
          <cell r="A411" t="str">
            <v>INSTITUTO POLITECNICO NACIONAL CICATA</v>
          </cell>
        </row>
        <row r="412">
          <cell r="A412" t="str">
            <v>INSTITUTO TECNOLOGICO DE ESTUDIOS SUPERIORES DE IRAPUATO</v>
          </cell>
        </row>
        <row r="413">
          <cell r="A413" t="str">
            <v>INSTITUTO TECNOLOGICO Y DE ESTUDIOS SUPERIORES DE MONTERREY</v>
          </cell>
        </row>
        <row r="414">
          <cell r="A414" t="str">
            <v>INTECSYS S.A. DE C.V.</v>
          </cell>
        </row>
        <row r="415">
          <cell r="A415" t="str">
            <v>INTEGRACION TECNOLOGICA DE QUERETARO</v>
          </cell>
        </row>
        <row r="416">
          <cell r="A416" t="str">
            <v>INTEGRACION TECNOLOGICA DE QUERETARO</v>
          </cell>
        </row>
        <row r="417">
          <cell r="A417" t="str">
            <v>INTEGRACION TOTAL EN AUTOMATIZACION S. DE R.L. DE C.V.</v>
          </cell>
        </row>
        <row r="418">
          <cell r="A418" t="str">
            <v>INTEGRALOGIS, S.A. DE C.V.</v>
          </cell>
        </row>
        <row r="419">
          <cell r="A419" t="str">
            <v>INTERCOVAMEX, S.A. DE C.V.</v>
          </cell>
        </row>
        <row r="420">
          <cell r="A420" t="str">
            <v>INTERNATIONAL HOUSE QUERETARO SC</v>
          </cell>
        </row>
        <row r="421">
          <cell r="A421" t="str">
            <v>ISA DE MEXICO, S.A. DE C.V.</v>
          </cell>
        </row>
        <row r="422">
          <cell r="A422" t="str">
            <v>ISAAC DANIEL AGUILAR ESCOBAR</v>
          </cell>
        </row>
        <row r="423">
          <cell r="A423" t="str">
            <v>ISAAC RIGOBERTO GUTIERREZ LOPEZ</v>
          </cell>
        </row>
        <row r="424">
          <cell r="A424" t="str">
            <v>ISIDORO RESENDIZ CHAVERO</v>
          </cell>
        </row>
        <row r="425">
          <cell r="A425" t="str">
            <v>ISMAEL RAMIREZ BECERRIL</v>
          </cell>
        </row>
        <row r="426">
          <cell r="A426" t="str">
            <v>IVAN JOSUE VALENCIA GOMEZ</v>
          </cell>
        </row>
        <row r="427">
          <cell r="A427" t="str">
            <v>J DAVID ANDRES PEREZ</v>
          </cell>
        </row>
        <row r="428">
          <cell r="A428" t="str">
            <v>J. JESUS RESENDIZ SERNA</v>
          </cell>
        </row>
        <row r="429">
          <cell r="A429" t="str">
            <v>J. JUAN MEDELLÍN GONZÁLEZ</v>
          </cell>
        </row>
        <row r="430">
          <cell r="A430" t="str">
            <v>JAIME ALBERTO MAGANDA CARVAJAL</v>
          </cell>
        </row>
        <row r="431">
          <cell r="A431" t="str">
            <v>JAIME HERNANDEZ RIVERA</v>
          </cell>
        </row>
        <row r="432">
          <cell r="A432" t="str">
            <v>JAIME SALAZAR MUNOZ</v>
          </cell>
        </row>
        <row r="433">
          <cell r="A433" t="str">
            <v>JAMES J MC HUGH</v>
          </cell>
        </row>
        <row r="434">
          <cell r="A434" t="str">
            <v>JAQUELINA ADRIANA TREJO MARTINEZ</v>
          </cell>
        </row>
        <row r="435">
          <cell r="A435" t="str">
            <v>JAVIER DE LA PEÑA TREJO</v>
          </cell>
        </row>
        <row r="436">
          <cell r="A436" t="str">
            <v>JAVIER SILVESTRE RAMIREZ</v>
          </cell>
        </row>
        <row r="437">
          <cell r="A437" t="str">
            <v>JESSICA BASTIDA BONILLA</v>
          </cell>
        </row>
        <row r="438">
          <cell r="A438" t="str">
            <v>JESSICA PATRICIA LAYSECA GARCIA</v>
          </cell>
        </row>
        <row r="439">
          <cell r="A439" t="str">
            <v>JESUS ALBERTO ARENAS PRADO</v>
          </cell>
        </row>
        <row r="440">
          <cell r="A440" t="str">
            <v>JESUS ANTONIO MASCARE O LOPEZ</v>
          </cell>
        </row>
        <row r="441">
          <cell r="A441" t="str">
            <v>JESUS LUIS VALDES ZALDIVAR</v>
          </cell>
        </row>
        <row r="442">
          <cell r="A442" t="str">
            <v>JESUS RODRIGO ALVARADO MALDONADO</v>
          </cell>
        </row>
        <row r="443">
          <cell r="A443" t="str">
            <v>JHONATAN ARNOLD MATEOS RAMÍREZ</v>
          </cell>
        </row>
        <row r="444">
          <cell r="A444" t="str">
            <v>JOAQUIN BAZAN LOPEZ</v>
          </cell>
        </row>
        <row r="445">
          <cell r="A445" t="str">
            <v>JOEL REYES CASTRO</v>
          </cell>
        </row>
        <row r="446">
          <cell r="A446" t="str">
            <v>JORGE ARMANDO IZQUIERDO NAVARRETE</v>
          </cell>
        </row>
        <row r="447">
          <cell r="A447" t="str">
            <v>JORGE ARMANDO REYES ALVA</v>
          </cell>
        </row>
        <row r="448">
          <cell r="A448" t="str">
            <v>JORGE ARMANDO RODRIGUEZ HURTADO</v>
          </cell>
        </row>
        <row r="449">
          <cell r="A449" t="str">
            <v>JORGE GABRIEL VILLARREL ALCALDE</v>
          </cell>
        </row>
        <row r="450">
          <cell r="A450" t="str">
            <v>JORGE PADILLA LICEAGA</v>
          </cell>
        </row>
        <row r="451">
          <cell r="A451" t="str">
            <v>JORGE RAFAEL GALLEGOS TAPIA</v>
          </cell>
        </row>
        <row r="452">
          <cell r="A452" t="str">
            <v>JOSE ANDRES MARES URRUTIA</v>
          </cell>
        </row>
        <row r="453">
          <cell r="A453" t="str">
            <v>JOSE ANGEL RAMIREZ DEL VALLE</v>
          </cell>
        </row>
        <row r="454">
          <cell r="A454" t="str">
            <v>JOSE ANTONIO CANO LOPEZ</v>
          </cell>
        </row>
        <row r="455">
          <cell r="A455" t="str">
            <v>JOSE ANTONIO MACIAS GARCIA</v>
          </cell>
        </row>
        <row r="456">
          <cell r="A456" t="str">
            <v>JOSE ARGUETA ALVAREZ</v>
          </cell>
        </row>
        <row r="457">
          <cell r="A457" t="str">
            <v>JOSE ARTURO ADRIAN MONTES</v>
          </cell>
        </row>
        <row r="458">
          <cell r="A458" t="str">
            <v>JOSE DE JESUS LOPEZ DORANTES</v>
          </cell>
        </row>
        <row r="459">
          <cell r="A459" t="str">
            <v>JOSE DE JESUS NUÑEZ ALVARADO</v>
          </cell>
        </row>
        <row r="460">
          <cell r="A460" t="str">
            <v>JOSE DE JESUS RENATO MURILLO GUZMAN</v>
          </cell>
        </row>
        <row r="461">
          <cell r="A461" t="str">
            <v>JOSE DE JESUS VELASCO COLIN</v>
          </cell>
        </row>
        <row r="462">
          <cell r="A462" t="str">
            <v>JOSE EDUARDO TETILLA SANTANDER</v>
          </cell>
        </row>
        <row r="463">
          <cell r="A463" t="str">
            <v>JOSE FELIPE DE JESUS LOPEZ GUISA</v>
          </cell>
        </row>
        <row r="464">
          <cell r="A464" t="str">
            <v>JOSE FERNANDO DE LA ROCHA</v>
          </cell>
        </row>
        <row r="465">
          <cell r="A465" t="str">
            <v>JOSE FRANCISCO OSORNIO RIOS</v>
          </cell>
        </row>
        <row r="466">
          <cell r="A466" t="str">
            <v>JOSE GERARDO MONROY RENSENDIZ</v>
          </cell>
        </row>
        <row r="467">
          <cell r="A467" t="str">
            <v>JOSE GERARDO ROSALES URBIOLA</v>
          </cell>
        </row>
        <row r="468">
          <cell r="A468" t="str">
            <v>JOSE ISRAEL DURAN MEDINA</v>
          </cell>
        </row>
        <row r="469">
          <cell r="A469" t="str">
            <v>JOSE LUIS ARTURO ELIZONDO AGUIRRE</v>
          </cell>
        </row>
        <row r="470">
          <cell r="A470" t="str">
            <v>JOSÉ LUIS GABRIEL MORALES HELGUEROS</v>
          </cell>
        </row>
        <row r="471">
          <cell r="A471" t="str">
            <v>JOSE LUIS GARCIA LISBEY</v>
          </cell>
        </row>
        <row r="472">
          <cell r="A472" t="str">
            <v>JOSE LUIS TAPIA CERVANTES</v>
          </cell>
        </row>
        <row r="473">
          <cell r="A473" t="str">
            <v>JOSE OMAR GONZALEZ VACA</v>
          </cell>
        </row>
        <row r="474">
          <cell r="A474" t="str">
            <v>JOSE RAUL HERNANDEZ RAMIREZ</v>
          </cell>
        </row>
        <row r="475">
          <cell r="A475" t="str">
            <v>JOSE RUBEN FLORES</v>
          </cell>
        </row>
        <row r="476">
          <cell r="A476" t="str">
            <v>JOSEFINA SANCHEZ ORTIZ</v>
          </cell>
        </row>
        <row r="477">
          <cell r="A477" t="str">
            <v>JOVITA VAZQUEZ VALDEZ</v>
          </cell>
        </row>
        <row r="478">
          <cell r="A478" t="str">
            <v>JUAN CARLOS ALCANTAR AGUILAR</v>
          </cell>
        </row>
        <row r="479">
          <cell r="A479" t="str">
            <v>JUAN CARLOS NAVARRO FLORES</v>
          </cell>
        </row>
        <row r="480">
          <cell r="A480" t="str">
            <v>JUAN CARLOS RODRIGUEZ GOMEZ</v>
          </cell>
        </row>
        <row r="481">
          <cell r="A481" t="str">
            <v>JUAN CLEMENTE VALENZUELA HARO</v>
          </cell>
        </row>
        <row r="482">
          <cell r="A482" t="str">
            <v>JUAN IBARRA PEREZ</v>
          </cell>
        </row>
        <row r="483">
          <cell r="A483" t="str">
            <v>JUAN MANUEL NAVA RESENDIZ</v>
          </cell>
        </row>
        <row r="484">
          <cell r="A484" t="str">
            <v>JUAN MANUEL OLIVARES RAMIREZ</v>
          </cell>
        </row>
        <row r="485">
          <cell r="A485" t="str">
            <v>JUAN MANUEL UGALDE VALDEZ</v>
          </cell>
        </row>
        <row r="486">
          <cell r="A486" t="str">
            <v>JUAN PABLO GALVAN GARZA</v>
          </cell>
        </row>
        <row r="487">
          <cell r="A487" t="str">
            <v>JUANA BELEM DE LUNA SANCHEZ</v>
          </cell>
        </row>
        <row r="488">
          <cell r="A488" t="str">
            <v>JUANA CRUZ MALDONADO</v>
          </cell>
        </row>
        <row r="489">
          <cell r="A489" t="str">
            <v>JUANA PAULINA PEÑA RUIZ</v>
          </cell>
        </row>
        <row r="490">
          <cell r="A490" t="str">
            <v>JULIA CECILIA DE NUESTRA SEÑORA DEL CARMEN ECHENIQUE CHAVEZ</v>
          </cell>
        </row>
        <row r="491">
          <cell r="A491" t="str">
            <v>JULIO CESAR GUTIERREZ VILLAREAL</v>
          </cell>
        </row>
        <row r="492">
          <cell r="A492" t="str">
            <v>JULIO CESAR LEMUS HERNANDEZ</v>
          </cell>
        </row>
        <row r="493">
          <cell r="A493" t="str">
            <v>JULIO CESAR LEON MORALES</v>
          </cell>
        </row>
        <row r="494">
          <cell r="A494" t="str">
            <v>JULIO CESAR VARGAS GARCIA</v>
          </cell>
        </row>
        <row r="495">
          <cell r="A495" t="str">
            <v>JULIO ISAAC MARQUEZ TORRES</v>
          </cell>
        </row>
        <row r="496">
          <cell r="A496" t="str">
            <v>JUNTA DE AGUA POTABLE Y A</v>
          </cell>
        </row>
        <row r="497">
          <cell r="A497" t="str">
            <v>KARIME LILIBETH GALEANA GARCIA</v>
          </cell>
        </row>
        <row r="498">
          <cell r="A498" t="str">
            <v>KARINA TORAL BRISEÑO</v>
          </cell>
        </row>
        <row r="499">
          <cell r="A499" t="str">
            <v>KARLA LIVIET CORTES ARCEGA</v>
          </cell>
        </row>
        <row r="500">
          <cell r="A500" t="str">
            <v>KARLA YUNNUEN ROSILLO DURAN</v>
          </cell>
        </row>
        <row r="501">
          <cell r="A501" t="str">
            <v>KD EVOLUCION EMPRESARIAL, S.A. DE C.V.</v>
          </cell>
        </row>
        <row r="502">
          <cell r="A502" t="str">
            <v>KENYA MELISSA HERNANDEZ TREJO</v>
          </cell>
        </row>
        <row r="503">
          <cell r="A503" t="str">
            <v>KESATEX, S.A. DE C.V.</v>
          </cell>
        </row>
        <row r="504">
          <cell r="A504" t="str">
            <v>KHADIJA MANSOURI</v>
          </cell>
        </row>
        <row r="505">
          <cell r="A505" t="str">
            <v>KIRKWOOD COMMUNITY COLLEGE</v>
          </cell>
        </row>
        <row r="506">
          <cell r="A506" t="str">
            <v>KUMA DESARROLLOS, S.A. DE C.V.</v>
          </cell>
        </row>
        <row r="507">
          <cell r="A507" t="str">
            <v>LA FERRE COMERCIALIZADORA SA DE CV</v>
          </cell>
        </row>
        <row r="508">
          <cell r="A508" t="str">
            <v>LA PALOMA COMPANIA DE METALES</v>
          </cell>
        </row>
        <row r="509">
          <cell r="A509" t="str">
            <v>LA PALOMA COMPAÑIA DE METALES, S.A. DE C.V.</v>
          </cell>
        </row>
        <row r="510">
          <cell r="A510" t="str">
            <v>LA VOZ DE LA SIERRA SC DE RL</v>
          </cell>
        </row>
        <row r="511">
          <cell r="A511" t="str">
            <v>LABCENTER ELECTRONICS</v>
          </cell>
        </row>
        <row r="512">
          <cell r="A512" t="str">
            <v>LABORATORIOS JULI</v>
          </cell>
        </row>
        <row r="513">
          <cell r="A513" t="str">
            <v>LAN AIRLINES S A</v>
          </cell>
        </row>
        <row r="514">
          <cell r="A514" t="str">
            <v>LATIN AMERICA SIN BRECHA DIGITAL</v>
          </cell>
        </row>
        <row r="515">
          <cell r="A515" t="str">
            <v>LAURA MARCELA RAMIREZ MUÑOZ</v>
          </cell>
        </row>
        <row r="516">
          <cell r="A516" t="str">
            <v>LAURA MORALES ALEGRIA</v>
          </cell>
        </row>
        <row r="517">
          <cell r="A517" t="str">
            <v>LAURA PATRICIA LEON PACHECO</v>
          </cell>
        </row>
        <row r="518">
          <cell r="A518" t="str">
            <v>LIBROS CINCO CONTINENTES, S.A. DE C.V.</v>
          </cell>
        </row>
        <row r="519">
          <cell r="A519" t="str">
            <v>LILIANA CAMACHO CARMONA</v>
          </cell>
        </row>
        <row r="520">
          <cell r="A520" t="str">
            <v>LILIANA GRANADOS NAVA</v>
          </cell>
        </row>
        <row r="521">
          <cell r="A521" t="str">
            <v>LILIANA LUZ MARIA MARTINEZ MARTINEZ</v>
          </cell>
        </row>
        <row r="522">
          <cell r="A522" t="str">
            <v>LIZBETTE ROSAS PINEDA</v>
          </cell>
        </row>
        <row r="523">
          <cell r="A523" t="str">
            <v>LLANTAS RINES Y SERVICIOS HERNANDEZ, S.A. DE C.V.</v>
          </cell>
        </row>
        <row r="524">
          <cell r="A524" t="str">
            <v>LLANTERA SAN JUAN SA DE C.V.</v>
          </cell>
        </row>
        <row r="525">
          <cell r="A525" t="str">
            <v>LOPEZ, LUNA, SORIA Y ASOCIADOS, S.C.</v>
          </cell>
        </row>
        <row r="526">
          <cell r="A526" t="str">
            <v>LOURDES CONTRERAS SANCHEZ</v>
          </cell>
        </row>
        <row r="527">
          <cell r="A527" t="str">
            <v>LOURDES VEGA MUÑOZ</v>
          </cell>
        </row>
        <row r="528">
          <cell r="A528" t="str">
            <v>LUCIA ARACELI BECERRIL FRANCO</v>
          </cell>
        </row>
        <row r="529">
          <cell r="A529" t="str">
            <v>LUCIANO NAVA BALANZAR</v>
          </cell>
        </row>
        <row r="530">
          <cell r="A530" t="str">
            <v>LUCINA CAROLINA FERNANDEZ LAZCANO</v>
          </cell>
        </row>
        <row r="531">
          <cell r="A531" t="str">
            <v>LUIS ALEJANDRO ZAMORA KAPELLMANN</v>
          </cell>
        </row>
        <row r="532">
          <cell r="A532" t="str">
            <v>LUIS ALFONSO GARCIA PROAL</v>
          </cell>
        </row>
        <row r="533">
          <cell r="A533" t="str">
            <v>LUIS ARMANDO ROMERO ALVA</v>
          </cell>
        </row>
        <row r="534">
          <cell r="A534" t="str">
            <v>LUIS ENRIQUE ESCOBEDO PORTILLO</v>
          </cell>
        </row>
        <row r="535">
          <cell r="A535" t="str">
            <v>LUIS FERNANDO ANAYA IMAZ</v>
          </cell>
        </row>
        <row r="536">
          <cell r="A536" t="str">
            <v>LUIS LÓPEZ JIMÉNEZ</v>
          </cell>
        </row>
        <row r="537">
          <cell r="A537" t="str">
            <v>LUIS MAURICIO TREVIÑO SANCHEZ</v>
          </cell>
        </row>
        <row r="538">
          <cell r="A538" t="str">
            <v>LUIS OCTAVIO GARCIA ESPINO</v>
          </cell>
        </row>
        <row r="539">
          <cell r="A539" t="str">
            <v>LUIS OCTAVIO VALENCIA GIL</v>
          </cell>
        </row>
        <row r="540">
          <cell r="A540" t="str">
            <v>LUIS RICO ANDRADE</v>
          </cell>
        </row>
        <row r="541">
          <cell r="A541" t="str">
            <v>LUKEN TECNOLOGIA QUIMICA, S.A. DE C.V.</v>
          </cell>
        </row>
        <row r="542">
          <cell r="A542" t="str">
            <v>LUNA  JAVIER</v>
          </cell>
        </row>
        <row r="543">
          <cell r="A543" t="str">
            <v>LUZ ARLETTE ALDERETE VELASCO</v>
          </cell>
        </row>
        <row r="544">
          <cell r="A544" t="str">
            <v>LUZ CARMEN CASTILLO MARTINEZ</v>
          </cell>
        </row>
        <row r="545">
          <cell r="A545" t="str">
            <v>LUZ MARIA FEREGRINO MARTINEZ</v>
          </cell>
        </row>
        <row r="546">
          <cell r="A546" t="str">
            <v>M ICRONEXT DE MEXICO S.A. DE C.V.</v>
          </cell>
        </row>
        <row r="547">
          <cell r="A547" t="str">
            <v>MA ESTHER CITLALIC GUERRERO ROBLES</v>
          </cell>
        </row>
        <row r="548">
          <cell r="A548" t="str">
            <v>MA LOURDES MONDRAGON RAMIREZ</v>
          </cell>
        </row>
        <row r="549">
          <cell r="A549" t="str">
            <v>MA ROSA CONCEPCION LOPEZ SANCHEZ</v>
          </cell>
        </row>
        <row r="550">
          <cell r="A550" t="str">
            <v>MA. DE LOS ANGELES DALIA MARIN MARTINEZ</v>
          </cell>
        </row>
        <row r="551">
          <cell r="A551" t="str">
            <v>MA. DEL CARMEN SILVA RUIZ</v>
          </cell>
        </row>
        <row r="552">
          <cell r="A552" t="str">
            <v>MA. DEL ROSARIO CABRERA MONTOYA</v>
          </cell>
        </row>
        <row r="553">
          <cell r="A553" t="str">
            <v>MA. DOLORES MONTES TREJO</v>
          </cell>
        </row>
        <row r="554">
          <cell r="A554" t="str">
            <v>MA. ELENA JASSO MARQUEZ</v>
          </cell>
        </row>
        <row r="555">
          <cell r="A555" t="str">
            <v>MA. ESTELA VILLAGOMEZ LARA</v>
          </cell>
        </row>
        <row r="556">
          <cell r="A556" t="str">
            <v>MA. GUADALUPE FLORES MONTIEL</v>
          </cell>
        </row>
        <row r="557">
          <cell r="A557" t="str">
            <v>MA. GUADALUPE MORADO HUERTA</v>
          </cell>
        </row>
        <row r="558">
          <cell r="A558" t="str">
            <v>MA. ISABEL MARTINEZ GOMEZ</v>
          </cell>
        </row>
        <row r="559">
          <cell r="A559" t="str">
            <v>MA. ISABEL MEDINA VALDEZ</v>
          </cell>
        </row>
        <row r="560">
          <cell r="A560" t="str">
            <v>MA. ISABEL RAMIREZ ZUBIETA</v>
          </cell>
        </row>
        <row r="561">
          <cell r="A561" t="str">
            <v>MA. LEONOR CHAVEZ ALONSO</v>
          </cell>
        </row>
        <row r="562">
          <cell r="A562" t="str">
            <v>MA. LOURDES MONDRAGON RAMIREZ</v>
          </cell>
        </row>
        <row r="563">
          <cell r="A563" t="str">
            <v>MA. LUISA AVILA SANCHEZ</v>
          </cell>
        </row>
        <row r="564">
          <cell r="A564" t="str">
            <v>MA. ROSA CONCEPCION LOPEZ SANCHEZ</v>
          </cell>
        </row>
        <row r="565">
          <cell r="A565" t="str">
            <v>MA. TERESA DE LOS ANGELES LOZADA FARIAS</v>
          </cell>
        </row>
        <row r="566">
          <cell r="A566" t="str">
            <v>MACA SA DE CV</v>
          </cell>
        </row>
        <row r="567">
          <cell r="A567" t="str">
            <v>MACARIO VALDEZ RESENDIZ</v>
          </cell>
        </row>
        <row r="568">
          <cell r="A568" t="str">
            <v>MACIEL BEATRIZ HERNANDEZ TREJO</v>
          </cell>
        </row>
        <row r="569">
          <cell r="A569" t="str">
            <v>MAGALHY GUTIERREZ BARRON</v>
          </cell>
        </row>
        <row r="570">
          <cell r="A570" t="str">
            <v>MAGDALENA LOPEZ CORONA</v>
          </cell>
        </row>
        <row r="571">
          <cell r="A571" t="str">
            <v>MANTENIMIENTO GECE SA DE CV</v>
          </cell>
        </row>
        <row r="572">
          <cell r="A572" t="str">
            <v>MANUEL ALEGRIA LOPEZ</v>
          </cell>
        </row>
        <row r="573">
          <cell r="A573" t="str">
            <v>MANUEL ALEJANDRO GUTIERREZ AYECH</v>
          </cell>
        </row>
        <row r="574">
          <cell r="A574" t="str">
            <v>MANUEL IGNACIO ARMENTA ACEVEDO</v>
          </cell>
        </row>
        <row r="575">
          <cell r="A575" t="str">
            <v>MANUEL MERCADO HERNANDEZ</v>
          </cell>
        </row>
        <row r="576">
          <cell r="A576" t="str">
            <v>MAQUILADORA DE LAMINA Y PRODUCTOS DE ACERO, S.A. DE C.V.</v>
          </cell>
        </row>
        <row r="577">
          <cell r="A577" t="str">
            <v>MARCO ANTONIO HERNANDEZ SIERRA</v>
          </cell>
        </row>
        <row r="578">
          <cell r="A578" t="str">
            <v>MARCO ANTONIO OLIVO FLORES</v>
          </cell>
        </row>
        <row r="579">
          <cell r="A579" t="str">
            <v>MARCO ANTONIO ZAMORA ANTUÑANO</v>
          </cell>
        </row>
        <row r="580">
          <cell r="A580" t="str">
            <v>MARGARITA CHAVEZ CAMACHO</v>
          </cell>
        </row>
        <row r="581">
          <cell r="A581" t="str">
            <v>MARGARITO ANDRES OLVERA GONZALEZ</v>
          </cell>
        </row>
        <row r="582">
          <cell r="A582" t="str">
            <v>MARIA ANGELICA LUJAN VEGA</v>
          </cell>
        </row>
        <row r="583">
          <cell r="A583" t="str">
            <v>MARIA DE LA LUZ LOPEZ DEL PRADO</v>
          </cell>
        </row>
        <row r="584">
          <cell r="A584" t="str">
            <v>MARIA DE LA LUZ TREJO URIBE</v>
          </cell>
        </row>
        <row r="585">
          <cell r="A585" t="str">
            <v>MARIA DEL CARMEN PAULA SAAVEDRA CONTRERAS</v>
          </cell>
        </row>
        <row r="586">
          <cell r="A586" t="str">
            <v>MARIA DEL CARMEN TERESA CADENA ARIAS</v>
          </cell>
        </row>
        <row r="587">
          <cell r="A587" t="str">
            <v>MARIA DEL PILAR MARCELA GARIBAY VILA</v>
          </cell>
        </row>
        <row r="588">
          <cell r="A588" t="str">
            <v>MARIA DEL ROCIO GARCIA MENDOZA</v>
          </cell>
        </row>
        <row r="589">
          <cell r="A589" t="str">
            <v>MARIA DEL ROSARIO ARELLANO ROCHA</v>
          </cell>
        </row>
        <row r="590">
          <cell r="A590" t="str">
            <v>MARIA DEL SOCORRO FOL OLGUIN</v>
          </cell>
        </row>
        <row r="591">
          <cell r="A591" t="str">
            <v>MARIA ELIZABETH YA EZ LOPEZ</v>
          </cell>
        </row>
        <row r="592">
          <cell r="A592" t="str">
            <v>MARIA ESTHER CITLALIC GUERRERO ROBLES</v>
          </cell>
        </row>
        <row r="593">
          <cell r="A593" t="str">
            <v>MARIA ESTHER GARCIA RIVERA</v>
          </cell>
        </row>
        <row r="594">
          <cell r="A594" t="str">
            <v>MARIA GEORGINA JUDITH OROZCO GOMEZ</v>
          </cell>
        </row>
        <row r="595">
          <cell r="A595" t="str">
            <v xml:space="preserve">MARIA GUADALUPE ALVAREZ RUIZ </v>
          </cell>
        </row>
        <row r="596">
          <cell r="A596" t="str">
            <v>MARIA ISABEL IBARRA GARDUÑO</v>
          </cell>
        </row>
        <row r="597">
          <cell r="A597" t="str">
            <v>MARIA JUANA HERRERA AYALA</v>
          </cell>
        </row>
        <row r="598">
          <cell r="A598" t="str">
            <v>MARIA MAGDALENA YOLANDA URIBE RESENDIZ</v>
          </cell>
        </row>
        <row r="599">
          <cell r="A599" t="str">
            <v>MARIA ROSAURA ACEVEDO ALVAREZ</v>
          </cell>
        </row>
        <row r="600">
          <cell r="A600" t="str">
            <v>MARIA SOLEDAD RENTERIA MARQUEZ</v>
          </cell>
        </row>
        <row r="601">
          <cell r="A601" t="str">
            <v>MARIA TERESA GARCIA MARTINEZ</v>
          </cell>
        </row>
        <row r="602">
          <cell r="A602" t="str">
            <v>MARIA TERESA MARTHA PADILLA SIUROB</v>
          </cell>
        </row>
        <row r="603">
          <cell r="A603" t="str">
            <v>MARIA TERESA VILLAFUERTE UGALDE</v>
          </cell>
        </row>
        <row r="604">
          <cell r="A604" t="str">
            <v>MARIA TRINIDAD CASTAÑEDA BECERRA</v>
          </cell>
        </row>
        <row r="605">
          <cell r="A605" t="str">
            <v>MARIA TRINIDAD LETICIA RAMIREZ MENDOZA</v>
          </cell>
        </row>
        <row r="606">
          <cell r="A606" t="str">
            <v>MARIA VIRGEN MARIN CAMACHO</v>
          </cell>
        </row>
        <row r="607">
          <cell r="A607" t="str">
            <v>MARINA MIRANDA HERNANDEZ</v>
          </cell>
        </row>
        <row r="608">
          <cell r="A608" t="str">
            <v>MARIO GARCIA OTERO</v>
          </cell>
        </row>
        <row r="609">
          <cell r="A609" t="str">
            <v>MARIO MARTINEZ RAMIREZ</v>
          </cell>
        </row>
        <row r="610">
          <cell r="A610" t="str">
            <v>MARIO OCHOA PARRA</v>
          </cell>
        </row>
        <row r="611">
          <cell r="A611" t="str">
            <v>MARIO PAZ CHAVEZ</v>
          </cell>
        </row>
        <row r="612">
          <cell r="A612" t="str">
            <v>MARIO QUINTERO GUTIERREZ</v>
          </cell>
        </row>
        <row r="613">
          <cell r="A613" t="str">
            <v>MARISOL MORALES RESENDIZ</v>
          </cell>
        </row>
        <row r="614">
          <cell r="A614" t="str">
            <v>MARTHA  SALOME SOTO SEVILLA</v>
          </cell>
        </row>
        <row r="615">
          <cell r="A615" t="str">
            <v>MARTHA ANGELICA URIBE</v>
          </cell>
        </row>
        <row r="616">
          <cell r="A616" t="str">
            <v>MARTHA JULIANA AYECH RODRIGUEZ</v>
          </cell>
        </row>
        <row r="617">
          <cell r="A617" t="str">
            <v>MARTHA LETICIA ORDAZ AMADOR</v>
          </cell>
        </row>
        <row r="618">
          <cell r="A618" t="str">
            <v>MARTHA LILIAN LAGOS MENDOZA</v>
          </cell>
        </row>
        <row r="619">
          <cell r="A619" t="str">
            <v>MARTHA SALOME SOTO SEVILLA</v>
          </cell>
        </row>
        <row r="620">
          <cell r="A620" t="str">
            <v>MARTIN CAMACHO CAMACHO</v>
          </cell>
        </row>
        <row r="621">
          <cell r="A621" t="str">
            <v>MATEO ARTURO BALDERAS FLORES</v>
          </cell>
        </row>
        <row r="622">
          <cell r="A622" t="str">
            <v>MAXCOM TELECOMUNICACIONES, S.A. B. DE C.V.</v>
          </cell>
        </row>
        <row r="623">
          <cell r="A623" t="str">
            <v>MAYRA ADRIANA NUÑEZ PLASCENCIA</v>
          </cell>
        </row>
        <row r="624">
          <cell r="A624" t="str">
            <v>MAYRA G CABALLERO GREEN</v>
          </cell>
        </row>
        <row r="625">
          <cell r="A625" t="str">
            <v>MAYRA IVON UGALDE PERRUSQUIA</v>
          </cell>
        </row>
        <row r="626">
          <cell r="A626" t="str">
            <v>MC MICROCOMPUTACION S.A. DE C.V.</v>
          </cell>
        </row>
        <row r="627">
          <cell r="A627" t="str">
            <v>MEDIOS AQROPOLIS, S.A. DE C.V.</v>
          </cell>
        </row>
        <row r="628">
          <cell r="A628" t="str">
            <v>MEGALUMINIO SAN JUAN DEL RIO, S.A. DE C.V.</v>
          </cell>
        </row>
        <row r="629">
          <cell r="A629" t="str">
            <v>MENSAJERÍA METROPOLITANA, S.A. DE C.V.</v>
          </cell>
        </row>
        <row r="630">
          <cell r="A630" t="str">
            <v>MERCA LLANTAS, S.A. DE C.V.</v>
          </cell>
        </row>
        <row r="631">
          <cell r="A631" t="str">
            <v>MERCANTIL TITANIO, S. DE R.L. DE C.V.</v>
          </cell>
        </row>
        <row r="632">
          <cell r="A632" t="str">
            <v>METROLOGIA Y SERVICIO INDUSTRIAL S.C.</v>
          </cell>
        </row>
        <row r="633">
          <cell r="A633" t="str">
            <v>MEXICO FEDERAL INSTITUTE FOR REMOTE SERVICES AND TECHNOLOGY A.C.</v>
          </cell>
        </row>
        <row r="634">
          <cell r="A634" t="str">
            <v>MICHELE DAWN PEREZ RUIZ</v>
          </cell>
        </row>
        <row r="635">
          <cell r="A635" t="str">
            <v>MICROANALISIS DEL BAJIO, S.A. DE C.V.</v>
          </cell>
        </row>
        <row r="636">
          <cell r="A636" t="str">
            <v>MICRONEXT DE MEXICO, S.A. DE C.V.</v>
          </cell>
        </row>
        <row r="637">
          <cell r="A637" t="str">
            <v>MIGUEL ANGEL OCEGUERA QUINTANAR</v>
          </cell>
        </row>
        <row r="638">
          <cell r="A638" t="str">
            <v>MIGUEL ANTONIO SAINZ CHAVEZ</v>
          </cell>
        </row>
        <row r="639">
          <cell r="A639" t="str">
            <v>MIGUEL GUZMAN MORAN</v>
          </cell>
        </row>
        <row r="640">
          <cell r="A640" t="str">
            <v>MIGUEL VICTOR AVILA PEREZ</v>
          </cell>
        </row>
        <row r="641">
          <cell r="A641" t="str">
            <v>MILITZA GUERRERO GARCIA</v>
          </cell>
        </row>
        <row r="642">
          <cell r="A642" t="str">
            <v>MINDY OCHOA UGALDE</v>
          </cell>
        </row>
        <row r="643">
          <cell r="A643" t="str">
            <v>MIRIAM RIOS JIMENEZ</v>
          </cell>
        </row>
        <row r="644">
          <cell r="A644" t="str">
            <v>MISION LA MURALLA, S.A. DE C.V.</v>
          </cell>
        </row>
        <row r="645">
          <cell r="A645" t="str">
            <v>MISION SAN GIL, S.A. DE C.V.</v>
          </cell>
        </row>
        <row r="646">
          <cell r="A646" t="str">
            <v>MISSARLY AMALIA FLORES IBARRA</v>
          </cell>
        </row>
        <row r="647">
          <cell r="A647" t="str">
            <v>MODESTO HERNANDEZ RESENDIZ</v>
          </cell>
        </row>
        <row r="648">
          <cell r="A648" t="str">
            <v>MONICA ADRIANA TOBIAS ARROYO</v>
          </cell>
        </row>
        <row r="649">
          <cell r="A649" t="str">
            <v>MONICA GARAY RAYA</v>
          </cell>
        </row>
        <row r="650">
          <cell r="A650" t="str">
            <v>MONICA M UGALDE B</v>
          </cell>
        </row>
        <row r="651">
          <cell r="A651" t="str">
            <v>MONICA OROZCO MARQUEZ</v>
          </cell>
        </row>
        <row r="652">
          <cell r="A652" t="str">
            <v>MONICA PERLA MENDOZA PEDRAZA</v>
          </cell>
        </row>
        <row r="653">
          <cell r="A653" t="str">
            <v>MOORE AND AKKERMAN CONSUL</v>
          </cell>
        </row>
        <row r="654">
          <cell r="A654" t="str">
            <v>MOTEL NAYARIT, S.A. DE C.V.</v>
          </cell>
        </row>
        <row r="655">
          <cell r="A655" t="str">
            <v>MOUSER ELECTRONICS S DE RL DE CV</v>
          </cell>
        </row>
        <row r="656">
          <cell r="A656" t="str">
            <v>MULTIMEDIOS EN RADIODIFUSION MORALES, S.A. DE C.V.</v>
          </cell>
        </row>
        <row r="657">
          <cell r="A657" t="str">
            <v>MULTIOPCIONES PLASTICAS M</v>
          </cell>
        </row>
        <row r="658">
          <cell r="A658" t="str">
            <v>MUNDO JOVEN TRAVEL SHOP, S.A. DE C.V.</v>
          </cell>
        </row>
        <row r="659">
          <cell r="A659" t="str">
            <v>MUNICIPIO DE JALPAN DE SERRA, QRO.</v>
          </cell>
        </row>
        <row r="660">
          <cell r="A660" t="str">
            <v>MUNICIPIO DE SAN JUAN DEL RIO QUERETARO</v>
          </cell>
        </row>
        <row r="661">
          <cell r="A661" t="str">
            <v>MUZQUIZ  GERARDO</v>
          </cell>
        </row>
        <row r="662">
          <cell r="A662" t="str">
            <v>MYRIAM VALLARINO HERNANDO</v>
          </cell>
        </row>
        <row r="663">
          <cell r="A663" t="str">
            <v>MYRIAM VALLARINO HERNANDO</v>
          </cell>
        </row>
        <row r="664">
          <cell r="A664" t="str">
            <v>MYRNA ESCALONA SIBAJA</v>
          </cell>
        </row>
        <row r="665">
          <cell r="A665" t="str">
            <v>NADIA ZARATE GARCIA</v>
          </cell>
        </row>
        <row r="666">
          <cell r="A666" t="str">
            <v>NALLELY GONZALEZ LEAL</v>
          </cell>
        </row>
        <row r="667">
          <cell r="A667" t="str">
            <v>NANCY ALEGRIA LOPEZ</v>
          </cell>
        </row>
        <row r="668">
          <cell r="A668" t="str">
            <v>NATIONAL INSTRUMENTS DE MEXICO, S.A. DE C.V.</v>
          </cell>
        </row>
        <row r="669">
          <cell r="A669" t="str">
            <v>NC TECH, S.A. DE C.V.</v>
          </cell>
        </row>
        <row r="670">
          <cell r="A670" t="str">
            <v>NEFTALI CRUZ SORIANO</v>
          </cell>
        </row>
        <row r="671">
          <cell r="A671" t="str">
            <v>NELLY VERA ALVARADO</v>
          </cell>
        </row>
        <row r="672">
          <cell r="A672" t="str">
            <v>NELSON CABRERA MARTINEZ</v>
          </cell>
        </row>
        <row r="673">
          <cell r="A673" t="str">
            <v>NEO TECHNOLOGY, S.A. DE C.V.</v>
          </cell>
        </row>
        <row r="674">
          <cell r="A674" t="str">
            <v>NOE ARTURO CRUZ CAYETANO</v>
          </cell>
        </row>
        <row r="675">
          <cell r="A675" t="str">
            <v>NOHEMI YANET SIERRA ZENTENO</v>
          </cell>
        </row>
        <row r="676">
          <cell r="A676" t="str">
            <v>NORA DIAZ ROMERO</v>
          </cell>
        </row>
        <row r="677">
          <cell r="A677" t="str">
            <v>NORMA ALEJANDRA JIMENEZ RIVERA</v>
          </cell>
        </row>
        <row r="678">
          <cell r="A678" t="str">
            <v>NORMA ALEJANDRA LEDESMA</v>
          </cell>
        </row>
        <row r="679">
          <cell r="A679" t="str">
            <v>NORMA ALEJANDRA LEDESMA URIBE</v>
          </cell>
        </row>
        <row r="680">
          <cell r="A680" t="str">
            <v>NORMA ALEJANDRA LEDESMA URIBE</v>
          </cell>
        </row>
        <row r="681">
          <cell r="A681" t="str">
            <v>NORMA CABELLO LEDESMA</v>
          </cell>
        </row>
        <row r="682">
          <cell r="A682" t="str">
            <v>NORMA NUÑEZ ARTEAGA</v>
          </cell>
        </row>
        <row r="683">
          <cell r="A683" t="str">
            <v>NORMA PATRICIA CERVANTES CARMONA</v>
          </cell>
        </row>
        <row r="684">
          <cell r="A684" t="str">
            <v>NORMA PEDRAZA ARVIZU</v>
          </cell>
        </row>
        <row r="685">
          <cell r="A685" t="str">
            <v>NOVA IMAGEN AGENCIA DE VIAJES, S.A. DE C.V.</v>
          </cell>
        </row>
        <row r="686">
          <cell r="A686" t="str">
            <v>NUEVA WAL MART</v>
          </cell>
        </row>
        <row r="687">
          <cell r="A687" t="str">
            <v>NUEVA WALMART DE MEXICO S. DE R.L. DE C.V.</v>
          </cell>
        </row>
        <row r="688">
          <cell r="A688" t="str">
            <v>NURIA BEATRIZ PEÑA AHUMADA</v>
          </cell>
        </row>
        <row r="689">
          <cell r="A689" t="str">
            <v>NURY GUADALUPE CANCINO CHAVERO</v>
          </cell>
        </row>
        <row r="690">
          <cell r="A690" t="str">
            <v>OBDULIA GARCIA MORENO</v>
          </cell>
        </row>
        <row r="691">
          <cell r="A691" t="str">
            <v>OCAMPO ALEJANDRO</v>
          </cell>
        </row>
        <row r="692">
          <cell r="A692" t="str">
            <v>OCAMPO RAFAEL</v>
          </cell>
        </row>
        <row r="693">
          <cell r="A693" t="str">
            <v>OFEQ, A.C.</v>
          </cell>
        </row>
        <row r="694">
          <cell r="A694" t="str">
            <v>OFFICE DEPOT DE MEXICO, S.A. DE C.V.</v>
          </cell>
        </row>
        <row r="695">
          <cell r="A695" t="str">
            <v>OFFSHORE DEVELOPMENT SERVICES, S.A. DE C.V.</v>
          </cell>
        </row>
        <row r="696">
          <cell r="A696" t="str">
            <v>OFIX SA DE CV</v>
          </cell>
        </row>
        <row r="697">
          <cell r="A697" t="str">
            <v>OLGA ESMERALDA RENAUD ARANZOLO</v>
          </cell>
        </row>
        <row r="698">
          <cell r="A698" t="str">
            <v>OMAR OLVERA JIMENEZ</v>
          </cell>
        </row>
        <row r="699">
          <cell r="A699" t="str">
            <v>OPCOM</v>
          </cell>
        </row>
        <row r="700">
          <cell r="A700" t="str">
            <v>OPERADORA CASA DE LOS MORALES</v>
          </cell>
        </row>
        <row r="701">
          <cell r="A701" t="str">
            <v>OPERADORA MALLORQUINA, S.A. DE C.V.</v>
          </cell>
        </row>
        <row r="702">
          <cell r="A702" t="str">
            <v>OPERADORA RIO GRANDE, S.A. DE C.V.</v>
          </cell>
        </row>
        <row r="703">
          <cell r="A703" t="str">
            <v>OPERADORA TURISTICA GOMARTI, S.A. DE C.V.</v>
          </cell>
        </row>
        <row r="704">
          <cell r="A704" t="str">
            <v>OPERADORA TURISTICA HOTELERA, S.A. DE C.V.</v>
          </cell>
        </row>
        <row r="705">
          <cell r="A705" t="str">
            <v>ORGANIZACION TECNICA DEL</v>
          </cell>
        </row>
        <row r="706">
          <cell r="A706" t="str">
            <v>ORLANDO HERNANDEZ CANO</v>
          </cell>
        </row>
        <row r="707">
          <cell r="A707" t="str">
            <v>OSCAR BELMONT MARTINEZ</v>
          </cell>
        </row>
        <row r="708">
          <cell r="A708" t="str">
            <v>OSCAR CUAUHTEMOC AGUILAR RASCON</v>
          </cell>
        </row>
        <row r="709">
          <cell r="A709" t="str">
            <v>OSCAR MARIO GONZALEZ PINTO</v>
          </cell>
        </row>
        <row r="710">
          <cell r="A710" t="str">
            <v>OSCAR TOMAS TOVAR ZAMBRANO</v>
          </cell>
        </row>
        <row r="711">
          <cell r="A711" t="str">
            <v>PAOLA ELIZABETH CARRASCO CALDERON</v>
          </cell>
        </row>
        <row r="712">
          <cell r="A712" t="str">
            <v>PATRICIA MACIAS OLIVARES</v>
          </cell>
        </row>
        <row r="713">
          <cell r="A713" t="str">
            <v>PATRICIA NOEMI ORTEGA PERALTA</v>
          </cell>
        </row>
        <row r="714">
          <cell r="A714" t="str">
            <v>PAULO CESAR ORTIZ LOPEZ</v>
          </cell>
        </row>
        <row r="715">
          <cell r="A715" t="str">
            <v>PAZ CHAVEZ</v>
          </cell>
        </row>
        <row r="716">
          <cell r="A716" t="str">
            <v>PC GLOBAL, S.A. DE C.V.</v>
          </cell>
        </row>
        <row r="717">
          <cell r="A717" t="str">
            <v>PEDRO JAIMES CARBAJAL</v>
          </cell>
        </row>
        <row r="718">
          <cell r="A718" t="str">
            <v xml:space="preserve">PERKIN ELMER DE MEXICO, S.A. </v>
          </cell>
        </row>
        <row r="719">
          <cell r="A719" t="str">
            <v>PEYSA CONSULTORES</v>
          </cell>
        </row>
        <row r="720">
          <cell r="A720" t="str">
            <v>PHILADELPHIA DEL CENTRO, S.A.</v>
          </cell>
        </row>
        <row r="721">
          <cell r="A721" t="str">
            <v>PILAR MARICELA DONATTO GALLEGOS</v>
          </cell>
        </row>
        <row r="722">
          <cell r="A722" t="str">
            <v>PINTURAS DE SAN JUAN, S.A. DE C.V.</v>
          </cell>
        </row>
        <row r="723">
          <cell r="A723" t="str">
            <v>PINTURAS Y RECUBRIMIENTOS DE SAN JUAN, S.A. DE C.V.</v>
          </cell>
        </row>
        <row r="724">
          <cell r="A724" t="str">
            <v>PLANTA INCINERADORA DE RESIDUOS BIOINFECCIOSOS, S.A. DE C.V.</v>
          </cell>
        </row>
        <row r="725">
          <cell r="A725" t="str">
            <v>PLOMERIA Y CERAMICA DE QUERETARO</v>
          </cell>
        </row>
        <row r="726">
          <cell r="A726" t="str">
            <v>POLIFORMAS PLASTICAS, S.A. DE C.V.</v>
          </cell>
        </row>
        <row r="727">
          <cell r="A727" t="str">
            <v>PRAXAIR MEXICO S. DE R.L. DE C.V.</v>
          </cell>
        </row>
        <row r="728">
          <cell r="A728" t="str">
            <v>PRDUCTOS ALTEC SA DE CV</v>
          </cell>
        </row>
        <row r="729">
          <cell r="A729" t="str">
            <v>PRESEAS.COM, S.A. DE C.V.</v>
          </cell>
        </row>
        <row r="730">
          <cell r="A730" t="str">
            <v>PROACTIVOS EN LA ENSEÑANZA APRENDIZAJE, S.C.</v>
          </cell>
        </row>
        <row r="731">
          <cell r="A731" t="str">
            <v>PRODUCTOS EL SARTEN, S.A. DE C.V.</v>
          </cell>
        </row>
        <row r="732">
          <cell r="A732" t="str">
            <v>PROLIMCA, S.A. DE C.V.</v>
          </cell>
        </row>
        <row r="733">
          <cell r="A733" t="str">
            <v>PROLIMPIEZA, S.A. DE C.V.</v>
          </cell>
        </row>
        <row r="734">
          <cell r="A734" t="str">
            <v>PROMOCION DE LA CULTURA Y LA EDUCACION SUPERIOR DEL BAJIO, A.C.</v>
          </cell>
        </row>
        <row r="735">
          <cell r="A735" t="str">
            <v>PROMOTORA OTIR, S.A. DE C.V.</v>
          </cell>
        </row>
        <row r="736">
          <cell r="A736" t="str">
            <v>PROSPELAB CORPORATIVO PADUA, S.A. DE C.V.</v>
          </cell>
        </row>
        <row r="737">
          <cell r="A737" t="str">
            <v>PROTECCION Y SEGURIDAD PRIVADA INDUSTRIAL DE QUERETARO, S.A. DE C.V.</v>
          </cell>
        </row>
        <row r="738">
          <cell r="A738" t="str">
            <v>PROVEEDORA DE FERIAS Y ESPECTACULOS SA</v>
          </cell>
        </row>
        <row r="739">
          <cell r="A739" t="str">
            <v>QUALITY PRODUCTIVITY EXCELLENCE</v>
          </cell>
        </row>
        <row r="740">
          <cell r="A740" t="str">
            <v>QUALTEC S.A. DE C.V.</v>
          </cell>
        </row>
        <row r="741">
          <cell r="A741" t="str">
            <v>QUERETANA BANDAS BANDERAS ACCESORIOS Y ESCOLARES, S. DE R.L. DE C.V.</v>
          </cell>
        </row>
        <row r="742">
          <cell r="A742" t="str">
            <v>QUIERO MEDIA, S.A. DE C.V.</v>
          </cell>
        </row>
        <row r="743">
          <cell r="A743" t="str">
            <v>QUISTIAN ARMANDO</v>
          </cell>
        </row>
        <row r="744">
          <cell r="A744" t="str">
            <v>RADIOSHACK DE MEXICO, S.A. DE C.V.</v>
          </cell>
        </row>
        <row r="745">
          <cell r="A745" t="str">
            <v>RAFAEL ACEVEDO CRUZ</v>
          </cell>
        </row>
        <row r="746">
          <cell r="A746" t="str">
            <v>RAFAEL ALBERTI GONZALEZ NERI</v>
          </cell>
        </row>
        <row r="747">
          <cell r="A747" t="str">
            <v>RAFAEL MARTINEZ MARTINEZ</v>
          </cell>
        </row>
        <row r="748">
          <cell r="A748" t="str">
            <v>RAFAEL OCAMPO MARTINEZ</v>
          </cell>
        </row>
        <row r="749">
          <cell r="A749" t="str">
            <v>RAFAEL POSADA VELAZQUEZ</v>
          </cell>
        </row>
        <row r="750">
          <cell r="A750" t="str">
            <v>RAFAEL VILLAGOMEZ CORTES</v>
          </cell>
        </row>
        <row r="751">
          <cell r="A751" t="str">
            <v>RAMON ALFREDO MEDINA VILLEGAS</v>
          </cell>
        </row>
        <row r="752">
          <cell r="A752" t="str">
            <v>RANCHO SANTIAGO COMMUNITY COLLEGE DISTRICT</v>
          </cell>
        </row>
        <row r="753">
          <cell r="A753" t="str">
            <v>RAPID PROTOTYPING, S.A. DE C.V.</v>
          </cell>
        </row>
        <row r="754">
          <cell r="A754" t="str">
            <v>RAQUEL ARACELI SOTO MORENO</v>
          </cell>
        </row>
        <row r="755">
          <cell r="A755" t="str">
            <v>RAQUEL ARCIGA PEDRAZA</v>
          </cell>
        </row>
        <row r="756">
          <cell r="A756" t="str">
            <v>RAUL CALAO REBOULEEN</v>
          </cell>
        </row>
        <row r="757">
          <cell r="A757" t="str">
            <v>RAUL GARCIA GARCIA</v>
          </cell>
        </row>
        <row r="758">
          <cell r="A758" t="str">
            <v>RBG SINERGIA GLOBAL S.C.</v>
          </cell>
        </row>
        <row r="759">
          <cell r="A759" t="str">
            <v>REACTIVOS Y MARCAS DE MEXICO, S.A. DE C.V.</v>
          </cell>
        </row>
        <row r="760">
          <cell r="A760" t="str">
            <v>RECURSOS DIDACTICOS, S.A. DE C.V.</v>
          </cell>
        </row>
        <row r="761">
          <cell r="A761" t="str">
            <v>RED DE ESPECIALISTAS EN SISTEMAS DE INFORMACION DEL ESTADO DE QUERETARO, A.C.</v>
          </cell>
        </row>
        <row r="762">
          <cell r="A762" t="str">
            <v>RENE SANTOS OSORIO</v>
          </cell>
        </row>
        <row r="763">
          <cell r="A763" t="str">
            <v>RESTAURANT PORTAL SANJUANENSE, S.A. DE C.V.</v>
          </cell>
        </row>
        <row r="764">
          <cell r="A764" t="str">
            <v>REVISTAS IMMEXPORTA SA D</v>
          </cell>
        </row>
        <row r="765">
          <cell r="A765" t="str">
            <v>REVISTAS UNIVERSALES, LIBROS, FONOGRAMAS ORIGINALES, S.A. DE C.V.</v>
          </cell>
        </row>
        <row r="766">
          <cell r="A766" t="str">
            <v>RICARDO FRANCISCO JOSE HERNANDEZ HERNANDEZ</v>
          </cell>
        </row>
        <row r="767">
          <cell r="A767" t="str">
            <v>RICARDO MALDONADO LANDA</v>
          </cell>
        </row>
        <row r="768">
          <cell r="A768" t="str">
            <v>RICARDO MORALES ALEGRIA</v>
          </cell>
        </row>
        <row r="769">
          <cell r="A769" t="str">
            <v>RICARDO PANIAGUA BADILLO</v>
          </cell>
        </row>
        <row r="770">
          <cell r="A770" t="str">
            <v>RISUHE, S.A. DE C.V.</v>
          </cell>
        </row>
        <row r="771">
          <cell r="A771" t="str">
            <v>ROBERT YOUNG</v>
          </cell>
        </row>
        <row r="772">
          <cell r="A772" t="str">
            <v>ROBERTO HERNANDEZ CASTELLANOS</v>
          </cell>
        </row>
        <row r="773">
          <cell r="A773" t="str">
            <v>ROBERTO PACHECO CUTIÑO</v>
          </cell>
        </row>
        <row r="774">
          <cell r="A774" t="str">
            <v>ROCIO ALEGRIA PACHECO</v>
          </cell>
        </row>
        <row r="775">
          <cell r="A775" t="str">
            <v>ROCIO ROMERO TREJO</v>
          </cell>
        </row>
        <row r="776">
          <cell r="A776" t="str">
            <v>RODRIGO MONTELONGO MARTINEZ</v>
          </cell>
        </row>
        <row r="777">
          <cell r="A777" t="str">
            <v>ROGELIO DE JESUS HARDY CASTRO</v>
          </cell>
        </row>
        <row r="778">
          <cell r="A778" t="str">
            <v>ROGELIO DE JESUS HARDY CASTRO</v>
          </cell>
        </row>
        <row r="779">
          <cell r="A779" t="str">
            <v>ROGELIO HEBERTO SIERRA MORA</v>
          </cell>
        </row>
        <row r="780">
          <cell r="A780" t="str">
            <v>ROLANDO FERNANDEZ</v>
          </cell>
        </row>
        <row r="781">
          <cell r="A781" t="str">
            <v>ROLANDO ROMAN FERNANDEZ CAÑIPA</v>
          </cell>
        </row>
        <row r="782">
          <cell r="A782" t="str">
            <v>ROMHER INGENIERIA, S.A. DE C.V.</v>
          </cell>
        </row>
        <row r="783">
          <cell r="A783" t="str">
            <v>ROSA LILIA RAMOS CABRERA</v>
          </cell>
        </row>
        <row r="784">
          <cell r="A784" t="str">
            <v>ROSA MARIA DEL PILAR ORTIZ CORONADO</v>
          </cell>
        </row>
        <row r="785">
          <cell r="A785" t="str">
            <v>ROSA MARIA ORTEGA SOSA</v>
          </cell>
        </row>
        <row r="786">
          <cell r="A786" t="str">
            <v>RUBEN MEDINA CALIXTO</v>
          </cell>
        </row>
        <row r="787">
          <cell r="A787" t="str">
            <v>RUBEN NAVARRETE REAL</v>
          </cell>
        </row>
        <row r="788">
          <cell r="A788" t="str">
            <v>RUBEN SPINDOLA RIVERA</v>
          </cell>
        </row>
        <row r="789">
          <cell r="A789" t="str">
            <v>RUBI GARCIA RAMIREZ</v>
          </cell>
        </row>
        <row r="790">
          <cell r="A790" t="str">
            <v>RUFINO ALBERTO CHAVEZ ESQUIVEL</v>
          </cell>
        </row>
        <row r="791">
          <cell r="A791" t="str">
            <v>RUFINO GARCIA MENDOZA</v>
          </cell>
        </row>
        <row r="792">
          <cell r="A792" t="str">
            <v>RUIZ  RODRIGO</v>
          </cell>
        </row>
        <row r="793">
          <cell r="A793" t="str">
            <v>RUTH ARIADNA CORDERO MATTA</v>
          </cell>
        </row>
        <row r="794">
          <cell r="A794" t="str">
            <v>RUTH RANGEL MARTINEZ</v>
          </cell>
        </row>
        <row r="795">
          <cell r="A795" t="str">
            <v>SAI GLOBAL MEXICO S DE RL DE CV</v>
          </cell>
        </row>
        <row r="796">
          <cell r="A796" t="str">
            <v>SAIRA DOLORES TREJO SAUZ</v>
          </cell>
        </row>
        <row r="797">
          <cell r="A797" t="str">
            <v>SAKINA NAHOKO KOBAYASHI ISHIMATSU</v>
          </cell>
        </row>
        <row r="798">
          <cell r="A798" t="str">
            <v>SALVADOR CARRILLO JARILLO</v>
          </cell>
        </row>
        <row r="799">
          <cell r="A799" t="str">
            <v>SALVADOR HERNANDEZ GONZALEZ</v>
          </cell>
        </row>
        <row r="800">
          <cell r="A800" t="str">
            <v>SAMUEL SOTELO MARTINEZ</v>
          </cell>
        </row>
        <row r="801">
          <cell r="A801" t="str">
            <v>SANDRA CUEVAS TREJO</v>
          </cell>
        </row>
        <row r="802">
          <cell r="A802" t="str">
            <v>SANDRA GABRIELA ARMENTA VERA</v>
          </cell>
        </row>
        <row r="803">
          <cell r="A803" t="str">
            <v>SANTIAGO IBRAHIM BERNAL ABREU</v>
          </cell>
        </row>
        <row r="804">
          <cell r="A804" t="str">
            <v>SARA MARLEN TORRES SANCHEZ</v>
          </cell>
        </row>
        <row r="805">
          <cell r="A805" t="str">
            <v>SAUL GONZALEZ VILLALOBOS</v>
          </cell>
        </row>
        <row r="806">
          <cell r="A806" t="str">
            <v>SAUL SIGIFREDO MEZA HERNANDEZ</v>
          </cell>
        </row>
        <row r="807">
          <cell r="A807" t="str">
            <v>SD GROUP DE QUERETARO SA DE CV</v>
          </cell>
        </row>
        <row r="808">
          <cell r="A808" t="str">
            <v>SEGUROS BANORTE-GENERALI, S.A. DE C.V.</v>
          </cell>
        </row>
        <row r="809">
          <cell r="A809" t="str">
            <v>SERGIO GOMEZ PAZ</v>
          </cell>
        </row>
        <row r="810">
          <cell r="A810" t="str">
            <v>SERGIO SOTO SEVILLA</v>
          </cell>
        </row>
        <row r="811">
          <cell r="A811" t="str">
            <v>SERVICIO JUSTO A TU MEDIDA, S.A. DE C.V.</v>
          </cell>
        </row>
        <row r="812">
          <cell r="A812" t="str">
            <v>SERVICIOS A LA INDUSTRIA QUIMICA, S.A. DE C.V.</v>
          </cell>
        </row>
        <row r="813">
          <cell r="A813" t="str">
            <v>SERVICIOS DE INFORMACION INTEGRAL, S.A. DE C.V.</v>
          </cell>
        </row>
        <row r="814">
          <cell r="A814" t="str">
            <v>SERVICIOS JUSTO A TU MEDIDA SA DE CV</v>
          </cell>
        </row>
        <row r="815">
          <cell r="A815" t="str">
            <v>SERVILLANTAS DEL PARQUE</v>
          </cell>
        </row>
        <row r="816">
          <cell r="A816" t="str">
            <v>SERVILLANTAS DEL PARQUE S.A. DE C.V.</v>
          </cell>
        </row>
        <row r="817">
          <cell r="A817" t="str">
            <v>SETMEX, S.A. DE C.V.</v>
          </cell>
        </row>
        <row r="818">
          <cell r="A818" t="str">
            <v>SGP OPERADORA DE SERVICIOS, S.A. DE C.V.</v>
          </cell>
        </row>
        <row r="819">
          <cell r="A819" t="str">
            <v>SGS DE MEXICO  S.A. DE C.V.</v>
          </cell>
        </row>
        <row r="820">
          <cell r="A820" t="str">
            <v>SHEILA ELISA LOPEZ SALINAS</v>
          </cell>
        </row>
        <row r="821">
          <cell r="A821" t="str">
            <v>SHEILA URIBE GUTIERREZ</v>
          </cell>
        </row>
        <row r="822">
          <cell r="A822" t="str">
            <v>SIGMUD EDER BOLLAS TOVAR</v>
          </cell>
        </row>
        <row r="823">
          <cell r="A823" t="str">
            <v>SILVIA MOLINA VELAZQUEZ</v>
          </cell>
        </row>
        <row r="824">
          <cell r="A824" t="str">
            <v>SINNUHE MARTINEZ CHAVEZ</v>
          </cell>
        </row>
        <row r="825">
          <cell r="A825" t="str">
            <v>SINUHE MARTINEZ CHAVEZ</v>
          </cell>
        </row>
        <row r="826">
          <cell r="A826" t="str">
            <v>SISTEMAS DE INFORMACION MONARCH, S.A. DE C.V.</v>
          </cell>
        </row>
        <row r="827">
          <cell r="A827" t="str">
            <v>SISTEMAS PHOENIX S. DE R.L.</v>
          </cell>
        </row>
        <row r="828">
          <cell r="A828" t="str">
            <v>SMART PRICE DE MEXICO S.A. DE C.V.</v>
          </cell>
        </row>
        <row r="829">
          <cell r="A829" t="str">
            <v>SOCIEDAD MEXICANA DE MATERIALES</v>
          </cell>
        </row>
        <row r="830">
          <cell r="A830" t="str">
            <v>SOCORRO MEZA MEJIA</v>
          </cell>
        </row>
        <row r="831">
          <cell r="A831" t="str">
            <v>SOCORRO SOFIA GARCIA LUNA</v>
          </cell>
        </row>
        <row r="832">
          <cell r="A832" t="str">
            <v>SOFTWAREPIPELINE, S. DE R.L. DE C.V.</v>
          </cell>
        </row>
        <row r="833">
          <cell r="A833" t="str">
            <v>SOLARLUX DE MEXICO S. DE R.L. DE C.V.</v>
          </cell>
        </row>
        <row r="834">
          <cell r="A834" t="str">
            <v>SOLARTEC, S.A. DE C.V.</v>
          </cell>
        </row>
        <row r="835">
          <cell r="A835" t="str">
            <v>SOLARTRONIC S.A DE C.V</v>
          </cell>
        </row>
        <row r="836">
          <cell r="A836" t="str">
            <v>SOLUCIONES ECOLOGICAS INTEGRALES, S. DE R.L. DE C.V.</v>
          </cell>
        </row>
        <row r="837">
          <cell r="A837" t="str">
            <v>SOLUCIONES ORIENTADAS A SISTEMAS DE INFORMACION, S.A. DE C.V.</v>
          </cell>
        </row>
        <row r="838">
          <cell r="A838" t="str">
            <v>SPORT FIELD  S A  DE C V</v>
          </cell>
        </row>
        <row r="839">
          <cell r="A839" t="str">
            <v>SQE DE MEXICO S DE RL DE CV</v>
          </cell>
        </row>
        <row r="840">
          <cell r="A840" t="str">
            <v>STANDARD TESTING SERVICES, S.A. DE C.V.</v>
          </cell>
        </row>
        <row r="841">
          <cell r="A841" t="str">
            <v>SUMMAES S.C.</v>
          </cell>
        </row>
        <row r="842">
          <cell r="A842" t="str">
            <v>SUPER SERVICIO LA VENTA, S.A. DE C.V.</v>
          </cell>
        </row>
        <row r="843">
          <cell r="A843" t="str">
            <v>TALANTON, S.C.</v>
          </cell>
        </row>
        <row r="844">
          <cell r="A844" t="str">
            <v>TECNOLOGIA AVANZADA PARA MANTENIMIENTO, S.A. DE C.V.</v>
          </cell>
        </row>
        <row r="845">
          <cell r="A845" t="str">
            <v>TECNOLOGIA Y CONSULTORIA PARA LA EDUCACION, S.A. DE C.V.</v>
          </cell>
        </row>
        <row r="846">
          <cell r="A846" t="str">
            <v>TEC-QUEST S.A. DE C.V.</v>
          </cell>
        </row>
        <row r="847">
          <cell r="A847" t="str">
            <v>TITO BOTELLO ZUÑIGA</v>
          </cell>
        </row>
        <row r="848">
          <cell r="A848" t="str">
            <v>TLACHIA SYSTEMS, S.A. DE C.V.</v>
          </cell>
        </row>
        <row r="849">
          <cell r="A849" t="str">
            <v>TRANSPORTES AMEALCENSES, S.A. DE C.V.</v>
          </cell>
        </row>
        <row r="850">
          <cell r="A850" t="str">
            <v>TRAVERS TOOL, S. DE R.L. DE C.V.</v>
          </cell>
        </row>
        <row r="851">
          <cell r="A851" t="str">
            <v>TUROTEL QUERETARO, S.A. DE C.V.</v>
          </cell>
        </row>
        <row r="852">
          <cell r="A852" t="str">
            <v>TWILIGHT SA DE CV</v>
          </cell>
        </row>
        <row r="853">
          <cell r="A853" t="str">
            <v>UMWELT CONSULTORES, S.A. DE C.V.</v>
          </cell>
        </row>
        <row r="854">
          <cell r="A854" t="str">
            <v>UNIFORMES ALTIMA, S.A. DE C.V.</v>
          </cell>
        </row>
        <row r="855">
          <cell r="A855" t="str">
            <v>UNIVERSIDAD DEL VALLE DE MEXICO S.C.</v>
          </cell>
        </row>
        <row r="856">
          <cell r="A856" t="str">
            <v>UNIVERSIDAD TECNOLGICA DE HERMOSILLO SON</v>
          </cell>
        </row>
        <row r="857">
          <cell r="A857" t="str">
            <v>UNIVERSIDAD TECNOLOGICA D</v>
          </cell>
        </row>
        <row r="858">
          <cell r="A858" t="str">
            <v>UNIVERSIDAD TECNOLOGICA DE AGUASCALIENTES</v>
          </cell>
        </row>
        <row r="859">
          <cell r="A859" t="str">
            <v>UNIVERSIDAD TECNOLOGICA DE BAHIA DE BANDERAS</v>
          </cell>
        </row>
        <row r="860">
          <cell r="A860" t="str">
            <v>UNIVERSIDAD TECNOLOGICA DE CANCUN</v>
          </cell>
        </row>
        <row r="861">
          <cell r="A861" t="str">
            <v>UNIVERSIDAD TECNOLOGICA DE COAHUILA</v>
          </cell>
        </row>
        <row r="862">
          <cell r="A862" t="str">
            <v>UNIVERSIDAD TECNOLOGICA DE EMILIANO ZAPATA</v>
          </cell>
        </row>
        <row r="863">
          <cell r="A863" t="str">
            <v>UNIVERSIDAD TECNOLOGICA DE LA COSTA</v>
          </cell>
        </row>
        <row r="864">
          <cell r="A864" t="str">
            <v>UNIVERSIDAD TECNOLOGICA DE LA SELVA</v>
          </cell>
        </row>
        <row r="865">
          <cell r="A865" t="str">
            <v>UNIVERSIDAD TECNOLOGICA DE LA ZONA METROPÓLITANA DE GUADALAJARA</v>
          </cell>
        </row>
        <row r="866">
          <cell r="A866" t="str">
            <v>UNIVERSIDAD TECNOLOGICA DE LEON</v>
          </cell>
        </row>
        <row r="867">
          <cell r="A867" t="str">
            <v>UNIVERSIDAD TECNOLOGICA DE NAYARIT</v>
          </cell>
        </row>
        <row r="868">
          <cell r="A868" t="str">
            <v>UNIVERSIDAD TECNOLOGICA DE NEZAHUALCOYOT</v>
          </cell>
        </row>
        <row r="869">
          <cell r="A869" t="str">
            <v>UNIVERSIDAD TECNOLOGICA DE NEZAHUALCOYOTL</v>
          </cell>
        </row>
        <row r="870">
          <cell r="A870" t="str">
            <v>UNIVERSIDAD TECNOLOGICA DE PUEBLA</v>
          </cell>
        </row>
        <row r="871">
          <cell r="A871" t="str">
            <v>UNIVERSIDAD TECNOLOGICA DE QUERETARO</v>
          </cell>
        </row>
        <row r="872">
          <cell r="A872" t="str">
            <v>UNIVERSIDAD TECNOLOGICA DE SAN JUAN DEL</v>
          </cell>
        </row>
        <row r="873">
          <cell r="A873" t="str">
            <v>UNIVERSIDAD TECNOLOGICA DE SAN JUAN DEL</v>
          </cell>
        </row>
        <row r="874">
          <cell r="A874" t="str">
            <v>UNIVERSIDAD TECNOLOGICA DE SAN JUAN DEL</v>
          </cell>
        </row>
        <row r="875">
          <cell r="A875" t="str">
            <v>UNIVERSIDAD TECNOLOGICA DE SAN JUAN DEL</v>
          </cell>
        </row>
        <row r="876">
          <cell r="A876" t="str">
            <v>UNIVERSIDAD TECNOLOGICA DE SAN JUAN DEL RIO</v>
          </cell>
        </row>
        <row r="877">
          <cell r="A877" t="str">
            <v>UNIVERSIDAD TECNOLOGICA DE SANTA CATARINA</v>
          </cell>
        </row>
        <row r="878">
          <cell r="A878" t="str">
            <v>UNIVERSIDAD TECNOLOGICA DE SJR</v>
          </cell>
        </row>
        <row r="879">
          <cell r="A879" t="str">
            <v>UNIVERSIDAD TECNOLOGICA DE SJR</v>
          </cell>
        </row>
        <row r="880">
          <cell r="A880" t="str">
            <v>UNIVERSIDAD TECNOLOGICA DE SJR</v>
          </cell>
        </row>
        <row r="881">
          <cell r="A881" t="str">
            <v>UNIVERSIDAD TECNOLOGICA DE TULA TEPEJI</v>
          </cell>
        </row>
        <row r="882">
          <cell r="A882" t="str">
            <v>UNIVERSIDAD TECNOLOGICA DE USUMACINTA</v>
          </cell>
        </row>
        <row r="883">
          <cell r="A883" t="str">
            <v>UNIVERSIDAD TECNOLOGICA DEL ESTADO DE ZACATECAS</v>
          </cell>
        </row>
        <row r="884">
          <cell r="A884" t="str">
            <v>UNIVERSIDAD TECNOLOGICA DEL SUROESTE DE GUANAJUATO</v>
          </cell>
        </row>
        <row r="885">
          <cell r="A885" t="str">
            <v>UNIVERSIDAD TECNOLOGICA DEL VALLE DE TOLUCA</v>
          </cell>
        </row>
        <row r="886">
          <cell r="A886" t="str">
            <v>UNIVERSIDAD TECNOLOGICA DEL VALLE DEL MEZQUITAL</v>
          </cell>
        </row>
        <row r="887">
          <cell r="A887" t="str">
            <v>UNIVERSIDAD TECNOLOGICA FIDEL VELAZQUEZ</v>
          </cell>
        </row>
        <row r="888">
          <cell r="A888" t="str">
            <v>UNIVERSIDAD TECNOLOGICA GENERAL MARIANO ESCOBEDO</v>
          </cell>
        </row>
        <row r="889">
          <cell r="A889" t="str">
            <v>UNIVERSIDAD TECNOLOGICA METROPOLITANA</v>
          </cell>
        </row>
        <row r="890">
          <cell r="A890" t="str">
            <v>UPAEP</v>
          </cell>
        </row>
        <row r="891">
          <cell r="A891" t="str">
            <v>VALLARTA INTERNACIONAL, S.A. DE C.V.</v>
          </cell>
        </row>
        <row r="892">
          <cell r="A892" t="str">
            <v>VEHICULOS JAPONESES DEL BAJIO, S.A. DE C.V.</v>
          </cell>
        </row>
        <row r="893">
          <cell r="A893" t="str">
            <v>VERONICA BRAVO QUINTANAR</v>
          </cell>
        </row>
        <row r="894">
          <cell r="A894" t="str">
            <v>VIAJES C J   T SA DE CV</v>
          </cell>
        </row>
        <row r="895">
          <cell r="A895" t="str">
            <v>VICTOR GORDOA GIL</v>
          </cell>
        </row>
        <row r="896">
          <cell r="A896" t="str">
            <v>VICTOR HUGO LEÓN VARGAS</v>
          </cell>
        </row>
        <row r="897">
          <cell r="A897" t="str">
            <v>VICTOR MANUEL SANCHEZ CABRERA</v>
          </cell>
        </row>
        <row r="898">
          <cell r="A898" t="str">
            <v>VICTOR VENTURA ARROYO CHAVEZ</v>
          </cell>
        </row>
        <row r="899">
          <cell r="A899" t="str">
            <v>VIDAC, S.A. DE C.V.</v>
          </cell>
        </row>
        <row r="900">
          <cell r="A900" t="str">
            <v>VIERQUET MERCANTIL SA DE</v>
          </cell>
        </row>
        <row r="901">
          <cell r="A901" t="str">
            <v>VIGILANCIA INDUSTRIAL PRIVADA Y CUSTODIA EMPRESARIAL S.A. DE C.V.</v>
          </cell>
        </row>
        <row r="902">
          <cell r="A902" t="str">
            <v>VIRGINIA AGUILLON BANDA</v>
          </cell>
        </row>
        <row r="903">
          <cell r="A903" t="str">
            <v>VIRTUAL TECH SOLUTIONS AND ENGINEERING MEXICO S.A. DE C.V.</v>
          </cell>
        </row>
        <row r="904">
          <cell r="A904" t="str">
            <v>WARDEN CONSULTORES Y CAPACITADORES DE MEXICO,  S.A. DE C.V.</v>
          </cell>
        </row>
        <row r="905">
          <cell r="A905" t="str">
            <v>WEBTOOLS S.L.</v>
          </cell>
        </row>
        <row r="906">
          <cell r="A906" t="str">
            <v>WENDY AMERICA MALDONADO MORALES</v>
          </cell>
        </row>
        <row r="907">
          <cell r="A907" t="str">
            <v>WESS CORPORATE S.A. DE C.V.</v>
          </cell>
        </row>
        <row r="908">
          <cell r="A908" t="str">
            <v>WORLD EDUCATION &amp; DEVELOPMENT FUND</v>
          </cell>
        </row>
        <row r="909">
          <cell r="A909" t="str">
            <v>WORLD EDUCATION Y DEVELOPMENT FUND MEXICO, A.C.</v>
          </cell>
        </row>
        <row r="910">
          <cell r="A910" t="str">
            <v>XAVIER GONZALEZ ALCANTARA</v>
          </cell>
        </row>
        <row r="911">
          <cell r="A911" t="str">
            <v>YADIRA LOPEZ SANTISBON</v>
          </cell>
        </row>
        <row r="912">
          <cell r="A912" t="str">
            <v>YALILE ROSANA ABED PI ERO</v>
          </cell>
        </row>
        <row r="913">
          <cell r="A913" t="str">
            <v>YARENE ITZEL MARIN JIMENO</v>
          </cell>
        </row>
        <row r="914">
          <cell r="A914" t="str">
            <v>YESSICA ALEJANDRA HELGUEROS ANAYA</v>
          </cell>
        </row>
        <row r="915">
          <cell r="A915" t="str">
            <v>YOLANDA FRANCO HERNANDEZ</v>
          </cell>
        </row>
        <row r="916">
          <cell r="A916" t="str">
            <v>YUAN CASTRO UGALDE</v>
          </cell>
        </row>
        <row r="917">
          <cell r="A917" t="str">
            <v>ZAPATA CAMIONES, S.A. DE C.V.</v>
          </cell>
        </row>
        <row r="918">
          <cell r="A918" t="str">
            <v>ZAVALA GOMEZ  ANA LAURA</v>
          </cell>
        </row>
        <row r="919">
          <cell r="A919" t="str">
            <v>ZULMA FLOR ESTRELLA CHAVERO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VALIDACIÓN"/>
      <sheetName val="BALANZA COMPROBACION"/>
      <sheetName val="ESF1"/>
      <sheetName val="EA2"/>
      <sheetName val="EVHP3"/>
      <sheetName val="ECSF4"/>
      <sheetName val="EFE5"/>
      <sheetName val="EAA6"/>
      <sheetName val="EADP7"/>
      <sheetName val="IPC8"/>
      <sheetName val="BALANZA"/>
      <sheetName val="End Neto"/>
      <sheetName val="Int"/>
      <sheetName val="ESFD"/>
      <sheetName val="IAODF"/>
      <sheetName val="GOB. EDO"/>
      <sheetName val="R. SUB"/>
      <sheetName val="DET. SUB."/>
      <sheetName val="RESUMEN CONCILIACIONES"/>
      <sheetName val="CTAS. BAN"/>
      <sheetName val="IADOP"/>
      <sheetName val="EA (2)"/>
      <sheetName val="ESF (2)"/>
      <sheetName val="ECSF (2)"/>
    </sheetNames>
    <sheetDataSet>
      <sheetData sheetId="0"/>
      <sheetData sheetId="1">
        <row r="8">
          <cell r="D8" t="str">
            <v>Universidad Tecnológica de San Juan del Río</v>
          </cell>
        </row>
        <row r="10">
          <cell r="D10" t="str">
            <v>M.A.P. BIBIANA RODRÍGUEZ MONTES</v>
          </cell>
        </row>
        <row r="12">
          <cell r="D12" t="str">
            <v>RECTORA</v>
          </cell>
        </row>
        <row r="14">
          <cell r="D14" t="str">
            <v>M. EN A. GONZALO FERREIRA MARTÍNEZ</v>
          </cell>
        </row>
        <row r="16">
          <cell r="D16" t="str">
            <v>DIRECTOR DE ADMINISTRACIÓN Y FINANZAS</v>
          </cell>
        </row>
      </sheetData>
      <sheetData sheetId="2"/>
      <sheetData sheetId="3"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  <cell r="G55">
            <v>0</v>
          </cell>
        </row>
        <row r="58">
          <cell r="D58">
            <v>0</v>
          </cell>
          <cell r="G58">
            <v>0</v>
          </cell>
        </row>
        <row r="59">
          <cell r="D59">
            <v>0</v>
          </cell>
          <cell r="G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D141">
            <v>0</v>
          </cell>
          <cell r="G141">
            <v>0</v>
          </cell>
        </row>
        <row r="142">
          <cell r="D142">
            <v>0</v>
          </cell>
          <cell r="G142">
            <v>0</v>
          </cell>
        </row>
        <row r="143">
          <cell r="D143">
            <v>0</v>
          </cell>
          <cell r="G143">
            <v>0</v>
          </cell>
        </row>
        <row r="144">
          <cell r="D144">
            <v>0</v>
          </cell>
          <cell r="G144">
            <v>0</v>
          </cell>
        </row>
        <row r="145">
          <cell r="D145">
            <v>0</v>
          </cell>
          <cell r="G145">
            <v>0</v>
          </cell>
        </row>
        <row r="146">
          <cell r="D146">
            <v>0</v>
          </cell>
          <cell r="G146">
            <v>0</v>
          </cell>
        </row>
        <row r="147">
          <cell r="D147">
            <v>0</v>
          </cell>
          <cell r="G147">
            <v>0</v>
          </cell>
        </row>
        <row r="148">
          <cell r="D148">
            <v>0</v>
          </cell>
          <cell r="G148">
            <v>0</v>
          </cell>
        </row>
        <row r="149">
          <cell r="D149">
            <v>0</v>
          </cell>
          <cell r="G149">
            <v>0</v>
          </cell>
        </row>
        <row r="150">
          <cell r="D150">
            <v>0</v>
          </cell>
          <cell r="G150">
            <v>0</v>
          </cell>
        </row>
        <row r="151">
          <cell r="D151">
            <v>0</v>
          </cell>
          <cell r="G151">
            <v>0</v>
          </cell>
        </row>
        <row r="152">
          <cell r="D152">
            <v>0</v>
          </cell>
          <cell r="G152">
            <v>0</v>
          </cell>
        </row>
        <row r="269">
          <cell r="D269">
            <v>0</v>
          </cell>
          <cell r="G269">
            <v>0</v>
          </cell>
        </row>
        <row r="270">
          <cell r="D270">
            <v>0</v>
          </cell>
          <cell r="G270">
            <v>0</v>
          </cell>
        </row>
        <row r="271">
          <cell r="D271">
            <v>0</v>
          </cell>
          <cell r="G271">
            <v>0</v>
          </cell>
        </row>
        <row r="272">
          <cell r="D272">
            <v>0</v>
          </cell>
          <cell r="G272">
            <v>0</v>
          </cell>
        </row>
        <row r="273">
          <cell r="D273">
            <v>0</v>
          </cell>
          <cell r="G273">
            <v>0</v>
          </cell>
        </row>
        <row r="274">
          <cell r="D274">
            <v>0</v>
          </cell>
          <cell r="G274">
            <v>0</v>
          </cell>
        </row>
        <row r="275">
          <cell r="D275">
            <v>0</v>
          </cell>
          <cell r="G275">
            <v>0</v>
          </cell>
        </row>
        <row r="276">
          <cell r="D276">
            <v>0</v>
          </cell>
          <cell r="G276">
            <v>0</v>
          </cell>
        </row>
        <row r="277">
          <cell r="D277">
            <v>0</v>
          </cell>
          <cell r="G277">
            <v>0</v>
          </cell>
        </row>
        <row r="278">
          <cell r="D278">
            <v>0</v>
          </cell>
          <cell r="G278">
            <v>0</v>
          </cell>
        </row>
        <row r="279">
          <cell r="D279">
            <v>0</v>
          </cell>
          <cell r="G279">
            <v>0</v>
          </cell>
        </row>
        <row r="280">
          <cell r="D280">
            <v>0</v>
          </cell>
          <cell r="G280">
            <v>0</v>
          </cell>
        </row>
        <row r="281">
          <cell r="D281">
            <v>0</v>
          </cell>
          <cell r="G281">
            <v>0</v>
          </cell>
        </row>
        <row r="282">
          <cell r="D282">
            <v>0</v>
          </cell>
          <cell r="G282">
            <v>0</v>
          </cell>
        </row>
        <row r="283">
          <cell r="D283">
            <v>0</v>
          </cell>
          <cell r="G283">
            <v>0</v>
          </cell>
        </row>
        <row r="284">
          <cell r="D284">
            <v>0</v>
          </cell>
          <cell r="G284">
            <v>0</v>
          </cell>
        </row>
        <row r="285">
          <cell r="D285">
            <v>0</v>
          </cell>
          <cell r="G285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D295">
            <v>0</v>
          </cell>
          <cell r="G295">
            <v>0</v>
          </cell>
        </row>
        <row r="296">
          <cell r="D296">
            <v>0</v>
          </cell>
          <cell r="G296">
            <v>0</v>
          </cell>
        </row>
        <row r="297">
          <cell r="D297">
            <v>0</v>
          </cell>
          <cell r="G297">
            <v>0</v>
          </cell>
        </row>
        <row r="298">
          <cell r="D298">
            <v>0</v>
          </cell>
          <cell r="G298">
            <v>0</v>
          </cell>
        </row>
        <row r="299">
          <cell r="D299">
            <v>0</v>
          </cell>
          <cell r="G299">
            <v>0</v>
          </cell>
        </row>
        <row r="300">
          <cell r="D300">
            <v>0</v>
          </cell>
          <cell r="G300">
            <v>0</v>
          </cell>
        </row>
        <row r="301">
          <cell r="D301">
            <v>0</v>
          </cell>
          <cell r="G301">
            <v>0</v>
          </cell>
        </row>
        <row r="302">
          <cell r="D302">
            <v>0</v>
          </cell>
          <cell r="G302">
            <v>0</v>
          </cell>
        </row>
        <row r="303">
          <cell r="D303">
            <v>0</v>
          </cell>
          <cell r="G303">
            <v>0</v>
          </cell>
        </row>
        <row r="304">
          <cell r="D304">
            <v>0</v>
          </cell>
          <cell r="G304">
            <v>0</v>
          </cell>
        </row>
        <row r="305">
          <cell r="D305">
            <v>0</v>
          </cell>
          <cell r="G305">
            <v>0</v>
          </cell>
        </row>
        <row r="306">
          <cell r="D306">
            <v>0</v>
          </cell>
          <cell r="G306">
            <v>0</v>
          </cell>
        </row>
        <row r="307">
          <cell r="D307">
            <v>0</v>
          </cell>
          <cell r="G307">
            <v>0</v>
          </cell>
        </row>
        <row r="308">
          <cell r="D308">
            <v>0</v>
          </cell>
          <cell r="G308">
            <v>0</v>
          </cell>
        </row>
        <row r="309">
          <cell r="D309">
            <v>0</v>
          </cell>
          <cell r="G309">
            <v>0</v>
          </cell>
        </row>
        <row r="310">
          <cell r="D310">
            <v>0</v>
          </cell>
          <cell r="G310">
            <v>0</v>
          </cell>
        </row>
        <row r="311">
          <cell r="D311">
            <v>0</v>
          </cell>
          <cell r="G311">
            <v>0</v>
          </cell>
        </row>
        <row r="312">
          <cell r="D312">
            <v>0</v>
          </cell>
          <cell r="G312">
            <v>0</v>
          </cell>
        </row>
        <row r="313">
          <cell r="D313">
            <v>0</v>
          </cell>
          <cell r="G313">
            <v>0</v>
          </cell>
        </row>
        <row r="314">
          <cell r="D314">
            <v>0</v>
          </cell>
          <cell r="G314">
            <v>0</v>
          </cell>
        </row>
        <row r="315">
          <cell r="D315">
            <v>0</v>
          </cell>
          <cell r="G315">
            <v>0</v>
          </cell>
        </row>
        <row r="322">
          <cell r="D322">
            <v>0</v>
          </cell>
          <cell r="G322">
            <v>0</v>
          </cell>
        </row>
        <row r="331">
          <cell r="D331">
            <v>0</v>
          </cell>
          <cell r="G331">
            <v>0</v>
          </cell>
        </row>
        <row r="332">
          <cell r="D332">
            <v>0</v>
          </cell>
          <cell r="G332">
            <v>0</v>
          </cell>
        </row>
        <row r="333">
          <cell r="D333">
            <v>0</v>
          </cell>
          <cell r="G333">
            <v>0</v>
          </cell>
        </row>
        <row r="334">
          <cell r="D334">
            <v>0</v>
          </cell>
          <cell r="G334">
            <v>0</v>
          </cell>
        </row>
        <row r="335">
          <cell r="D335">
            <v>0</v>
          </cell>
          <cell r="G335">
            <v>0</v>
          </cell>
        </row>
        <row r="336">
          <cell r="D336">
            <v>0</v>
          </cell>
          <cell r="G336">
            <v>0</v>
          </cell>
        </row>
        <row r="337">
          <cell r="D337">
            <v>0</v>
          </cell>
          <cell r="G337">
            <v>0</v>
          </cell>
        </row>
        <row r="338">
          <cell r="D338">
            <v>0</v>
          </cell>
          <cell r="G338">
            <v>0</v>
          </cell>
        </row>
        <row r="339">
          <cell r="D339">
            <v>0</v>
          </cell>
          <cell r="G339">
            <v>0</v>
          </cell>
        </row>
        <row r="340">
          <cell r="D340">
            <v>0</v>
          </cell>
          <cell r="G340">
            <v>0</v>
          </cell>
        </row>
        <row r="341">
          <cell r="D341">
            <v>0</v>
          </cell>
          <cell r="G341">
            <v>0</v>
          </cell>
        </row>
        <row r="342">
          <cell r="D342">
            <v>0</v>
          </cell>
          <cell r="G342">
            <v>0</v>
          </cell>
        </row>
        <row r="343">
          <cell r="D343">
            <v>0</v>
          </cell>
          <cell r="G343">
            <v>0</v>
          </cell>
        </row>
        <row r="344">
          <cell r="D344">
            <v>0</v>
          </cell>
          <cell r="G344">
            <v>0</v>
          </cell>
        </row>
        <row r="345">
          <cell r="G345">
            <v>0</v>
          </cell>
        </row>
        <row r="346">
          <cell r="D346">
            <v>0</v>
          </cell>
          <cell r="G346">
            <v>0</v>
          </cell>
        </row>
        <row r="347">
          <cell r="D347">
            <v>0</v>
          </cell>
          <cell r="G347">
            <v>0</v>
          </cell>
        </row>
        <row r="348">
          <cell r="D348">
            <v>0</v>
          </cell>
          <cell r="G348">
            <v>0</v>
          </cell>
        </row>
        <row r="349">
          <cell r="D349">
            <v>0</v>
          </cell>
          <cell r="G349">
            <v>0</v>
          </cell>
        </row>
        <row r="350">
          <cell r="D350">
            <v>0</v>
          </cell>
          <cell r="G350">
            <v>0</v>
          </cell>
        </row>
        <row r="352">
          <cell r="D352">
            <v>0</v>
          </cell>
          <cell r="G352">
            <v>0</v>
          </cell>
        </row>
        <row r="353">
          <cell r="D353">
            <v>0</v>
          </cell>
          <cell r="G353">
            <v>0</v>
          </cell>
        </row>
        <row r="354">
          <cell r="D354">
            <v>0</v>
          </cell>
          <cell r="G354">
            <v>0</v>
          </cell>
        </row>
        <row r="355">
          <cell r="D355">
            <v>0</v>
          </cell>
          <cell r="G355">
            <v>0</v>
          </cell>
        </row>
        <row r="356">
          <cell r="D356">
            <v>0</v>
          </cell>
          <cell r="G356">
            <v>0</v>
          </cell>
        </row>
        <row r="357">
          <cell r="D357">
            <v>0</v>
          </cell>
          <cell r="G357">
            <v>0</v>
          </cell>
        </row>
        <row r="358">
          <cell r="D358">
            <v>0</v>
          </cell>
          <cell r="G358">
            <v>0</v>
          </cell>
        </row>
        <row r="359">
          <cell r="D359">
            <v>0</v>
          </cell>
          <cell r="G359">
            <v>0</v>
          </cell>
        </row>
        <row r="360">
          <cell r="D360">
            <v>0</v>
          </cell>
          <cell r="G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92">
          <cell r="D392">
            <v>0</v>
          </cell>
        </row>
        <row r="393">
          <cell r="D393">
            <v>-178010117.37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  <cell r="G397">
            <v>0</v>
          </cell>
        </row>
        <row r="398">
          <cell r="D398">
            <v>0</v>
          </cell>
          <cell r="G398">
            <v>0</v>
          </cell>
        </row>
        <row r="399">
          <cell r="D399">
            <v>0</v>
          </cell>
          <cell r="G399">
            <v>0</v>
          </cell>
        </row>
        <row r="400">
          <cell r="D400">
            <v>0</v>
          </cell>
          <cell r="G400">
            <v>0</v>
          </cell>
        </row>
        <row r="401">
          <cell r="D401">
            <v>0</v>
          </cell>
          <cell r="G401">
            <v>0</v>
          </cell>
        </row>
        <row r="402">
          <cell r="D402">
            <v>0</v>
          </cell>
          <cell r="G402">
            <v>0</v>
          </cell>
        </row>
        <row r="403">
          <cell r="D403">
            <v>0</v>
          </cell>
          <cell r="G403">
            <v>0</v>
          </cell>
        </row>
        <row r="411">
          <cell r="D411">
            <v>0</v>
          </cell>
          <cell r="G411">
            <v>0</v>
          </cell>
        </row>
        <row r="412">
          <cell r="D412">
            <v>0</v>
          </cell>
          <cell r="G412">
            <v>0</v>
          </cell>
        </row>
        <row r="413">
          <cell r="D413">
            <v>0</v>
          </cell>
          <cell r="G413">
            <v>0</v>
          </cell>
        </row>
        <row r="414">
          <cell r="D414">
            <v>0</v>
          </cell>
          <cell r="G414">
            <v>0</v>
          </cell>
        </row>
        <row r="415">
          <cell r="D415">
            <v>0</v>
          </cell>
          <cell r="G415">
            <v>0</v>
          </cell>
        </row>
        <row r="416">
          <cell r="D416">
            <v>0</v>
          </cell>
          <cell r="G416">
            <v>0</v>
          </cell>
        </row>
        <row r="417">
          <cell r="D417">
            <v>0</v>
          </cell>
          <cell r="G4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F16">
            <v>9304179.879999999</v>
          </cell>
        </row>
      </sheetData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1"/>
      <sheetName val="EA2"/>
      <sheetName val="EVHP3"/>
      <sheetName val="ECSF6"/>
      <sheetName val="EFE7"/>
      <sheetName val="EAA4"/>
      <sheetName val="EADP5"/>
      <sheetName val="IPC8"/>
      <sheetName val="BALANZA"/>
      <sheetName val="GOB. EDO"/>
      <sheetName val="R. SUB"/>
      <sheetName val="DET. SUB."/>
      <sheetName val="RESUMEN CONCILIACIONES"/>
      <sheetName val="CTAS. BAN"/>
      <sheetName val="anexo 3"/>
      <sheetName val="anexo 4"/>
      <sheetName val="anexo 5"/>
      <sheetName val="anexo 6"/>
      <sheetName val="bienes inmuebles"/>
      <sheetName val="RELACION DE BIENES MUEBLES"/>
      <sheetName val="INGRESOS "/>
      <sheetName val="FTE.FIN"/>
      <sheetName val="OBJETO.TO (2)"/>
      <sheetName val="TIPO.GTO"/>
      <sheetName val="ADMVA.DET"/>
      <sheetName val="ADMVA.RES"/>
      <sheetName val="ADMVA.FED.EST"/>
      <sheetName val="FUNCIONAL"/>
      <sheetName val="DEUDA"/>
      <sheetName val="INTERESES"/>
      <sheetName val="CATEGORIA"/>
      <sheetName val="FISCAL"/>
      <sheetName val="INVERSION(2)"/>
      <sheetName val="FEDERAL(2)"/>
      <sheetName val="ESTATAL"/>
      <sheetName val="PROPIOS(2)"/>
      <sheetName val="FDO.CONTING"/>
      <sheetName val="EST.FISCALES"/>
      <sheetName val="OBLIG.LAB"/>
      <sheetName val="PROMEP"/>
      <sheetName val="FAM"/>
      <sheetName val="CONACYT 14-15"/>
      <sheetName val="CONACYT 16"/>
      <sheetName val="CONACYT 17"/>
      <sheetName val="CONCYTEQ 16 (NT)"/>
      <sheetName val="CONCYTEC 17"/>
      <sheetName val="FONDO MIXTO"/>
      <sheetName val="NVOS.TALENTOS 17"/>
      <sheetName val="PFCE 16"/>
      <sheetName val="pfce 17"/>
      <sheetName val="JALPAN"/>
      <sheetName val="FAM 17"/>
      <sheetName val="BP"/>
      <sheetName val="COGCC(2)"/>
      <sheetName val="CA"/>
      <sheetName val="CFFF"/>
      <sheetName val="CSPC"/>
      <sheetName val="EAID(2)"/>
      <sheetName val="IAODF"/>
      <sheetName val="ESFD"/>
      <sheetName val="IADOP"/>
      <sheetName val="EA2 (2)"/>
    </sheetNames>
    <sheetDataSet>
      <sheetData sheetId="0"/>
      <sheetData sheetId="1">
        <row r="54">
          <cell r="J54">
            <v>2896209.150000006</v>
          </cell>
          <cell r="K54">
            <v>2328775.9399999827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</sheetNames>
    <sheetDataSet>
      <sheetData sheetId="0">
        <row r="34">
          <cell r="M34">
            <v>23149565.34</v>
          </cell>
        </row>
        <row r="35">
          <cell r="M35">
            <v>5005873.42</v>
          </cell>
        </row>
        <row r="36">
          <cell r="M36">
            <v>1681079.19</v>
          </cell>
        </row>
        <row r="38">
          <cell r="M38">
            <v>51840337.57</v>
          </cell>
        </row>
        <row r="42">
          <cell r="M42">
            <v>33862.560000000005</v>
          </cell>
        </row>
        <row r="43">
          <cell r="M43">
            <v>8822529.5300000012</v>
          </cell>
        </row>
        <row r="44">
          <cell r="M44">
            <v>1597559.3</v>
          </cell>
        </row>
        <row r="45">
          <cell r="M45">
            <v>597492.55999999994</v>
          </cell>
        </row>
        <row r="46">
          <cell r="M46">
            <v>554833.19999999995</v>
          </cell>
        </row>
        <row r="48">
          <cell r="M48">
            <v>214768.05</v>
          </cell>
        </row>
        <row r="50">
          <cell r="M50">
            <v>11903937.300000001</v>
          </cell>
        </row>
        <row r="52">
          <cell r="M52">
            <v>740753.27</v>
          </cell>
        </row>
        <row r="55">
          <cell r="M55">
            <v>1153931.74</v>
          </cell>
        </row>
        <row r="65">
          <cell r="M65">
            <v>83334.95</v>
          </cell>
        </row>
        <row r="67">
          <cell r="M67">
            <v>59505.95</v>
          </cell>
        </row>
        <row r="68">
          <cell r="M68">
            <v>72550.44</v>
          </cell>
        </row>
        <row r="69">
          <cell r="M69">
            <v>154000</v>
          </cell>
        </row>
        <row r="70">
          <cell r="M70">
            <v>82483.87</v>
          </cell>
        </row>
        <row r="72">
          <cell r="M72">
            <v>277213.40999999997</v>
          </cell>
        </row>
        <row r="73">
          <cell r="M73">
            <v>58531.96</v>
          </cell>
        </row>
        <row r="74">
          <cell r="M74">
            <v>214415.94</v>
          </cell>
        </row>
        <row r="79">
          <cell r="M79">
            <v>372209.84</v>
          </cell>
        </row>
        <row r="85">
          <cell r="M85">
            <v>489230.29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13"/>
    </sheetNames>
    <sheetDataSet>
      <sheetData sheetId="0">
        <row r="40">
          <cell r="J40">
            <v>23546000.118992146</v>
          </cell>
        </row>
        <row r="41">
          <cell r="J41">
            <v>5190791.0687499382</v>
          </cell>
        </row>
        <row r="42">
          <cell r="J42">
            <v>690072.19999999984</v>
          </cell>
        </row>
        <row r="44">
          <cell r="J44">
            <v>57592343.86000786</v>
          </cell>
        </row>
        <row r="47">
          <cell r="J47">
            <v>665420.24</v>
          </cell>
        </row>
        <row r="48">
          <cell r="J48">
            <v>11717504.162</v>
          </cell>
        </row>
        <row r="49">
          <cell r="J49">
            <v>2959815.2700000005</v>
          </cell>
        </row>
        <row r="50">
          <cell r="J50">
            <v>1958870.02</v>
          </cell>
        </row>
        <row r="51">
          <cell r="J51">
            <v>2041169.35</v>
          </cell>
        </row>
        <row r="53">
          <cell r="J53">
            <v>2779.36</v>
          </cell>
        </row>
        <row r="54">
          <cell r="J54">
            <v>190269.07</v>
          </cell>
        </row>
        <row r="58">
          <cell r="I58">
            <v>280059.63</v>
          </cell>
        </row>
        <row r="60">
          <cell r="J60">
            <v>655868.54</v>
          </cell>
        </row>
        <row r="64">
          <cell r="J64">
            <v>526461.37</v>
          </cell>
        </row>
        <row r="67">
          <cell r="J67">
            <v>845131.66</v>
          </cell>
        </row>
        <row r="69">
          <cell r="J69">
            <v>23245.64</v>
          </cell>
        </row>
        <row r="70">
          <cell r="J70">
            <v>66496.62</v>
          </cell>
        </row>
        <row r="71">
          <cell r="J71">
            <v>400854.48</v>
          </cell>
        </row>
        <row r="72">
          <cell r="J72">
            <v>118253.77999999997</v>
          </cell>
        </row>
        <row r="77">
          <cell r="J77">
            <v>449152.36</v>
          </cell>
        </row>
        <row r="78">
          <cell r="J78">
            <v>77693.650000000009</v>
          </cell>
        </row>
        <row r="79">
          <cell r="J79">
            <v>153761.74</v>
          </cell>
        </row>
        <row r="80">
          <cell r="J80">
            <v>74400</v>
          </cell>
        </row>
        <row r="82">
          <cell r="J82">
            <v>20142.8</v>
          </cell>
        </row>
        <row r="83">
          <cell r="J83">
            <v>848.16</v>
          </cell>
        </row>
        <row r="84">
          <cell r="J84">
            <v>265950.62</v>
          </cell>
        </row>
        <row r="86">
          <cell r="J86">
            <v>229639.83999999997</v>
          </cell>
        </row>
        <row r="91">
          <cell r="J91">
            <v>245000</v>
          </cell>
        </row>
        <row r="92">
          <cell r="J92">
            <v>92.88</v>
          </cell>
        </row>
        <row r="95">
          <cell r="J95">
            <v>183992.28</v>
          </cell>
        </row>
        <row r="96">
          <cell r="J96">
            <v>29396.26</v>
          </cell>
        </row>
        <row r="98">
          <cell r="J98">
            <v>115947.57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"/>
      <sheetName val="0102"/>
      <sheetName val="0103"/>
      <sheetName val="0104"/>
      <sheetName val="0105"/>
      <sheetName val="0106"/>
      <sheetName val="0107"/>
      <sheetName val="0108"/>
      <sheetName val="0109"/>
      <sheetName val="0110"/>
      <sheetName val="0112"/>
      <sheetName val="0113"/>
      <sheetName val="0114"/>
      <sheetName val="0115"/>
      <sheetName val="0116"/>
      <sheetName val="0117"/>
      <sheetName val="0119"/>
      <sheetName val="0120"/>
      <sheetName val="0121"/>
      <sheetName val="0123"/>
      <sheetName val="0124"/>
      <sheetName val="0125"/>
      <sheetName val="0126"/>
      <sheetName val="0127"/>
      <sheetName val="0128"/>
      <sheetName val="0129"/>
      <sheetName val="0131"/>
      <sheetName val="0132"/>
      <sheetName val="0134"/>
      <sheetName val="0135"/>
      <sheetName val="0301"/>
      <sheetName val="0302"/>
      <sheetName val="0303"/>
      <sheetName val="0304"/>
      <sheetName val="0305"/>
      <sheetName val="0306"/>
      <sheetName val="0307"/>
      <sheetName val="0308"/>
      <sheetName val="0309"/>
      <sheetName val="0310"/>
      <sheetName val="0311"/>
      <sheetName val="0312"/>
      <sheetName val="0313"/>
      <sheetName val="0314"/>
      <sheetName val="0315"/>
      <sheetName val="0316"/>
      <sheetName val="0317"/>
      <sheetName val="0318"/>
      <sheetName val="0319"/>
      <sheetName val="0320"/>
      <sheetName val="0321"/>
      <sheetName val="0322"/>
      <sheetName val="0323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1"/>
      <sheetName val="0412"/>
      <sheetName val="0413"/>
      <sheetName val="0414"/>
      <sheetName val="0415"/>
      <sheetName val="0501"/>
      <sheetName val="0507"/>
      <sheetName val="0601"/>
      <sheetName val="0602"/>
      <sheetName val="0603"/>
      <sheetName val="0604"/>
      <sheetName val="0605"/>
      <sheetName val="0606"/>
      <sheetName val="0608"/>
      <sheetName val="0609"/>
      <sheetName val="0610"/>
      <sheetName val="0612"/>
      <sheetName val="0613"/>
      <sheetName val="0701"/>
      <sheetName val="0702"/>
      <sheetName val="0703"/>
      <sheetName val="0704"/>
      <sheetName val="0801"/>
      <sheetName val="0802"/>
      <sheetName val="0803"/>
      <sheetName val="0901"/>
      <sheetName val="0902"/>
      <sheetName val="0903"/>
      <sheetName val="0904"/>
      <sheetName val="0910"/>
      <sheetName val="1001"/>
      <sheetName val="1101"/>
      <sheetName val="1102"/>
      <sheetName val="1104"/>
      <sheetName val="1105"/>
      <sheetName val="1106"/>
      <sheetName val="1108"/>
      <sheetName val="1109"/>
      <sheetName val="1110"/>
      <sheetName val="1112"/>
      <sheetName val="1114"/>
      <sheetName val="1201"/>
      <sheetName val="1301"/>
      <sheetName val="1302"/>
      <sheetName val="1303"/>
      <sheetName val="17 al 20"/>
      <sheetName val="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</sheetNames>
    <sheetDataSet>
      <sheetData sheetId="0">
        <row r="7">
          <cell r="K7"/>
        </row>
        <row r="46">
          <cell r="K46">
            <v>27448338.140000004</v>
          </cell>
        </row>
        <row r="47">
          <cell r="K47">
            <v>4694711.4400000004</v>
          </cell>
        </row>
        <row r="48">
          <cell r="K48">
            <v>586850.89</v>
          </cell>
        </row>
        <row r="53">
          <cell r="K53">
            <v>62800050.000000007</v>
          </cell>
        </row>
        <row r="54">
          <cell r="K54">
            <v>449060.99</v>
          </cell>
        </row>
        <row r="55">
          <cell r="K55">
            <v>195098.15</v>
          </cell>
        </row>
        <row r="56">
          <cell r="K56">
            <v>93913.94</v>
          </cell>
        </row>
        <row r="58">
          <cell r="K58">
            <v>1013979.71</v>
          </cell>
        </row>
        <row r="59">
          <cell r="K59">
            <v>14423539.209999999</v>
          </cell>
        </row>
        <row r="60">
          <cell r="K60">
            <v>2400356.0699999998</v>
          </cell>
        </row>
        <row r="61">
          <cell r="K61">
            <v>795504.62</v>
          </cell>
        </row>
        <row r="63">
          <cell r="K63">
            <v>2456271.4700000002</v>
          </cell>
        </row>
        <row r="70">
          <cell r="K70">
            <v>274861.8</v>
          </cell>
        </row>
        <row r="71">
          <cell r="K71">
            <v>3717.24</v>
          </cell>
        </row>
        <row r="72">
          <cell r="K72">
            <v>193594.13</v>
          </cell>
        </row>
        <row r="74">
          <cell r="K74">
            <v>58397.09</v>
          </cell>
        </row>
        <row r="76">
          <cell r="K76">
            <v>62674.19</v>
          </cell>
        </row>
        <row r="77">
          <cell r="K77">
            <v>144506.03</v>
          </cell>
        </row>
        <row r="78">
          <cell r="K78">
            <v>20964.5</v>
          </cell>
        </row>
        <row r="79">
          <cell r="K79">
            <v>272320.28999999998</v>
          </cell>
        </row>
        <row r="81">
          <cell r="K81">
            <v>355962.39999999997</v>
          </cell>
        </row>
        <row r="82">
          <cell r="K82">
            <v>38726.199999999997</v>
          </cell>
        </row>
        <row r="83">
          <cell r="K83">
            <v>142244.59</v>
          </cell>
        </row>
        <row r="84">
          <cell r="K84">
            <v>399937</v>
          </cell>
        </row>
        <row r="86">
          <cell r="K86">
            <v>174946.61000000002</v>
          </cell>
        </row>
        <row r="91">
          <cell r="K91">
            <v>10027.34</v>
          </cell>
        </row>
        <row r="97">
          <cell r="K97">
            <v>614800</v>
          </cell>
        </row>
        <row r="102">
          <cell r="K102">
            <v>17803.099999999999</v>
          </cell>
        </row>
        <row r="104">
          <cell r="K104">
            <v>3982196.9</v>
          </cell>
        </row>
        <row r="108">
          <cell r="K108">
            <v>138040</v>
          </cell>
        </row>
        <row r="110">
          <cell r="K110">
            <v>600.26</v>
          </cell>
        </row>
        <row r="111">
          <cell r="K111">
            <v>851224.11</v>
          </cell>
        </row>
        <row r="114">
          <cell r="K114">
            <v>89.32000000000005</v>
          </cell>
        </row>
        <row r="116">
          <cell r="K116">
            <v>6266.37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15"/>
      <sheetName val="Hoja2"/>
    </sheetNames>
    <sheetDataSet>
      <sheetData sheetId="0">
        <row r="39">
          <cell r="U39">
            <v>25595175.790000003</v>
          </cell>
        </row>
        <row r="40">
          <cell r="U40">
            <v>5765848.8300000001</v>
          </cell>
        </row>
        <row r="41">
          <cell r="U41">
            <v>2134292.9099999839</v>
          </cell>
        </row>
        <row r="43">
          <cell r="U43">
            <v>68988396.450000003</v>
          </cell>
        </row>
        <row r="44">
          <cell r="U44">
            <v>684190.27999999991</v>
          </cell>
        </row>
        <row r="50">
          <cell r="U50">
            <v>4397222.51</v>
          </cell>
        </row>
        <row r="51">
          <cell r="U51">
            <v>15273113.760000004</v>
          </cell>
        </row>
        <row r="52">
          <cell r="U52">
            <v>1841133.6499999994</v>
          </cell>
        </row>
        <row r="53">
          <cell r="U53">
            <v>979373.16</v>
          </cell>
        </row>
        <row r="59">
          <cell r="U59">
            <v>1966509.04</v>
          </cell>
        </row>
        <row r="62">
          <cell r="U62">
            <v>13.02</v>
          </cell>
        </row>
        <row r="69">
          <cell r="U69">
            <v>765.08</v>
          </cell>
        </row>
        <row r="71">
          <cell r="U71">
            <v>185000</v>
          </cell>
        </row>
        <row r="74">
          <cell r="U74">
            <v>57063.26</v>
          </cell>
        </row>
        <row r="75">
          <cell r="U75">
            <v>128559.97000000003</v>
          </cell>
        </row>
        <row r="76">
          <cell r="U76">
            <v>264952</v>
          </cell>
        </row>
        <row r="77">
          <cell r="U77">
            <v>80642.12</v>
          </cell>
        </row>
        <row r="79">
          <cell r="U79">
            <v>229717.87</v>
          </cell>
        </row>
        <row r="80">
          <cell r="U80">
            <v>33774.25</v>
          </cell>
        </row>
        <row r="81">
          <cell r="U81">
            <v>89453.119999999995</v>
          </cell>
        </row>
        <row r="82">
          <cell r="U82">
            <v>186000</v>
          </cell>
        </row>
        <row r="95">
          <cell r="U95">
            <v>2255406</v>
          </cell>
        </row>
        <row r="104">
          <cell r="U104">
            <v>96565.119999999995</v>
          </cell>
        </row>
        <row r="106">
          <cell r="U106">
            <v>2241225.89</v>
          </cell>
        </row>
        <row r="108">
          <cell r="U108">
            <v>278042.46000000002</v>
          </cell>
        </row>
        <row r="109">
          <cell r="U109">
            <v>699650.36999999988</v>
          </cell>
        </row>
        <row r="110">
          <cell r="U110">
            <v>7062884.3300000001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MODIFICADO"/>
      <sheetName val="ANEXO II A"/>
      <sheetName val="ANEXO II B (3)"/>
      <sheetName val="EJERCICIO DEL PRESUPUESTO"/>
      <sheetName val="ANEXO III A"/>
      <sheetName val="ANEXO IV A"/>
    </sheetNames>
    <sheetDataSet>
      <sheetData sheetId="0"/>
      <sheetData sheetId="1"/>
      <sheetData sheetId="2">
        <row r="35">
          <cell r="S35">
            <v>28012168.890000001</v>
          </cell>
        </row>
        <row r="36">
          <cell r="S36">
            <v>5151174</v>
          </cell>
        </row>
        <row r="38">
          <cell r="S38">
            <v>1172596.8999999999</v>
          </cell>
        </row>
        <row r="40">
          <cell r="S40">
            <v>65351055.729999997</v>
          </cell>
        </row>
        <row r="47">
          <cell r="S47">
            <v>1093144.75</v>
          </cell>
        </row>
        <row r="48">
          <cell r="S48">
            <v>18950950.210000001</v>
          </cell>
        </row>
        <row r="49">
          <cell r="S49">
            <v>3331977.25</v>
          </cell>
        </row>
        <row r="50">
          <cell r="S50">
            <v>1278159.8400000001</v>
          </cell>
        </row>
        <row r="57">
          <cell r="S57">
            <v>20000</v>
          </cell>
        </row>
        <row r="59">
          <cell r="S59">
            <v>22994</v>
          </cell>
        </row>
        <row r="60">
          <cell r="S60">
            <v>135625.73000000001</v>
          </cell>
        </row>
        <row r="61">
          <cell r="S61">
            <v>519337.51</v>
          </cell>
        </row>
        <row r="63">
          <cell r="S63">
            <v>21121.279999999999</v>
          </cell>
        </row>
        <row r="64">
          <cell r="S64">
            <v>47378.59</v>
          </cell>
        </row>
        <row r="65">
          <cell r="S65">
            <v>1700793.08</v>
          </cell>
        </row>
        <row r="68">
          <cell r="S68">
            <v>13.78</v>
          </cell>
        </row>
        <row r="75">
          <cell r="S75">
            <v>85000</v>
          </cell>
        </row>
        <row r="78">
          <cell r="S78">
            <v>461.68</v>
          </cell>
        </row>
        <row r="80">
          <cell r="S80">
            <v>214000</v>
          </cell>
        </row>
        <row r="83">
          <cell r="S83">
            <v>75598.67</v>
          </cell>
        </row>
        <row r="84">
          <cell r="S84">
            <v>115024.74</v>
          </cell>
        </row>
        <row r="85">
          <cell r="S85">
            <v>64500</v>
          </cell>
        </row>
        <row r="86">
          <cell r="S86">
            <v>98648.84</v>
          </cell>
        </row>
        <row r="88">
          <cell r="S88">
            <v>45185.63</v>
          </cell>
        </row>
        <row r="89">
          <cell r="S89">
            <v>104637.68</v>
          </cell>
        </row>
        <row r="90">
          <cell r="S90">
            <v>235738.05</v>
          </cell>
        </row>
        <row r="91">
          <cell r="S91">
            <v>402000</v>
          </cell>
        </row>
        <row r="103">
          <cell r="S103">
            <v>916619.55</v>
          </cell>
        </row>
        <row r="104">
          <cell r="S104">
            <v>1036513.31</v>
          </cell>
        </row>
        <row r="105">
          <cell r="S105">
            <v>2783591.33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TREGA CierreSep08"/>
      <sheetName val="RESUME"/>
      <sheetName val="AO"/>
      <sheetName val="Hoja1"/>
      <sheetName val="XCTA"/>
      <sheetName val="SRIA X CTA"/>
      <sheetName val="R_PRONOSTICO_PR"/>
      <sheetName val="RESUMEN"/>
      <sheetName val="G S-A"/>
      <sheetName val="RES_HIST"/>
      <sheetName val="PARAESTATALES"/>
      <sheetName val="PRESIONES"/>
      <sheetName val="NOMINA"/>
      <sheetName val="NOMINA_PR"/>
      <sheetName val="CLAVES"/>
      <sheetName val="HISTORICO"/>
      <sheetName val="ARCHIVOS_PPTO_AJ"/>
      <sheetName val="FORMULAS"/>
      <sheetName val="DIRECCIONES"/>
      <sheetName val="DIRECCIONES_HISTORIAL"/>
      <sheetName val="CUENTAS"/>
      <sheetName val="DEPENDENCIAS"/>
      <sheetName val="PAPELERA_RECICLAJE"/>
      <sheetName val="ESTRUC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F8" t="str">
            <v>AUT_08</v>
          </cell>
          <cell r="G8" t="str">
            <v>ACT_08</v>
          </cell>
          <cell r="H8" t="str">
            <v>REAL_08</v>
          </cell>
          <cell r="I8" t="str">
            <v>COMPR_08</v>
          </cell>
          <cell r="AK8" t="str">
            <v>S_4</v>
          </cell>
          <cell r="AX8" t="str">
            <v>S_5</v>
          </cell>
          <cell r="AY8" t="str">
            <v>RL_ENE_08</v>
          </cell>
          <cell r="BJ8" t="str">
            <v>RL_DIC_08</v>
          </cell>
          <cell r="CK8" t="str">
            <v>PRE_OCT</v>
          </cell>
          <cell r="CL8" t="str">
            <v>PRE_NOV</v>
          </cell>
          <cell r="CM8" t="str">
            <v>PRE_DIC</v>
          </cell>
          <cell r="CU8" t="str">
            <v>NOM_ENE</v>
          </cell>
        </row>
        <row r="9">
          <cell r="F9">
            <v>3652116</v>
          </cell>
          <cell r="G9">
            <v>3459054.4</v>
          </cell>
          <cell r="H9">
            <v>2156881</v>
          </cell>
          <cell r="I9">
            <v>0</v>
          </cell>
          <cell r="AY9">
            <v>240705</v>
          </cell>
          <cell r="CK9">
            <v>122479</v>
          </cell>
          <cell r="CL9">
            <v>122479</v>
          </cell>
          <cell r="CM9">
            <v>122479</v>
          </cell>
          <cell r="CU9">
            <v>321733</v>
          </cell>
        </row>
        <row r="10">
          <cell r="F10">
            <v>0</v>
          </cell>
          <cell r="G10">
            <v>377314.6</v>
          </cell>
          <cell r="H10">
            <v>0</v>
          </cell>
          <cell r="I10">
            <v>106785.87</v>
          </cell>
          <cell r="AY10">
            <v>0</v>
          </cell>
          <cell r="CK10">
            <v>0</v>
          </cell>
          <cell r="CL10">
            <v>139644.28750000001</v>
          </cell>
          <cell r="CM10">
            <v>130881.28750000001</v>
          </cell>
          <cell r="CU10">
            <v>0</v>
          </cell>
        </row>
        <row r="12">
          <cell r="F12">
            <v>213040</v>
          </cell>
          <cell r="G12">
            <v>213040</v>
          </cell>
          <cell r="H12">
            <v>70644.42</v>
          </cell>
          <cell r="I12">
            <v>0</v>
          </cell>
          <cell r="AY12">
            <v>0</v>
          </cell>
          <cell r="CK12">
            <v>0</v>
          </cell>
          <cell r="CL12">
            <v>0</v>
          </cell>
          <cell r="CM12">
            <v>0</v>
          </cell>
          <cell r="CU12">
            <v>0</v>
          </cell>
        </row>
        <row r="13">
          <cell r="F13">
            <v>710134</v>
          </cell>
          <cell r="G13">
            <v>710134</v>
          </cell>
          <cell r="H13">
            <v>0</v>
          </cell>
          <cell r="I13">
            <v>0</v>
          </cell>
          <cell r="AY13">
            <v>0</v>
          </cell>
          <cell r="CK13">
            <v>0</v>
          </cell>
          <cell r="CL13">
            <v>0</v>
          </cell>
          <cell r="CM13">
            <v>0</v>
          </cell>
          <cell r="CU13">
            <v>0</v>
          </cell>
        </row>
        <row r="14">
          <cell r="F14">
            <v>150114</v>
          </cell>
          <cell r="G14">
            <v>150114</v>
          </cell>
          <cell r="H14">
            <v>116901.98</v>
          </cell>
          <cell r="I14">
            <v>0</v>
          </cell>
          <cell r="AY14">
            <v>12900.14</v>
          </cell>
          <cell r="CK14">
            <v>0</v>
          </cell>
          <cell r="CL14">
            <v>0</v>
          </cell>
          <cell r="CM14">
            <v>0</v>
          </cell>
          <cell r="CU14">
            <v>13343.76</v>
          </cell>
        </row>
        <row r="15">
          <cell r="F15">
            <v>26674</v>
          </cell>
          <cell r="G15">
            <v>26674</v>
          </cell>
          <cell r="H15">
            <v>21352.05</v>
          </cell>
          <cell r="I15">
            <v>0</v>
          </cell>
          <cell r="AY15">
            <v>2362.9899999999998</v>
          </cell>
          <cell r="CK15">
            <v>0</v>
          </cell>
          <cell r="CL15">
            <v>0</v>
          </cell>
          <cell r="CM15">
            <v>0</v>
          </cell>
          <cell r="CU15">
            <v>2419.09</v>
          </cell>
        </row>
        <row r="16">
          <cell r="F16">
            <v>19800</v>
          </cell>
          <cell r="G16">
            <v>19800</v>
          </cell>
          <cell r="H16">
            <v>15795</v>
          </cell>
          <cell r="I16">
            <v>0</v>
          </cell>
          <cell r="AY16">
            <v>1755</v>
          </cell>
          <cell r="CK16">
            <v>0</v>
          </cell>
          <cell r="CL16">
            <v>0</v>
          </cell>
          <cell r="CM16">
            <v>0</v>
          </cell>
          <cell r="CU16">
            <v>1755</v>
          </cell>
        </row>
        <row r="17">
          <cell r="F17">
            <v>81158</v>
          </cell>
          <cell r="G17">
            <v>81158</v>
          </cell>
          <cell r="H17">
            <v>62574.16</v>
          </cell>
          <cell r="I17">
            <v>0</v>
          </cell>
          <cell r="AY17">
            <v>0</v>
          </cell>
          <cell r="CK17">
            <v>0</v>
          </cell>
          <cell r="CL17">
            <v>0</v>
          </cell>
          <cell r="CM17">
            <v>0</v>
          </cell>
          <cell r="CU17">
            <v>0</v>
          </cell>
        </row>
        <row r="18">
          <cell r="F18">
            <v>959689</v>
          </cell>
          <cell r="G18">
            <v>959689</v>
          </cell>
          <cell r="H18">
            <v>390461.01</v>
          </cell>
          <cell r="I18">
            <v>0</v>
          </cell>
          <cell r="AY18">
            <v>41335.379999999997</v>
          </cell>
          <cell r="CK18">
            <v>0</v>
          </cell>
          <cell r="CL18">
            <v>0</v>
          </cell>
          <cell r="CM18">
            <v>0</v>
          </cell>
          <cell r="CU18">
            <v>59210.48</v>
          </cell>
        </row>
        <row r="19">
          <cell r="F19">
            <v>184253</v>
          </cell>
          <cell r="G19">
            <v>0</v>
          </cell>
          <cell r="H19">
            <v>0</v>
          </cell>
          <cell r="I19">
            <v>0</v>
          </cell>
          <cell r="AY19">
            <v>0</v>
          </cell>
          <cell r="CK19">
            <v>0</v>
          </cell>
          <cell r="CL19">
            <v>0</v>
          </cell>
          <cell r="CM19">
            <v>0</v>
          </cell>
          <cell r="CU19">
            <v>0</v>
          </cell>
        </row>
        <row r="20">
          <cell r="F20">
            <v>800</v>
          </cell>
          <cell r="G20">
            <v>800</v>
          </cell>
          <cell r="H20">
            <v>412.05</v>
          </cell>
          <cell r="I20">
            <v>0</v>
          </cell>
          <cell r="AY20">
            <v>79.150000000000006</v>
          </cell>
          <cell r="CK20">
            <v>0</v>
          </cell>
          <cell r="CL20">
            <v>0</v>
          </cell>
          <cell r="CM20">
            <v>0</v>
          </cell>
          <cell r="CU20">
            <v>0</v>
          </cell>
        </row>
        <row r="21">
          <cell r="F21">
            <v>120000</v>
          </cell>
          <cell r="G21">
            <v>113064.03</v>
          </cell>
          <cell r="H21">
            <v>75916.3</v>
          </cell>
          <cell r="I21">
            <v>0</v>
          </cell>
          <cell r="AY21">
            <v>0</v>
          </cell>
          <cell r="CK21">
            <v>0</v>
          </cell>
          <cell r="CL21">
            <v>0</v>
          </cell>
          <cell r="CM21">
            <v>0</v>
          </cell>
          <cell r="CU21">
            <v>0</v>
          </cell>
        </row>
        <row r="22">
          <cell r="F22">
            <v>58698</v>
          </cell>
          <cell r="G22">
            <v>65526.83</v>
          </cell>
          <cell r="H22">
            <v>65526.83</v>
          </cell>
          <cell r="I22">
            <v>0</v>
          </cell>
          <cell r="AY22">
            <v>7078.43</v>
          </cell>
          <cell r="CK22">
            <v>0</v>
          </cell>
          <cell r="CL22">
            <v>0</v>
          </cell>
          <cell r="CM22">
            <v>0</v>
          </cell>
          <cell r="CU22">
            <v>0</v>
          </cell>
        </row>
        <row r="23">
          <cell r="F23">
            <v>61958</v>
          </cell>
          <cell r="G23">
            <v>61958</v>
          </cell>
          <cell r="H23">
            <v>50080.32</v>
          </cell>
          <cell r="I23">
            <v>0</v>
          </cell>
          <cell r="AY23">
            <v>4130.82</v>
          </cell>
          <cell r="CK23">
            <v>0</v>
          </cell>
          <cell r="CL23">
            <v>0</v>
          </cell>
          <cell r="CM23">
            <v>0</v>
          </cell>
          <cell r="CU23">
            <v>0</v>
          </cell>
        </row>
        <row r="24">
          <cell r="F24">
            <v>3000</v>
          </cell>
          <cell r="G24">
            <v>3107.14</v>
          </cell>
          <cell r="H24">
            <v>3107.14</v>
          </cell>
          <cell r="I24">
            <v>0</v>
          </cell>
          <cell r="AY24">
            <v>379.21</v>
          </cell>
          <cell r="CK24">
            <v>0</v>
          </cell>
          <cell r="CL24">
            <v>0</v>
          </cell>
          <cell r="CM24">
            <v>0</v>
          </cell>
          <cell r="CU24">
            <v>0</v>
          </cell>
        </row>
        <row r="25">
          <cell r="F25">
            <v>33494</v>
          </cell>
          <cell r="G25">
            <v>33494</v>
          </cell>
          <cell r="H25">
            <v>22433.4</v>
          </cell>
          <cell r="I25">
            <v>0</v>
          </cell>
          <cell r="AY25">
            <v>1642.47</v>
          </cell>
          <cell r="CK25">
            <v>0</v>
          </cell>
          <cell r="CL25">
            <v>0</v>
          </cell>
          <cell r="CM25">
            <v>0</v>
          </cell>
          <cell r="CU25">
            <v>0</v>
          </cell>
        </row>
        <row r="26">
          <cell r="F26">
            <v>52813</v>
          </cell>
          <cell r="G26">
            <v>52813</v>
          </cell>
          <cell r="H26">
            <v>0</v>
          </cell>
          <cell r="I26">
            <v>0</v>
          </cell>
          <cell r="AY26">
            <v>0</v>
          </cell>
          <cell r="CK26">
            <v>0</v>
          </cell>
          <cell r="CL26">
            <v>0</v>
          </cell>
          <cell r="CM26">
            <v>0</v>
          </cell>
          <cell r="CU26">
            <v>0</v>
          </cell>
        </row>
        <row r="27">
          <cell r="F27">
            <v>75000</v>
          </cell>
          <cell r="G27">
            <v>95352.49</v>
          </cell>
          <cell r="H27">
            <v>69472.14</v>
          </cell>
          <cell r="I27">
            <v>13217.95</v>
          </cell>
          <cell r="AY27">
            <v>189.94</v>
          </cell>
          <cell r="CK27">
            <v>0</v>
          </cell>
          <cell r="CL27">
            <v>0</v>
          </cell>
          <cell r="CM27">
            <v>0</v>
          </cell>
          <cell r="CU27">
            <v>0</v>
          </cell>
        </row>
        <row r="28">
          <cell r="F28">
            <v>12000</v>
          </cell>
          <cell r="G28">
            <v>12000</v>
          </cell>
          <cell r="H28">
            <v>8998.14</v>
          </cell>
          <cell r="I28">
            <v>0</v>
          </cell>
          <cell r="AY28">
            <v>1499.14</v>
          </cell>
          <cell r="CK28">
            <v>0</v>
          </cell>
          <cell r="CL28">
            <v>0</v>
          </cell>
          <cell r="CM28">
            <v>0</v>
          </cell>
          <cell r="CU28">
            <v>0</v>
          </cell>
        </row>
        <row r="29">
          <cell r="F29">
            <v>145000</v>
          </cell>
          <cell r="G29">
            <v>145000</v>
          </cell>
          <cell r="H29">
            <v>144998.73000000001</v>
          </cell>
          <cell r="I29">
            <v>1</v>
          </cell>
          <cell r="AY29">
            <v>0</v>
          </cell>
          <cell r="CK29">
            <v>0</v>
          </cell>
          <cell r="CL29">
            <v>0</v>
          </cell>
          <cell r="CM29">
            <v>0</v>
          </cell>
          <cell r="CU29">
            <v>0</v>
          </cell>
        </row>
        <row r="30">
          <cell r="F30">
            <v>8000</v>
          </cell>
          <cell r="G30">
            <v>8000</v>
          </cell>
          <cell r="H30">
            <v>3103.1</v>
          </cell>
          <cell r="I30">
            <v>0</v>
          </cell>
          <cell r="AY30">
            <v>66.98</v>
          </cell>
          <cell r="CK30">
            <v>0</v>
          </cell>
          <cell r="CL30">
            <v>0</v>
          </cell>
          <cell r="CM30">
            <v>0</v>
          </cell>
          <cell r="CU30">
            <v>0</v>
          </cell>
        </row>
        <row r="31">
          <cell r="F31">
            <v>19000</v>
          </cell>
          <cell r="G31">
            <v>19000</v>
          </cell>
          <cell r="H31">
            <v>2802</v>
          </cell>
          <cell r="I31">
            <v>0</v>
          </cell>
          <cell r="AY31">
            <v>0</v>
          </cell>
          <cell r="CK31">
            <v>0</v>
          </cell>
          <cell r="CL31">
            <v>0</v>
          </cell>
          <cell r="CM31">
            <v>0</v>
          </cell>
          <cell r="CU31">
            <v>0</v>
          </cell>
        </row>
        <row r="32">
          <cell r="F32">
            <v>50000</v>
          </cell>
          <cell r="G32">
            <v>27683.119999999999</v>
          </cell>
          <cell r="H32">
            <v>20566.28</v>
          </cell>
          <cell r="I32">
            <v>6881</v>
          </cell>
          <cell r="AY32">
            <v>2000</v>
          </cell>
          <cell r="CK32">
            <v>0</v>
          </cell>
          <cell r="CL32">
            <v>0</v>
          </cell>
          <cell r="CM32">
            <v>0</v>
          </cell>
          <cell r="CU32">
            <v>0</v>
          </cell>
        </row>
        <row r="33">
          <cell r="F33">
            <v>0</v>
          </cell>
          <cell r="G33">
            <v>48676</v>
          </cell>
          <cell r="H33">
            <v>48675.17</v>
          </cell>
          <cell r="I33">
            <v>0</v>
          </cell>
          <cell r="AY33">
            <v>0</v>
          </cell>
          <cell r="CK33">
            <v>0</v>
          </cell>
          <cell r="CL33">
            <v>0</v>
          </cell>
          <cell r="CM33">
            <v>0</v>
          </cell>
          <cell r="CU33">
            <v>0</v>
          </cell>
        </row>
        <row r="34">
          <cell r="F34">
            <v>15000</v>
          </cell>
          <cell r="G34">
            <v>15000</v>
          </cell>
          <cell r="H34">
            <v>319</v>
          </cell>
          <cell r="I34">
            <v>0</v>
          </cell>
          <cell r="AY34">
            <v>0</v>
          </cell>
          <cell r="CK34">
            <v>0</v>
          </cell>
          <cell r="CL34">
            <v>0</v>
          </cell>
          <cell r="CM34">
            <v>0</v>
          </cell>
          <cell r="CU34">
            <v>0</v>
          </cell>
        </row>
        <row r="35">
          <cell r="F35">
            <v>75000</v>
          </cell>
          <cell r="G35">
            <v>48640.88</v>
          </cell>
          <cell r="H35">
            <v>43008.1</v>
          </cell>
          <cell r="I35">
            <v>0</v>
          </cell>
          <cell r="AY35">
            <v>0</v>
          </cell>
          <cell r="CK35">
            <v>0</v>
          </cell>
          <cell r="CL35">
            <v>0</v>
          </cell>
          <cell r="CM35">
            <v>0</v>
          </cell>
          <cell r="CU35">
            <v>0</v>
          </cell>
        </row>
        <row r="36">
          <cell r="F36">
            <v>17814</v>
          </cell>
          <cell r="G36">
            <v>17814</v>
          </cell>
          <cell r="H36">
            <v>11965.91</v>
          </cell>
          <cell r="I36">
            <v>0</v>
          </cell>
          <cell r="AY36">
            <v>0</v>
          </cell>
          <cell r="CK36">
            <v>0</v>
          </cell>
          <cell r="CL36">
            <v>0</v>
          </cell>
          <cell r="CM36">
            <v>0</v>
          </cell>
          <cell r="CU36">
            <v>0</v>
          </cell>
        </row>
        <row r="37">
          <cell r="F37">
            <v>8000</v>
          </cell>
          <cell r="G37">
            <v>8000</v>
          </cell>
          <cell r="H37">
            <v>3549.82</v>
          </cell>
          <cell r="I37">
            <v>922.8</v>
          </cell>
          <cell r="AY37">
            <v>0</v>
          </cell>
          <cell r="CK37">
            <v>0</v>
          </cell>
          <cell r="CL37">
            <v>0</v>
          </cell>
          <cell r="CM37">
            <v>0</v>
          </cell>
          <cell r="CU37">
            <v>0</v>
          </cell>
        </row>
        <row r="38">
          <cell r="F38">
            <v>14000</v>
          </cell>
          <cell r="G38">
            <v>14000</v>
          </cell>
          <cell r="H38">
            <v>0</v>
          </cell>
          <cell r="I38">
            <v>0</v>
          </cell>
          <cell r="AY38">
            <v>0</v>
          </cell>
          <cell r="CK38">
            <v>0</v>
          </cell>
          <cell r="CL38">
            <v>0</v>
          </cell>
          <cell r="CM38">
            <v>0</v>
          </cell>
          <cell r="CU38">
            <v>0</v>
          </cell>
        </row>
        <row r="39">
          <cell r="F39">
            <v>13000</v>
          </cell>
          <cell r="G39">
            <v>13000</v>
          </cell>
          <cell r="H39">
            <v>7440</v>
          </cell>
          <cell r="I39">
            <v>0</v>
          </cell>
          <cell r="AY39">
            <v>0</v>
          </cell>
          <cell r="CK39">
            <v>0</v>
          </cell>
          <cell r="CL39">
            <v>0</v>
          </cell>
          <cell r="CM39">
            <v>0</v>
          </cell>
          <cell r="CU39">
            <v>0</v>
          </cell>
        </row>
        <row r="40">
          <cell r="F40">
            <v>42761</v>
          </cell>
          <cell r="G40">
            <v>42761</v>
          </cell>
          <cell r="H40">
            <v>10076.82</v>
          </cell>
          <cell r="I40">
            <v>1055.02</v>
          </cell>
          <cell r="AY40">
            <v>1983.89</v>
          </cell>
          <cell r="CK40">
            <v>0</v>
          </cell>
          <cell r="CL40">
            <v>0</v>
          </cell>
          <cell r="CM40">
            <v>0</v>
          </cell>
          <cell r="CU40">
            <v>0</v>
          </cell>
        </row>
        <row r="41">
          <cell r="F41">
            <v>3600</v>
          </cell>
          <cell r="G41">
            <v>3600</v>
          </cell>
          <cell r="H41">
            <v>3590</v>
          </cell>
          <cell r="I41">
            <v>0</v>
          </cell>
          <cell r="AY41">
            <v>0</v>
          </cell>
          <cell r="CK41">
            <v>0</v>
          </cell>
          <cell r="CL41">
            <v>0</v>
          </cell>
          <cell r="CM41">
            <v>0</v>
          </cell>
          <cell r="CU41">
            <v>0</v>
          </cell>
        </row>
        <row r="42">
          <cell r="F42">
            <v>60638</v>
          </cell>
          <cell r="G42">
            <v>64351.65</v>
          </cell>
          <cell r="H42">
            <v>63857.69</v>
          </cell>
          <cell r="I42">
            <v>0</v>
          </cell>
          <cell r="AY42">
            <v>7093.01</v>
          </cell>
          <cell r="CK42">
            <v>0</v>
          </cell>
          <cell r="CL42">
            <v>0</v>
          </cell>
          <cell r="CM42">
            <v>0</v>
          </cell>
          <cell r="CU42">
            <v>0</v>
          </cell>
        </row>
        <row r="43">
          <cell r="F43">
            <v>40000</v>
          </cell>
          <cell r="G43">
            <v>40000</v>
          </cell>
          <cell r="H43">
            <v>19182</v>
          </cell>
          <cell r="I43">
            <v>19182</v>
          </cell>
          <cell r="AY43">
            <v>0</v>
          </cell>
          <cell r="CK43">
            <v>0</v>
          </cell>
          <cell r="CL43">
            <v>0</v>
          </cell>
          <cell r="CM43">
            <v>0</v>
          </cell>
          <cell r="CU43">
            <v>0</v>
          </cell>
        </row>
        <row r="44">
          <cell r="F44">
            <v>19983300</v>
          </cell>
          <cell r="G44">
            <v>19936359.989999998</v>
          </cell>
          <cell r="H44">
            <v>15754909.210000001</v>
          </cell>
          <cell r="I44">
            <v>0</v>
          </cell>
          <cell r="AY44">
            <v>1717972</v>
          </cell>
          <cell r="CK44">
            <v>0</v>
          </cell>
          <cell r="CL44">
            <v>0</v>
          </cell>
          <cell r="CM44">
            <v>0</v>
          </cell>
          <cell r="CU44">
            <v>1844899</v>
          </cell>
        </row>
        <row r="45">
          <cell r="F45">
            <v>650000</v>
          </cell>
          <cell r="G45">
            <v>940336.4</v>
          </cell>
          <cell r="H45">
            <v>859274.86</v>
          </cell>
          <cell r="I45">
            <v>58546.5</v>
          </cell>
          <cell r="AY45">
            <v>0</v>
          </cell>
          <cell r="CK45">
            <v>0</v>
          </cell>
          <cell r="CL45">
            <v>0</v>
          </cell>
          <cell r="CM45">
            <v>27020</v>
          </cell>
          <cell r="CU45">
            <v>0</v>
          </cell>
        </row>
        <row r="46">
          <cell r="F46">
            <v>0</v>
          </cell>
          <cell r="G46">
            <v>118718.52</v>
          </cell>
          <cell r="H46">
            <v>97451.31</v>
          </cell>
          <cell r="I46">
            <v>0</v>
          </cell>
          <cell r="AY46">
            <v>7691.58</v>
          </cell>
          <cell r="CK46">
            <v>0</v>
          </cell>
          <cell r="CL46">
            <v>0</v>
          </cell>
          <cell r="CM46">
            <v>0</v>
          </cell>
          <cell r="CU46">
            <v>0</v>
          </cell>
        </row>
        <row r="47">
          <cell r="F47">
            <v>213494</v>
          </cell>
          <cell r="G47">
            <v>213494</v>
          </cell>
          <cell r="H47">
            <v>204095.67</v>
          </cell>
          <cell r="I47">
            <v>0</v>
          </cell>
          <cell r="AY47">
            <v>21393</v>
          </cell>
          <cell r="CK47">
            <v>0</v>
          </cell>
          <cell r="CL47">
            <v>0</v>
          </cell>
          <cell r="CM47">
            <v>0</v>
          </cell>
          <cell r="CU47">
            <v>23696</v>
          </cell>
        </row>
        <row r="48">
          <cell r="F48">
            <v>1290526</v>
          </cell>
          <cell r="G48">
            <v>1290526</v>
          </cell>
          <cell r="H48">
            <v>684382.99</v>
          </cell>
          <cell r="I48">
            <v>0</v>
          </cell>
          <cell r="AY48">
            <v>0</v>
          </cell>
          <cell r="CK48">
            <v>0</v>
          </cell>
          <cell r="CL48">
            <v>0</v>
          </cell>
          <cell r="CM48">
            <v>0</v>
          </cell>
          <cell r="CU48">
            <v>0</v>
          </cell>
        </row>
        <row r="49">
          <cell r="F49">
            <v>3932350</v>
          </cell>
          <cell r="G49">
            <v>3932350</v>
          </cell>
          <cell r="H49">
            <v>87778.47</v>
          </cell>
          <cell r="I49">
            <v>0</v>
          </cell>
          <cell r="AY49">
            <v>0</v>
          </cell>
          <cell r="CK49">
            <v>0</v>
          </cell>
          <cell r="CL49">
            <v>0</v>
          </cell>
          <cell r="CM49">
            <v>0</v>
          </cell>
          <cell r="CU49">
            <v>0</v>
          </cell>
        </row>
        <row r="50">
          <cell r="F50">
            <v>610570</v>
          </cell>
          <cell r="G50">
            <v>610570</v>
          </cell>
          <cell r="H50">
            <v>484969.71</v>
          </cell>
          <cell r="I50">
            <v>0</v>
          </cell>
          <cell r="AY50">
            <v>59898.28</v>
          </cell>
          <cell r="CK50">
            <v>0</v>
          </cell>
          <cell r="CL50">
            <v>0</v>
          </cell>
          <cell r="CM50">
            <v>0</v>
          </cell>
          <cell r="CU50">
            <v>0</v>
          </cell>
        </row>
        <row r="51">
          <cell r="F51">
            <v>143633</v>
          </cell>
          <cell r="G51">
            <v>143633</v>
          </cell>
          <cell r="H51">
            <v>93896.76</v>
          </cell>
          <cell r="I51">
            <v>0</v>
          </cell>
          <cell r="AY51">
            <v>0</v>
          </cell>
          <cell r="CK51">
            <v>0</v>
          </cell>
          <cell r="CL51">
            <v>0</v>
          </cell>
          <cell r="CM51">
            <v>0</v>
          </cell>
          <cell r="CU51">
            <v>0</v>
          </cell>
        </row>
        <row r="52">
          <cell r="F52">
            <v>2323043</v>
          </cell>
          <cell r="G52">
            <v>2323043</v>
          </cell>
          <cell r="H52">
            <v>1774274.59</v>
          </cell>
          <cell r="I52">
            <v>0</v>
          </cell>
          <cell r="AY52">
            <v>196614.87</v>
          </cell>
          <cell r="CK52">
            <v>0</v>
          </cell>
          <cell r="CL52">
            <v>0</v>
          </cell>
          <cell r="CM52">
            <v>0</v>
          </cell>
          <cell r="CU52">
            <v>215105.64</v>
          </cell>
        </row>
        <row r="53">
          <cell r="F53">
            <v>397065</v>
          </cell>
          <cell r="G53">
            <v>397065</v>
          </cell>
          <cell r="H53">
            <v>311277.93</v>
          </cell>
          <cell r="I53">
            <v>0</v>
          </cell>
          <cell r="AY53">
            <v>34580.089999999997</v>
          </cell>
          <cell r="CK53">
            <v>0</v>
          </cell>
          <cell r="CL53">
            <v>0</v>
          </cell>
          <cell r="CM53">
            <v>0</v>
          </cell>
          <cell r="CU53">
            <v>37452.080000000002</v>
          </cell>
        </row>
        <row r="54">
          <cell r="F54">
            <v>488400</v>
          </cell>
          <cell r="G54">
            <v>488400</v>
          </cell>
          <cell r="H54">
            <v>381693</v>
          </cell>
          <cell r="I54">
            <v>0</v>
          </cell>
          <cell r="AY54">
            <v>42120</v>
          </cell>
          <cell r="CK54">
            <v>0</v>
          </cell>
          <cell r="CL54">
            <v>0</v>
          </cell>
          <cell r="CM54">
            <v>0</v>
          </cell>
          <cell r="CU54">
            <v>45045</v>
          </cell>
        </row>
        <row r="55">
          <cell r="F55">
            <v>448847</v>
          </cell>
          <cell r="G55">
            <v>495787.01</v>
          </cell>
          <cell r="H55">
            <v>495787.01</v>
          </cell>
          <cell r="I55">
            <v>0</v>
          </cell>
          <cell r="AY55">
            <v>0</v>
          </cell>
          <cell r="CK55">
            <v>0</v>
          </cell>
          <cell r="CL55">
            <v>0</v>
          </cell>
          <cell r="CM55">
            <v>0</v>
          </cell>
          <cell r="CU55">
            <v>0</v>
          </cell>
        </row>
        <row r="56">
          <cell r="F56">
            <v>3146825</v>
          </cell>
          <cell r="G56">
            <v>3146825</v>
          </cell>
          <cell r="H56">
            <v>2076954.73</v>
          </cell>
          <cell r="I56">
            <v>0</v>
          </cell>
          <cell r="AY56">
            <v>215400.95999999999</v>
          </cell>
          <cell r="CK56">
            <v>0</v>
          </cell>
          <cell r="CL56">
            <v>0</v>
          </cell>
          <cell r="CM56">
            <v>0</v>
          </cell>
          <cell r="CU56">
            <v>230678.87</v>
          </cell>
        </row>
        <row r="57">
          <cell r="F57">
            <v>2046186</v>
          </cell>
          <cell r="G57">
            <v>1702943.59</v>
          </cell>
          <cell r="H57">
            <v>0</v>
          </cell>
          <cell r="I57">
            <v>0</v>
          </cell>
          <cell r="AY57">
            <v>0</v>
          </cell>
          <cell r="CK57">
            <v>0</v>
          </cell>
          <cell r="CL57">
            <v>0</v>
          </cell>
          <cell r="CM57">
            <v>0</v>
          </cell>
          <cell r="CU57">
            <v>0</v>
          </cell>
        </row>
        <row r="58">
          <cell r="F58">
            <v>50000</v>
          </cell>
          <cell r="G58">
            <v>50000</v>
          </cell>
          <cell r="H58">
            <v>27558.19</v>
          </cell>
          <cell r="I58">
            <v>1955.95</v>
          </cell>
          <cell r="AY58">
            <v>0</v>
          </cell>
          <cell r="CK58">
            <v>0</v>
          </cell>
          <cell r="CL58">
            <v>0</v>
          </cell>
          <cell r="CM58">
            <v>0</v>
          </cell>
          <cell r="CU58">
            <v>0</v>
          </cell>
        </row>
        <row r="59">
          <cell r="F59">
            <v>184672</v>
          </cell>
          <cell r="G59">
            <v>184672</v>
          </cell>
          <cell r="H59">
            <v>101619.27</v>
          </cell>
          <cell r="I59">
            <v>0</v>
          </cell>
          <cell r="AY59">
            <v>6806</v>
          </cell>
          <cell r="CK59">
            <v>0</v>
          </cell>
          <cell r="CL59">
            <v>0</v>
          </cell>
          <cell r="CM59">
            <v>0</v>
          </cell>
          <cell r="CU59">
            <v>0</v>
          </cell>
        </row>
        <row r="60">
          <cell r="F60">
            <v>550485</v>
          </cell>
          <cell r="G60">
            <v>562734.93999999994</v>
          </cell>
          <cell r="H60">
            <v>512464.73</v>
          </cell>
          <cell r="I60">
            <v>0</v>
          </cell>
          <cell r="AY60">
            <v>51927.19</v>
          </cell>
          <cell r="CK60">
            <v>0</v>
          </cell>
          <cell r="CL60">
            <v>0</v>
          </cell>
          <cell r="CM60">
            <v>0</v>
          </cell>
          <cell r="CU60">
            <v>0</v>
          </cell>
        </row>
        <row r="61">
          <cell r="F61">
            <v>193614</v>
          </cell>
          <cell r="G61">
            <v>193614</v>
          </cell>
          <cell r="H61">
            <v>155228.16</v>
          </cell>
          <cell r="I61">
            <v>1932</v>
          </cell>
          <cell r="AY61">
            <v>7802.66</v>
          </cell>
          <cell r="CK61">
            <v>0</v>
          </cell>
          <cell r="CL61">
            <v>0</v>
          </cell>
          <cell r="CM61">
            <v>0</v>
          </cell>
          <cell r="CU61">
            <v>0</v>
          </cell>
        </row>
        <row r="62">
          <cell r="F62">
            <v>50034</v>
          </cell>
          <cell r="G62">
            <v>50034</v>
          </cell>
          <cell r="H62">
            <v>40617.43</v>
          </cell>
          <cell r="I62">
            <v>0</v>
          </cell>
          <cell r="AY62">
            <v>5373.51</v>
          </cell>
          <cell r="CK62">
            <v>0</v>
          </cell>
          <cell r="CL62">
            <v>0</v>
          </cell>
          <cell r="CM62">
            <v>0</v>
          </cell>
          <cell r="CU62">
            <v>0</v>
          </cell>
        </row>
        <row r="63">
          <cell r="F63">
            <v>7064</v>
          </cell>
          <cell r="G63">
            <v>7064</v>
          </cell>
          <cell r="H63">
            <v>5118</v>
          </cell>
          <cell r="I63">
            <v>0</v>
          </cell>
          <cell r="AY63">
            <v>514</v>
          </cell>
          <cell r="CK63">
            <v>0</v>
          </cell>
          <cell r="CL63">
            <v>0</v>
          </cell>
          <cell r="CM63">
            <v>0</v>
          </cell>
          <cell r="CU63">
            <v>0</v>
          </cell>
        </row>
        <row r="64">
          <cell r="F64">
            <v>301639</v>
          </cell>
          <cell r="G64">
            <v>301639</v>
          </cell>
          <cell r="H64">
            <v>166906.13</v>
          </cell>
          <cell r="I64">
            <v>0</v>
          </cell>
          <cell r="AY64">
            <v>8921.7800000000007</v>
          </cell>
          <cell r="CK64">
            <v>0</v>
          </cell>
          <cell r="CL64">
            <v>0</v>
          </cell>
          <cell r="CM64">
            <v>0</v>
          </cell>
          <cell r="CU64">
            <v>0</v>
          </cell>
        </row>
        <row r="65">
          <cell r="F65">
            <v>10764</v>
          </cell>
          <cell r="G65">
            <v>16264</v>
          </cell>
          <cell r="H65">
            <v>14597.11</v>
          </cell>
          <cell r="I65">
            <v>1341.98</v>
          </cell>
          <cell r="AY65">
            <v>200</v>
          </cell>
          <cell r="CK65">
            <v>0</v>
          </cell>
          <cell r="CL65">
            <v>0</v>
          </cell>
          <cell r="CM65">
            <v>0</v>
          </cell>
          <cell r="CU65">
            <v>0</v>
          </cell>
        </row>
        <row r="66">
          <cell r="F66">
            <v>91383</v>
          </cell>
          <cell r="G66">
            <v>91383</v>
          </cell>
          <cell r="H66">
            <v>65830.7</v>
          </cell>
          <cell r="I66">
            <v>8497</v>
          </cell>
          <cell r="AY66">
            <v>6638.7</v>
          </cell>
          <cell r="CK66">
            <v>0</v>
          </cell>
          <cell r="CL66">
            <v>0</v>
          </cell>
          <cell r="CM66">
            <v>0</v>
          </cell>
          <cell r="CU66">
            <v>0</v>
          </cell>
        </row>
        <row r="67">
          <cell r="F67">
            <v>38809</v>
          </cell>
          <cell r="G67">
            <v>35840</v>
          </cell>
          <cell r="H67">
            <v>16863.68</v>
          </cell>
          <cell r="I67">
            <v>2831.04</v>
          </cell>
          <cell r="AY67">
            <v>0</v>
          </cell>
          <cell r="CK67">
            <v>0</v>
          </cell>
          <cell r="CL67">
            <v>0</v>
          </cell>
          <cell r="CM67">
            <v>0</v>
          </cell>
          <cell r="CU67">
            <v>0</v>
          </cell>
        </row>
        <row r="68">
          <cell r="F68">
            <v>10000</v>
          </cell>
          <cell r="G68">
            <v>10000</v>
          </cell>
          <cell r="H68">
            <v>3630</v>
          </cell>
          <cell r="I68">
            <v>0</v>
          </cell>
          <cell r="AY68">
            <v>0</v>
          </cell>
          <cell r="CK68">
            <v>0</v>
          </cell>
          <cell r="CL68">
            <v>0</v>
          </cell>
          <cell r="CM68">
            <v>0</v>
          </cell>
          <cell r="CU68">
            <v>0</v>
          </cell>
        </row>
        <row r="69">
          <cell r="F69">
            <v>35000</v>
          </cell>
          <cell r="G69">
            <v>35000</v>
          </cell>
          <cell r="H69">
            <v>31268</v>
          </cell>
          <cell r="I69">
            <v>920</v>
          </cell>
          <cell r="AY69">
            <v>0</v>
          </cell>
          <cell r="CK69">
            <v>0</v>
          </cell>
          <cell r="CL69">
            <v>0</v>
          </cell>
          <cell r="CM69">
            <v>0</v>
          </cell>
          <cell r="CU69">
            <v>0</v>
          </cell>
        </row>
        <row r="70">
          <cell r="F70">
            <v>140000</v>
          </cell>
          <cell r="G70">
            <v>140000</v>
          </cell>
          <cell r="H70">
            <v>54908.54</v>
          </cell>
          <cell r="I70">
            <v>0</v>
          </cell>
          <cell r="AY70">
            <v>0</v>
          </cell>
          <cell r="CK70">
            <v>0</v>
          </cell>
          <cell r="CL70">
            <v>0</v>
          </cell>
          <cell r="CM70">
            <v>0</v>
          </cell>
          <cell r="CU70">
            <v>0</v>
          </cell>
        </row>
        <row r="71">
          <cell r="F71">
            <v>1000000</v>
          </cell>
          <cell r="G71">
            <v>1050000</v>
          </cell>
          <cell r="H71">
            <v>1050000</v>
          </cell>
          <cell r="I71">
            <v>0</v>
          </cell>
          <cell r="AY71">
            <v>0</v>
          </cell>
          <cell r="CK71">
            <v>0</v>
          </cell>
          <cell r="CL71">
            <v>0</v>
          </cell>
          <cell r="CM71">
            <v>0</v>
          </cell>
          <cell r="CU71">
            <v>0</v>
          </cell>
        </row>
        <row r="72">
          <cell r="F72">
            <v>0</v>
          </cell>
          <cell r="G72">
            <v>6400</v>
          </cell>
          <cell r="H72">
            <v>6325</v>
          </cell>
          <cell r="I72">
            <v>0</v>
          </cell>
          <cell r="AY72">
            <v>0</v>
          </cell>
          <cell r="CK72">
            <v>0</v>
          </cell>
          <cell r="CL72">
            <v>0</v>
          </cell>
          <cell r="CM72">
            <v>0</v>
          </cell>
          <cell r="CU72">
            <v>0</v>
          </cell>
        </row>
        <row r="73">
          <cell r="F73">
            <v>107414</v>
          </cell>
          <cell r="G73">
            <v>107414</v>
          </cell>
          <cell r="H73">
            <v>6210.93</v>
          </cell>
          <cell r="I73">
            <v>0</v>
          </cell>
          <cell r="AY73">
            <v>0</v>
          </cell>
          <cell r="CK73">
            <v>0</v>
          </cell>
          <cell r="CL73">
            <v>0</v>
          </cell>
          <cell r="CM73">
            <v>0</v>
          </cell>
          <cell r="CU73">
            <v>0</v>
          </cell>
        </row>
        <row r="74">
          <cell r="F74">
            <v>31650</v>
          </cell>
          <cell r="G74">
            <v>31650</v>
          </cell>
          <cell r="H74">
            <v>30921.1</v>
          </cell>
          <cell r="I74">
            <v>0</v>
          </cell>
          <cell r="AY74">
            <v>2832.7</v>
          </cell>
          <cell r="CK74">
            <v>0</v>
          </cell>
          <cell r="CL74">
            <v>0</v>
          </cell>
          <cell r="CM74">
            <v>0</v>
          </cell>
          <cell r="CU74">
            <v>0</v>
          </cell>
        </row>
        <row r="75">
          <cell r="F75">
            <v>1000</v>
          </cell>
          <cell r="G75">
            <v>1800</v>
          </cell>
          <cell r="H75">
            <v>870.71</v>
          </cell>
          <cell r="I75">
            <v>800</v>
          </cell>
          <cell r="AY75">
            <v>0</v>
          </cell>
          <cell r="CK75">
            <v>0</v>
          </cell>
          <cell r="CL75">
            <v>0</v>
          </cell>
          <cell r="CM75">
            <v>0</v>
          </cell>
          <cell r="CU75">
            <v>0</v>
          </cell>
        </row>
        <row r="76">
          <cell r="F76">
            <v>8517</v>
          </cell>
          <cell r="G76">
            <v>25517</v>
          </cell>
          <cell r="H76">
            <v>23435.21</v>
          </cell>
          <cell r="I76">
            <v>467</v>
          </cell>
          <cell r="AY76">
            <v>0</v>
          </cell>
          <cell r="CK76">
            <v>0</v>
          </cell>
          <cell r="CL76">
            <v>0</v>
          </cell>
          <cell r="CM76">
            <v>0</v>
          </cell>
          <cell r="CU76">
            <v>0</v>
          </cell>
        </row>
        <row r="77">
          <cell r="F77">
            <v>20000</v>
          </cell>
          <cell r="G77">
            <v>20000</v>
          </cell>
          <cell r="H77">
            <v>5301.5</v>
          </cell>
          <cell r="I77">
            <v>1</v>
          </cell>
          <cell r="AY77">
            <v>0</v>
          </cell>
          <cell r="CK77">
            <v>0</v>
          </cell>
          <cell r="CL77">
            <v>0</v>
          </cell>
          <cell r="CM77">
            <v>0</v>
          </cell>
          <cell r="CU77">
            <v>0</v>
          </cell>
        </row>
        <row r="78">
          <cell r="F78">
            <v>15611</v>
          </cell>
          <cell r="G78">
            <v>15611</v>
          </cell>
          <cell r="H78">
            <v>3852.5</v>
          </cell>
          <cell r="I78">
            <v>0</v>
          </cell>
          <cell r="AY78">
            <v>0</v>
          </cell>
          <cell r="CK78">
            <v>0</v>
          </cell>
          <cell r="CL78">
            <v>0</v>
          </cell>
          <cell r="CM78">
            <v>0</v>
          </cell>
          <cell r="CU78">
            <v>0</v>
          </cell>
        </row>
        <row r="79">
          <cell r="F79">
            <v>300000</v>
          </cell>
          <cell r="G79">
            <v>353643.7</v>
          </cell>
          <cell r="H79">
            <v>279945.44</v>
          </cell>
          <cell r="I79">
            <v>-22518.49</v>
          </cell>
          <cell r="AY79">
            <v>12862.74</v>
          </cell>
          <cell r="CK79">
            <v>0</v>
          </cell>
          <cell r="CL79">
            <v>0</v>
          </cell>
          <cell r="CM79">
            <v>0</v>
          </cell>
          <cell r="CU79">
            <v>0</v>
          </cell>
        </row>
        <row r="80">
          <cell r="F80">
            <v>40000</v>
          </cell>
          <cell r="G80">
            <v>44800</v>
          </cell>
          <cell r="H80">
            <v>40246.31</v>
          </cell>
          <cell r="I80">
            <v>3411.62</v>
          </cell>
          <cell r="AY80">
            <v>0</v>
          </cell>
          <cell r="CK80">
            <v>0</v>
          </cell>
          <cell r="CL80">
            <v>0</v>
          </cell>
          <cell r="CM80">
            <v>0</v>
          </cell>
          <cell r="CU80">
            <v>0</v>
          </cell>
        </row>
        <row r="81">
          <cell r="F81">
            <v>550000</v>
          </cell>
          <cell r="G81">
            <v>550000</v>
          </cell>
          <cell r="H81">
            <v>444736.71</v>
          </cell>
          <cell r="I81">
            <v>46675.199999999997</v>
          </cell>
          <cell r="AY81">
            <v>535</v>
          </cell>
          <cell r="CK81">
            <v>0</v>
          </cell>
          <cell r="CL81">
            <v>0</v>
          </cell>
          <cell r="CM81">
            <v>0</v>
          </cell>
          <cell r="CU81">
            <v>0</v>
          </cell>
        </row>
        <row r="82">
          <cell r="F82">
            <v>35000</v>
          </cell>
          <cell r="G82">
            <v>29000</v>
          </cell>
          <cell r="H82">
            <v>5777.6</v>
          </cell>
          <cell r="I82">
            <v>0</v>
          </cell>
          <cell r="AY82">
            <v>0</v>
          </cell>
          <cell r="CK82">
            <v>0</v>
          </cell>
          <cell r="CL82">
            <v>0</v>
          </cell>
          <cell r="CM82">
            <v>0</v>
          </cell>
          <cell r="CU82">
            <v>0</v>
          </cell>
        </row>
        <row r="83">
          <cell r="F83">
            <v>6102</v>
          </cell>
          <cell r="G83">
            <v>6102</v>
          </cell>
          <cell r="H83">
            <v>3273.73</v>
          </cell>
          <cell r="I83">
            <v>0</v>
          </cell>
          <cell r="AY83">
            <v>0</v>
          </cell>
          <cell r="CK83">
            <v>0</v>
          </cell>
          <cell r="CL83">
            <v>0</v>
          </cell>
          <cell r="CM83">
            <v>0</v>
          </cell>
          <cell r="CU83">
            <v>0</v>
          </cell>
        </row>
        <row r="84">
          <cell r="F84">
            <v>5000</v>
          </cell>
          <cell r="G84">
            <v>2800</v>
          </cell>
          <cell r="H84">
            <v>0</v>
          </cell>
          <cell r="I84">
            <v>0</v>
          </cell>
          <cell r="AY84">
            <v>0</v>
          </cell>
          <cell r="CK84">
            <v>0</v>
          </cell>
          <cell r="CL84">
            <v>0</v>
          </cell>
          <cell r="CM84">
            <v>0</v>
          </cell>
          <cell r="CU84">
            <v>0</v>
          </cell>
        </row>
        <row r="85">
          <cell r="F85">
            <v>50000</v>
          </cell>
          <cell r="G85">
            <v>5108</v>
          </cell>
          <cell r="H85">
            <v>0</v>
          </cell>
          <cell r="I85">
            <v>0</v>
          </cell>
          <cell r="AY85">
            <v>0</v>
          </cell>
          <cell r="CK85">
            <v>0</v>
          </cell>
          <cell r="CL85">
            <v>0</v>
          </cell>
          <cell r="CM85">
            <v>0</v>
          </cell>
          <cell r="CU85">
            <v>0</v>
          </cell>
        </row>
        <row r="86">
          <cell r="F86">
            <v>30000</v>
          </cell>
          <cell r="G86">
            <v>30000</v>
          </cell>
          <cell r="H86">
            <v>364.8</v>
          </cell>
          <cell r="I86">
            <v>0</v>
          </cell>
          <cell r="AY86">
            <v>0</v>
          </cell>
          <cell r="CK86">
            <v>0</v>
          </cell>
          <cell r="CL86">
            <v>0</v>
          </cell>
          <cell r="CM86">
            <v>0</v>
          </cell>
          <cell r="CU86">
            <v>0</v>
          </cell>
        </row>
        <row r="87">
          <cell r="F87">
            <v>18000</v>
          </cell>
          <cell r="G87">
            <v>18000</v>
          </cell>
          <cell r="H87">
            <v>13009.05</v>
          </cell>
          <cell r="I87">
            <v>2053</v>
          </cell>
          <cell r="AY87">
            <v>272</v>
          </cell>
          <cell r="CK87">
            <v>0</v>
          </cell>
          <cell r="CL87">
            <v>0</v>
          </cell>
          <cell r="CM87">
            <v>0</v>
          </cell>
          <cell r="CU87">
            <v>0</v>
          </cell>
        </row>
        <row r="88">
          <cell r="F88">
            <v>125000</v>
          </cell>
          <cell r="G88">
            <v>125000</v>
          </cell>
          <cell r="H88">
            <v>87673.61</v>
          </cell>
          <cell r="I88">
            <v>28716.1</v>
          </cell>
          <cell r="AY88">
            <v>3014.26</v>
          </cell>
          <cell r="CK88">
            <v>0</v>
          </cell>
          <cell r="CL88">
            <v>0</v>
          </cell>
          <cell r="CM88">
            <v>0</v>
          </cell>
          <cell r="CU88">
            <v>0</v>
          </cell>
        </row>
        <row r="89">
          <cell r="F89">
            <v>177000</v>
          </cell>
          <cell r="G89">
            <v>177000</v>
          </cell>
          <cell r="H89">
            <v>32423.17</v>
          </cell>
          <cell r="I89">
            <v>144576.82999999999</v>
          </cell>
          <cell r="AY89">
            <v>0</v>
          </cell>
          <cell r="CK89">
            <v>0</v>
          </cell>
          <cell r="CL89">
            <v>0</v>
          </cell>
          <cell r="CM89">
            <v>0</v>
          </cell>
          <cell r="CU89">
            <v>0</v>
          </cell>
        </row>
        <row r="90">
          <cell r="F90">
            <v>17377</v>
          </cell>
          <cell r="G90">
            <v>17377</v>
          </cell>
          <cell r="H90">
            <v>10208.24</v>
          </cell>
          <cell r="I90">
            <v>2541</v>
          </cell>
          <cell r="AY90">
            <v>239</v>
          </cell>
          <cell r="CK90">
            <v>0</v>
          </cell>
          <cell r="CL90">
            <v>0</v>
          </cell>
          <cell r="CM90">
            <v>0</v>
          </cell>
          <cell r="CU90">
            <v>0</v>
          </cell>
        </row>
        <row r="91">
          <cell r="F91">
            <v>240000</v>
          </cell>
          <cell r="G91">
            <v>240000</v>
          </cell>
          <cell r="H91">
            <v>116247.47</v>
          </cell>
          <cell r="I91">
            <v>76041.69</v>
          </cell>
          <cell r="AY91">
            <v>552</v>
          </cell>
          <cell r="CK91">
            <v>0</v>
          </cell>
          <cell r="CL91">
            <v>0</v>
          </cell>
          <cell r="CM91">
            <v>0</v>
          </cell>
          <cell r="CU91">
            <v>0</v>
          </cell>
        </row>
        <row r="92">
          <cell r="F92">
            <v>250000</v>
          </cell>
          <cell r="G92">
            <v>250000</v>
          </cell>
          <cell r="H92">
            <v>57268.51</v>
          </cell>
          <cell r="I92">
            <v>175194</v>
          </cell>
          <cell r="AY92">
            <v>0</v>
          </cell>
          <cell r="CK92">
            <v>0</v>
          </cell>
          <cell r="CL92">
            <v>0</v>
          </cell>
          <cell r="CM92">
            <v>0</v>
          </cell>
          <cell r="CU92">
            <v>0</v>
          </cell>
        </row>
        <row r="93">
          <cell r="F93">
            <v>80736</v>
          </cell>
          <cell r="G93">
            <v>70006</v>
          </cell>
          <cell r="H93">
            <v>47834.18</v>
          </cell>
          <cell r="I93">
            <v>708.55</v>
          </cell>
          <cell r="AY93">
            <v>2925.5</v>
          </cell>
          <cell r="CK93">
            <v>0</v>
          </cell>
          <cell r="CL93">
            <v>0</v>
          </cell>
          <cell r="CM93">
            <v>0</v>
          </cell>
          <cell r="CU93">
            <v>0</v>
          </cell>
        </row>
        <row r="94">
          <cell r="F94">
            <v>30000</v>
          </cell>
          <cell r="G94">
            <v>27500</v>
          </cell>
          <cell r="H94">
            <v>16053.51</v>
          </cell>
          <cell r="I94">
            <v>6578</v>
          </cell>
          <cell r="AY94">
            <v>505.89</v>
          </cell>
          <cell r="CK94">
            <v>0</v>
          </cell>
          <cell r="CL94">
            <v>0</v>
          </cell>
          <cell r="CM94">
            <v>0</v>
          </cell>
          <cell r="CU94">
            <v>0</v>
          </cell>
        </row>
        <row r="95">
          <cell r="F95">
            <v>0</v>
          </cell>
          <cell r="G95">
            <v>230</v>
          </cell>
          <cell r="H95">
            <v>230</v>
          </cell>
          <cell r="I95">
            <v>0</v>
          </cell>
          <cell r="AY95">
            <v>0</v>
          </cell>
          <cell r="CK95">
            <v>0</v>
          </cell>
          <cell r="CL95">
            <v>0</v>
          </cell>
          <cell r="CM95">
            <v>0</v>
          </cell>
          <cell r="CU95">
            <v>0</v>
          </cell>
        </row>
        <row r="96">
          <cell r="F96">
            <v>90564</v>
          </cell>
          <cell r="G96">
            <v>90564</v>
          </cell>
          <cell r="H96">
            <v>63309.41</v>
          </cell>
          <cell r="I96">
            <v>352.2</v>
          </cell>
          <cell r="AY96">
            <v>1858.51</v>
          </cell>
          <cell r="CK96">
            <v>0</v>
          </cell>
          <cell r="CL96">
            <v>0</v>
          </cell>
          <cell r="CM96">
            <v>0</v>
          </cell>
          <cell r="CU96">
            <v>0</v>
          </cell>
        </row>
        <row r="97">
          <cell r="F97">
            <v>95000</v>
          </cell>
          <cell r="G97">
            <v>107000</v>
          </cell>
          <cell r="H97">
            <v>90366.7</v>
          </cell>
          <cell r="I97">
            <v>8031.45</v>
          </cell>
          <cell r="AY97">
            <v>12559</v>
          </cell>
          <cell r="CK97">
            <v>0</v>
          </cell>
          <cell r="CL97">
            <v>0</v>
          </cell>
          <cell r="CM97">
            <v>0</v>
          </cell>
          <cell r="CU97">
            <v>0</v>
          </cell>
        </row>
        <row r="98">
          <cell r="F98">
            <v>11218</v>
          </cell>
          <cell r="G98">
            <v>11218</v>
          </cell>
          <cell r="H98">
            <v>2696.89</v>
          </cell>
          <cell r="I98">
            <v>0</v>
          </cell>
          <cell r="AY98">
            <v>0</v>
          </cell>
          <cell r="CK98">
            <v>0</v>
          </cell>
          <cell r="CL98">
            <v>0</v>
          </cell>
          <cell r="CM98">
            <v>0</v>
          </cell>
          <cell r="CU98">
            <v>0</v>
          </cell>
        </row>
        <row r="99">
          <cell r="F99">
            <v>120000</v>
          </cell>
          <cell r="G99">
            <v>112850</v>
          </cell>
          <cell r="H99">
            <v>87143.56</v>
          </cell>
          <cell r="I99">
            <v>10887.93</v>
          </cell>
          <cell r="AY99">
            <v>4830.87</v>
          </cell>
          <cell r="CK99">
            <v>0</v>
          </cell>
          <cell r="CL99">
            <v>0</v>
          </cell>
          <cell r="CM99">
            <v>0</v>
          </cell>
          <cell r="CU99">
            <v>0</v>
          </cell>
        </row>
        <row r="100">
          <cell r="F100">
            <v>20000</v>
          </cell>
          <cell r="G100">
            <v>27892</v>
          </cell>
          <cell r="H100">
            <v>27190.37</v>
          </cell>
          <cell r="I100">
            <v>0</v>
          </cell>
          <cell r="AY100">
            <v>340.01</v>
          </cell>
          <cell r="CK100">
            <v>0</v>
          </cell>
          <cell r="CL100">
            <v>0</v>
          </cell>
          <cell r="CM100">
            <v>0</v>
          </cell>
          <cell r="CU100">
            <v>0</v>
          </cell>
        </row>
        <row r="101">
          <cell r="F101">
            <v>22636</v>
          </cell>
          <cell r="G101">
            <v>22636</v>
          </cell>
          <cell r="H101">
            <v>13709.32</v>
          </cell>
          <cell r="I101">
            <v>959</v>
          </cell>
          <cell r="AY101">
            <v>1565.5</v>
          </cell>
          <cell r="CK101">
            <v>0</v>
          </cell>
          <cell r="CL101">
            <v>0</v>
          </cell>
          <cell r="CM101">
            <v>0</v>
          </cell>
          <cell r="CU101">
            <v>0</v>
          </cell>
        </row>
        <row r="102">
          <cell r="F102">
            <v>5000</v>
          </cell>
          <cell r="G102">
            <v>7500</v>
          </cell>
          <cell r="H102">
            <v>5360.63</v>
          </cell>
          <cell r="I102">
            <v>194.8</v>
          </cell>
          <cell r="AY102">
            <v>0</v>
          </cell>
          <cell r="CK102">
            <v>0</v>
          </cell>
          <cell r="CL102">
            <v>0</v>
          </cell>
          <cell r="CM102">
            <v>0</v>
          </cell>
          <cell r="CU102">
            <v>0</v>
          </cell>
        </row>
        <row r="103">
          <cell r="F103">
            <v>4000</v>
          </cell>
          <cell r="G103">
            <v>4000</v>
          </cell>
          <cell r="H103">
            <v>2291.1999999999998</v>
          </cell>
          <cell r="I103">
            <v>0</v>
          </cell>
          <cell r="AY103">
            <v>0</v>
          </cell>
          <cell r="CK103">
            <v>0</v>
          </cell>
          <cell r="CL103">
            <v>0</v>
          </cell>
          <cell r="CM103">
            <v>0</v>
          </cell>
          <cell r="CU103">
            <v>0</v>
          </cell>
        </row>
        <row r="104">
          <cell r="F104">
            <v>10800</v>
          </cell>
          <cell r="G104">
            <v>35800</v>
          </cell>
          <cell r="H104">
            <v>33621.5</v>
          </cell>
          <cell r="I104">
            <v>1521.4</v>
          </cell>
          <cell r="AY104">
            <v>188.66</v>
          </cell>
          <cell r="CK104">
            <v>0</v>
          </cell>
          <cell r="CL104">
            <v>0</v>
          </cell>
          <cell r="CM104">
            <v>0</v>
          </cell>
          <cell r="CU104">
            <v>0</v>
          </cell>
        </row>
        <row r="105">
          <cell r="F105">
            <v>1000</v>
          </cell>
          <cell r="G105">
            <v>1000</v>
          </cell>
          <cell r="H105">
            <v>0</v>
          </cell>
          <cell r="I105">
            <v>0</v>
          </cell>
          <cell r="AY105">
            <v>0</v>
          </cell>
          <cell r="CK105">
            <v>0</v>
          </cell>
          <cell r="CL105">
            <v>0</v>
          </cell>
          <cell r="CM105">
            <v>0</v>
          </cell>
          <cell r="CU105">
            <v>0</v>
          </cell>
        </row>
        <row r="106">
          <cell r="F106">
            <v>858982</v>
          </cell>
          <cell r="G106">
            <v>855268.35</v>
          </cell>
          <cell r="H106">
            <v>583700.75</v>
          </cell>
          <cell r="I106">
            <v>51220.55</v>
          </cell>
          <cell r="AY106">
            <v>24699.51</v>
          </cell>
          <cell r="CK106">
            <v>0</v>
          </cell>
          <cell r="CL106">
            <v>0</v>
          </cell>
          <cell r="CM106">
            <v>0</v>
          </cell>
          <cell r="CU106">
            <v>0</v>
          </cell>
        </row>
        <row r="107">
          <cell r="F107">
            <v>171000</v>
          </cell>
          <cell r="G107">
            <v>171000</v>
          </cell>
          <cell r="H107">
            <v>159498.9</v>
          </cell>
          <cell r="I107">
            <v>7618.5</v>
          </cell>
          <cell r="AY107">
            <v>0</v>
          </cell>
          <cell r="CK107">
            <v>0</v>
          </cell>
          <cell r="CL107">
            <v>0</v>
          </cell>
          <cell r="CM107">
            <v>0</v>
          </cell>
          <cell r="CU107">
            <v>0</v>
          </cell>
        </row>
        <row r="109">
          <cell r="F109">
            <v>0</v>
          </cell>
          <cell r="G109">
            <v>37449</v>
          </cell>
          <cell r="H109">
            <v>37440.07</v>
          </cell>
          <cell r="I109">
            <v>2</v>
          </cell>
          <cell r="AY109">
            <v>0</v>
          </cell>
          <cell r="CK109">
            <v>0</v>
          </cell>
          <cell r="CL109">
            <v>0</v>
          </cell>
          <cell r="CM109">
            <v>0</v>
          </cell>
          <cell r="CU109">
            <v>0</v>
          </cell>
        </row>
        <row r="110">
          <cell r="F110">
            <v>0</v>
          </cell>
          <cell r="G110">
            <v>3197</v>
          </cell>
          <cell r="H110">
            <v>0</v>
          </cell>
          <cell r="I110">
            <v>2098.75</v>
          </cell>
          <cell r="AY110">
            <v>0</v>
          </cell>
          <cell r="CK110">
            <v>0</v>
          </cell>
          <cell r="CL110">
            <v>0</v>
          </cell>
          <cell r="CM110">
            <v>0</v>
          </cell>
          <cell r="CU110">
            <v>0</v>
          </cell>
        </row>
        <row r="111">
          <cell r="F111">
            <v>0</v>
          </cell>
          <cell r="G111">
            <v>72000</v>
          </cell>
          <cell r="H111">
            <v>71051.649999999994</v>
          </cell>
          <cell r="I111">
            <v>0</v>
          </cell>
          <cell r="AY111">
            <v>0</v>
          </cell>
          <cell r="CK111">
            <v>0</v>
          </cell>
          <cell r="CL111">
            <v>0</v>
          </cell>
          <cell r="CM111">
            <v>0</v>
          </cell>
          <cell r="CU111">
            <v>0</v>
          </cell>
        </row>
        <row r="112">
          <cell r="F112">
            <v>0</v>
          </cell>
          <cell r="G112">
            <v>3870</v>
          </cell>
          <cell r="H112">
            <v>1840</v>
          </cell>
          <cell r="I112">
            <v>1870</v>
          </cell>
          <cell r="AY112">
            <v>0</v>
          </cell>
          <cell r="CK112">
            <v>0</v>
          </cell>
          <cell r="CL112">
            <v>0</v>
          </cell>
          <cell r="CM112">
            <v>0</v>
          </cell>
          <cell r="CU112">
            <v>0</v>
          </cell>
        </row>
        <row r="113">
          <cell r="F113">
            <v>0</v>
          </cell>
          <cell r="G113">
            <v>2700</v>
          </cell>
          <cell r="H113">
            <v>2640</v>
          </cell>
          <cell r="I113">
            <v>0</v>
          </cell>
          <cell r="AY113">
            <v>0</v>
          </cell>
          <cell r="CK113">
            <v>0</v>
          </cell>
          <cell r="CL113">
            <v>0</v>
          </cell>
          <cell r="CM113">
            <v>0</v>
          </cell>
          <cell r="CU113">
            <v>0</v>
          </cell>
        </row>
        <row r="115">
          <cell r="F115">
            <v>560000</v>
          </cell>
          <cell r="G115">
            <v>560000</v>
          </cell>
          <cell r="H115">
            <v>425091.17</v>
          </cell>
          <cell r="I115">
            <v>27500</v>
          </cell>
          <cell r="AY115">
            <v>43889.45</v>
          </cell>
          <cell r="CK115">
            <v>0</v>
          </cell>
          <cell r="CL115">
            <v>0</v>
          </cell>
          <cell r="CM115">
            <v>0</v>
          </cell>
          <cell r="CU115">
            <v>0</v>
          </cell>
        </row>
        <row r="116">
          <cell r="F116">
            <v>440000</v>
          </cell>
          <cell r="G116">
            <v>440000</v>
          </cell>
          <cell r="H116">
            <v>300777.68</v>
          </cell>
          <cell r="I116">
            <v>39500</v>
          </cell>
          <cell r="AY116">
            <v>0</v>
          </cell>
          <cell r="CK116">
            <v>0</v>
          </cell>
          <cell r="CL116">
            <v>0</v>
          </cell>
          <cell r="CM116">
            <v>0</v>
          </cell>
          <cell r="CU116">
            <v>0</v>
          </cell>
        </row>
        <row r="117">
          <cell r="F117">
            <v>9222672</v>
          </cell>
          <cell r="G117">
            <v>9222672</v>
          </cell>
          <cell r="H117">
            <v>6951273.5300000003</v>
          </cell>
          <cell r="I117">
            <v>0</v>
          </cell>
          <cell r="AY117">
            <v>779980.96</v>
          </cell>
          <cell r="CK117">
            <v>100000</v>
          </cell>
          <cell r="CL117">
            <v>100000</v>
          </cell>
          <cell r="CM117">
            <v>100000</v>
          </cell>
          <cell r="CU117">
            <v>811431</v>
          </cell>
        </row>
        <row r="118">
          <cell r="F118">
            <v>115000</v>
          </cell>
          <cell r="G118">
            <v>115000</v>
          </cell>
          <cell r="H118">
            <v>72450</v>
          </cell>
          <cell r="I118">
            <v>24150</v>
          </cell>
          <cell r="AY118">
            <v>0</v>
          </cell>
          <cell r="CK118">
            <v>0</v>
          </cell>
          <cell r="CL118">
            <v>0</v>
          </cell>
          <cell r="CM118">
            <v>0</v>
          </cell>
          <cell r="CU118">
            <v>0</v>
          </cell>
        </row>
        <row r="119">
          <cell r="F119">
            <v>117365</v>
          </cell>
          <cell r="G119">
            <v>117365</v>
          </cell>
          <cell r="H119">
            <v>112942</v>
          </cell>
          <cell r="I119">
            <v>0</v>
          </cell>
          <cell r="AY119">
            <v>11731</v>
          </cell>
          <cell r="CK119">
            <v>0</v>
          </cell>
          <cell r="CL119">
            <v>0</v>
          </cell>
          <cell r="CM119">
            <v>0</v>
          </cell>
          <cell r="CU119">
            <v>11916</v>
          </cell>
        </row>
        <row r="120">
          <cell r="F120">
            <v>591406</v>
          </cell>
          <cell r="G120">
            <v>591406</v>
          </cell>
          <cell r="H120">
            <v>326049.84000000003</v>
          </cell>
          <cell r="I120">
            <v>0</v>
          </cell>
          <cell r="AY120">
            <v>1924.02</v>
          </cell>
          <cell r="CK120">
            <v>0</v>
          </cell>
          <cell r="CL120">
            <v>0</v>
          </cell>
          <cell r="CM120">
            <v>0</v>
          </cell>
          <cell r="CU120">
            <v>0</v>
          </cell>
        </row>
        <row r="121">
          <cell r="F121">
            <v>1817088</v>
          </cell>
          <cell r="G121">
            <v>1817088</v>
          </cell>
          <cell r="H121">
            <v>6235.19</v>
          </cell>
          <cell r="I121">
            <v>0</v>
          </cell>
          <cell r="AY121">
            <v>0</v>
          </cell>
          <cell r="CK121">
            <v>0</v>
          </cell>
          <cell r="CL121">
            <v>0</v>
          </cell>
          <cell r="CM121">
            <v>0</v>
          </cell>
          <cell r="CU121">
            <v>0</v>
          </cell>
        </row>
        <row r="122">
          <cell r="F122">
            <v>0</v>
          </cell>
          <cell r="G122">
            <v>38756.07</v>
          </cell>
          <cell r="H122">
            <v>38756.07</v>
          </cell>
          <cell r="I122">
            <v>0</v>
          </cell>
          <cell r="AY122">
            <v>0</v>
          </cell>
          <cell r="CK122">
            <v>0</v>
          </cell>
          <cell r="CL122">
            <v>0</v>
          </cell>
          <cell r="CM122">
            <v>0</v>
          </cell>
          <cell r="CU122">
            <v>0</v>
          </cell>
        </row>
        <row r="123">
          <cell r="F123">
            <v>47592</v>
          </cell>
          <cell r="G123">
            <v>50456.44</v>
          </cell>
          <cell r="H123">
            <v>50456.44</v>
          </cell>
          <cell r="I123">
            <v>0</v>
          </cell>
          <cell r="AY123">
            <v>8168.37</v>
          </cell>
          <cell r="CK123">
            <v>0</v>
          </cell>
          <cell r="CL123">
            <v>0</v>
          </cell>
          <cell r="CM123">
            <v>0</v>
          </cell>
          <cell r="CU123">
            <v>0</v>
          </cell>
        </row>
        <row r="124">
          <cell r="F124">
            <v>1144716</v>
          </cell>
          <cell r="G124">
            <v>1144716</v>
          </cell>
          <cell r="H124">
            <v>840658.05</v>
          </cell>
          <cell r="I124">
            <v>0</v>
          </cell>
          <cell r="AY124">
            <v>96180.22</v>
          </cell>
          <cell r="CK124">
            <v>0</v>
          </cell>
          <cell r="CL124">
            <v>0</v>
          </cell>
          <cell r="CM124">
            <v>0</v>
          </cell>
          <cell r="CU124">
            <v>100945.77</v>
          </cell>
        </row>
        <row r="125">
          <cell r="F125">
            <v>194468</v>
          </cell>
          <cell r="G125">
            <v>194468</v>
          </cell>
          <cell r="H125">
            <v>145382.17000000001</v>
          </cell>
          <cell r="I125">
            <v>0</v>
          </cell>
          <cell r="AY125">
            <v>16663.740000000002</v>
          </cell>
          <cell r="CK125">
            <v>0</v>
          </cell>
          <cell r="CL125">
            <v>0</v>
          </cell>
          <cell r="CM125">
            <v>0</v>
          </cell>
          <cell r="CU125">
            <v>17367.34</v>
          </cell>
        </row>
        <row r="126">
          <cell r="F126">
            <v>257400</v>
          </cell>
          <cell r="G126">
            <v>257400</v>
          </cell>
          <cell r="H126">
            <v>203385</v>
          </cell>
          <cell r="I126">
            <v>0</v>
          </cell>
          <cell r="AY126">
            <v>22912.5</v>
          </cell>
          <cell r="CK126">
            <v>0</v>
          </cell>
          <cell r="CL126">
            <v>0</v>
          </cell>
          <cell r="CM126">
            <v>0</v>
          </cell>
          <cell r="CU126">
            <v>23400</v>
          </cell>
        </row>
        <row r="127">
          <cell r="F127">
            <v>207573</v>
          </cell>
          <cell r="G127">
            <v>210178.17</v>
          </cell>
          <cell r="H127">
            <v>210178.17</v>
          </cell>
          <cell r="I127">
            <v>0</v>
          </cell>
          <cell r="AY127">
            <v>0</v>
          </cell>
          <cell r="CK127">
            <v>0</v>
          </cell>
          <cell r="CL127">
            <v>0</v>
          </cell>
          <cell r="CM127">
            <v>0</v>
          </cell>
          <cell r="CU127">
            <v>0</v>
          </cell>
        </row>
        <row r="128">
          <cell r="F128">
            <v>1487270</v>
          </cell>
          <cell r="G128">
            <v>1487270</v>
          </cell>
          <cell r="H128">
            <v>923879.05</v>
          </cell>
          <cell r="I128">
            <v>0</v>
          </cell>
          <cell r="AY128">
            <v>102574.13</v>
          </cell>
          <cell r="CK128">
            <v>0</v>
          </cell>
          <cell r="CL128">
            <v>0</v>
          </cell>
          <cell r="CM128">
            <v>0</v>
          </cell>
          <cell r="CU128">
            <v>102013.2</v>
          </cell>
        </row>
        <row r="129">
          <cell r="F129">
            <v>797496</v>
          </cell>
          <cell r="G129">
            <v>735737.46</v>
          </cell>
          <cell r="H129">
            <v>0</v>
          </cell>
          <cell r="I129">
            <v>0</v>
          </cell>
          <cell r="AY129">
            <v>0</v>
          </cell>
          <cell r="CK129">
            <v>0</v>
          </cell>
          <cell r="CL129">
            <v>0</v>
          </cell>
          <cell r="CM129">
            <v>0</v>
          </cell>
          <cell r="CU129">
            <v>0</v>
          </cell>
        </row>
        <row r="130">
          <cell r="F130">
            <v>35000</v>
          </cell>
          <cell r="G130">
            <v>35000</v>
          </cell>
          <cell r="H130">
            <v>58.65</v>
          </cell>
          <cell r="I130">
            <v>0</v>
          </cell>
          <cell r="AY130">
            <v>58.65</v>
          </cell>
          <cell r="CK130">
            <v>0</v>
          </cell>
          <cell r="CL130">
            <v>0</v>
          </cell>
          <cell r="CM130">
            <v>0</v>
          </cell>
          <cell r="CU130">
            <v>0</v>
          </cell>
        </row>
        <row r="131">
          <cell r="F131">
            <v>69093</v>
          </cell>
          <cell r="G131">
            <v>69093</v>
          </cell>
          <cell r="H131">
            <v>48569.42</v>
          </cell>
          <cell r="I131">
            <v>0</v>
          </cell>
          <cell r="AY131">
            <v>0</v>
          </cell>
          <cell r="CK131">
            <v>0</v>
          </cell>
          <cell r="CL131">
            <v>0</v>
          </cell>
          <cell r="CM131">
            <v>0</v>
          </cell>
          <cell r="CU131">
            <v>0</v>
          </cell>
        </row>
        <row r="132">
          <cell r="F132">
            <v>11401</v>
          </cell>
          <cell r="G132">
            <v>11401</v>
          </cell>
          <cell r="H132">
            <v>6789.48</v>
          </cell>
          <cell r="I132">
            <v>0</v>
          </cell>
          <cell r="AY132">
            <v>1038.31</v>
          </cell>
          <cell r="CK132">
            <v>0</v>
          </cell>
          <cell r="CL132">
            <v>0</v>
          </cell>
          <cell r="CM132">
            <v>0</v>
          </cell>
          <cell r="CU132">
            <v>0</v>
          </cell>
        </row>
        <row r="133">
          <cell r="F133">
            <v>15229</v>
          </cell>
          <cell r="G133">
            <v>15229</v>
          </cell>
          <cell r="H133">
            <v>12708.9</v>
          </cell>
          <cell r="I133">
            <v>835.5</v>
          </cell>
          <cell r="AY133">
            <v>2000.5</v>
          </cell>
          <cell r="CK133">
            <v>0</v>
          </cell>
          <cell r="CL133">
            <v>0</v>
          </cell>
          <cell r="CM133">
            <v>0</v>
          </cell>
          <cell r="CU133">
            <v>0</v>
          </cell>
        </row>
        <row r="134">
          <cell r="F134">
            <v>191305</v>
          </cell>
          <cell r="G134">
            <v>177714.5</v>
          </cell>
          <cell r="H134">
            <v>105143.25</v>
          </cell>
          <cell r="I134">
            <v>0</v>
          </cell>
          <cell r="AY134">
            <v>8891.2199999999993</v>
          </cell>
          <cell r="CK134">
            <v>0</v>
          </cell>
          <cell r="CL134">
            <v>0</v>
          </cell>
          <cell r="CM134">
            <v>0</v>
          </cell>
          <cell r="CU134">
            <v>0</v>
          </cell>
        </row>
        <row r="135">
          <cell r="F135">
            <v>0</v>
          </cell>
          <cell r="G135">
            <v>26205</v>
          </cell>
          <cell r="H135">
            <v>6450.06</v>
          </cell>
          <cell r="I135">
            <v>0</v>
          </cell>
          <cell r="AY135">
            <v>0</v>
          </cell>
          <cell r="CK135">
            <v>0</v>
          </cell>
          <cell r="CL135">
            <v>0</v>
          </cell>
          <cell r="CM135">
            <v>0</v>
          </cell>
          <cell r="CU135">
            <v>0</v>
          </cell>
        </row>
        <row r="136">
          <cell r="F136">
            <v>0</v>
          </cell>
          <cell r="G136">
            <v>310800</v>
          </cell>
          <cell r="H136">
            <v>123413.73</v>
          </cell>
          <cell r="I136">
            <v>48902.16</v>
          </cell>
          <cell r="AY136">
            <v>0</v>
          </cell>
          <cell r="CK136">
            <v>0</v>
          </cell>
          <cell r="CL136">
            <v>0</v>
          </cell>
          <cell r="CM136">
            <v>0</v>
          </cell>
          <cell r="CU136">
            <v>0</v>
          </cell>
        </row>
        <row r="137">
          <cell r="F137">
            <v>50000</v>
          </cell>
          <cell r="G137">
            <v>79500</v>
          </cell>
          <cell r="H137">
            <v>55200</v>
          </cell>
          <cell r="I137">
            <v>19132</v>
          </cell>
          <cell r="AY137">
            <v>0</v>
          </cell>
          <cell r="CK137">
            <v>0</v>
          </cell>
          <cell r="CL137">
            <v>0</v>
          </cell>
          <cell r="CM137">
            <v>0</v>
          </cell>
          <cell r="CU137">
            <v>0</v>
          </cell>
        </row>
        <row r="138">
          <cell r="F138">
            <v>0</v>
          </cell>
          <cell r="G138">
            <v>15450</v>
          </cell>
          <cell r="H138">
            <v>15410</v>
          </cell>
          <cell r="I138">
            <v>0</v>
          </cell>
          <cell r="AY138">
            <v>0</v>
          </cell>
          <cell r="CK138">
            <v>0</v>
          </cell>
          <cell r="CL138">
            <v>0</v>
          </cell>
          <cell r="CM138">
            <v>0</v>
          </cell>
          <cell r="CU138">
            <v>0</v>
          </cell>
        </row>
        <row r="139">
          <cell r="F139">
            <v>5740</v>
          </cell>
          <cell r="G139">
            <v>5740</v>
          </cell>
          <cell r="H139">
            <v>4378.3500000000004</v>
          </cell>
          <cell r="I139">
            <v>0</v>
          </cell>
          <cell r="AY139">
            <v>1136.5</v>
          </cell>
          <cell r="CK139">
            <v>0</v>
          </cell>
          <cell r="CL139">
            <v>0</v>
          </cell>
          <cell r="CM139">
            <v>0</v>
          </cell>
          <cell r="CU139">
            <v>0</v>
          </cell>
        </row>
        <row r="140">
          <cell r="F140">
            <v>5000</v>
          </cell>
          <cell r="G140">
            <v>22200</v>
          </cell>
          <cell r="H140">
            <v>0</v>
          </cell>
          <cell r="I140">
            <v>18400.009999999998</v>
          </cell>
          <cell r="AY140">
            <v>0</v>
          </cell>
          <cell r="CK140">
            <v>0</v>
          </cell>
          <cell r="CL140">
            <v>0</v>
          </cell>
          <cell r="CM140">
            <v>0</v>
          </cell>
          <cell r="CU140">
            <v>0</v>
          </cell>
        </row>
        <row r="141">
          <cell r="F141">
            <v>25000</v>
          </cell>
          <cell r="G141">
            <v>27000</v>
          </cell>
          <cell r="H141">
            <v>15913.92</v>
          </cell>
          <cell r="I141">
            <v>11004</v>
          </cell>
          <cell r="AY141">
            <v>0</v>
          </cell>
          <cell r="CK141">
            <v>0</v>
          </cell>
          <cell r="CL141">
            <v>0</v>
          </cell>
          <cell r="CM141">
            <v>0</v>
          </cell>
          <cell r="CU141">
            <v>0</v>
          </cell>
        </row>
        <row r="142">
          <cell r="F142">
            <v>8000</v>
          </cell>
          <cell r="G142">
            <v>8000</v>
          </cell>
          <cell r="H142">
            <v>1046.29</v>
          </cell>
          <cell r="I142">
            <v>0</v>
          </cell>
          <cell r="AY142">
            <v>698.37</v>
          </cell>
          <cell r="CK142">
            <v>0</v>
          </cell>
          <cell r="CL142">
            <v>0</v>
          </cell>
          <cell r="CM142">
            <v>0</v>
          </cell>
          <cell r="CU142">
            <v>0</v>
          </cell>
        </row>
        <row r="143">
          <cell r="F143">
            <v>50000</v>
          </cell>
          <cell r="G143">
            <v>50000</v>
          </cell>
          <cell r="H143">
            <v>2109</v>
          </cell>
          <cell r="I143">
            <v>0</v>
          </cell>
          <cell r="AY143">
            <v>0</v>
          </cell>
          <cell r="CK143">
            <v>0</v>
          </cell>
          <cell r="CL143">
            <v>0</v>
          </cell>
          <cell r="CM143">
            <v>0</v>
          </cell>
          <cell r="CU143">
            <v>0</v>
          </cell>
        </row>
        <row r="144">
          <cell r="F144">
            <v>6700000</v>
          </cell>
          <cell r="G144">
            <v>8368995</v>
          </cell>
          <cell r="H144">
            <v>4148539.98</v>
          </cell>
          <cell r="I144">
            <v>861934.5</v>
          </cell>
          <cell r="AY144">
            <v>79441.429999999993</v>
          </cell>
          <cell r="CK144">
            <v>0</v>
          </cell>
          <cell r="CL144">
            <v>0</v>
          </cell>
          <cell r="CM144">
            <v>4000000</v>
          </cell>
          <cell r="CU144">
            <v>0</v>
          </cell>
        </row>
        <row r="145">
          <cell r="F145">
            <v>1200000</v>
          </cell>
          <cell r="G145">
            <v>916600</v>
          </cell>
          <cell r="H145">
            <v>49954.42</v>
          </cell>
          <cell r="I145">
            <v>11040</v>
          </cell>
          <cell r="AY145">
            <v>6303.78</v>
          </cell>
          <cell r="CK145">
            <v>0</v>
          </cell>
          <cell r="CL145">
            <v>0</v>
          </cell>
          <cell r="CM145">
            <v>0</v>
          </cell>
          <cell r="CU145">
            <v>0</v>
          </cell>
        </row>
        <row r="146">
          <cell r="F146">
            <v>0</v>
          </cell>
          <cell r="G146">
            <v>10700</v>
          </cell>
          <cell r="H146">
            <v>2578</v>
          </cell>
          <cell r="I146">
            <v>0</v>
          </cell>
          <cell r="AY146">
            <v>0</v>
          </cell>
          <cell r="CK146">
            <v>0</v>
          </cell>
          <cell r="CL146">
            <v>0</v>
          </cell>
          <cell r="CM146">
            <v>0</v>
          </cell>
          <cell r="CU146">
            <v>0</v>
          </cell>
        </row>
        <row r="147">
          <cell r="F147">
            <v>29200</v>
          </cell>
          <cell r="G147">
            <v>29200</v>
          </cell>
          <cell r="H147">
            <v>0</v>
          </cell>
          <cell r="I147">
            <v>0</v>
          </cell>
          <cell r="AY147">
            <v>0</v>
          </cell>
          <cell r="CK147">
            <v>0</v>
          </cell>
          <cell r="CL147">
            <v>0</v>
          </cell>
          <cell r="CM147">
            <v>0</v>
          </cell>
          <cell r="CU147">
            <v>0</v>
          </cell>
        </row>
        <row r="148">
          <cell r="F148">
            <v>15000</v>
          </cell>
          <cell r="G148">
            <v>15000</v>
          </cell>
          <cell r="H148">
            <v>6332</v>
          </cell>
          <cell r="I148">
            <v>390</v>
          </cell>
          <cell r="AY148">
            <v>916</v>
          </cell>
          <cell r="CK148">
            <v>0</v>
          </cell>
          <cell r="CL148">
            <v>0</v>
          </cell>
          <cell r="CM148">
            <v>0</v>
          </cell>
          <cell r="CU148">
            <v>0</v>
          </cell>
        </row>
        <row r="149">
          <cell r="F149">
            <v>39000</v>
          </cell>
          <cell r="G149">
            <v>72000</v>
          </cell>
          <cell r="H149">
            <v>20375.61</v>
          </cell>
          <cell r="I149">
            <v>35987.199999999997</v>
          </cell>
          <cell r="AY149">
            <v>620</v>
          </cell>
          <cell r="CK149">
            <v>0</v>
          </cell>
          <cell r="CL149">
            <v>0</v>
          </cell>
          <cell r="CM149">
            <v>0</v>
          </cell>
          <cell r="CU149">
            <v>0</v>
          </cell>
        </row>
        <row r="150">
          <cell r="F150">
            <v>10000</v>
          </cell>
          <cell r="G150">
            <v>50000</v>
          </cell>
          <cell r="H150">
            <v>0</v>
          </cell>
          <cell r="I150">
            <v>39193.519999999997</v>
          </cell>
          <cell r="AY150">
            <v>0</v>
          </cell>
          <cell r="CK150">
            <v>0</v>
          </cell>
          <cell r="CL150">
            <v>0</v>
          </cell>
          <cell r="CM150">
            <v>0</v>
          </cell>
          <cell r="CU150">
            <v>0</v>
          </cell>
        </row>
        <row r="151">
          <cell r="F151">
            <v>65000</v>
          </cell>
          <cell r="G151">
            <v>65000</v>
          </cell>
          <cell r="H151">
            <v>34077.35</v>
          </cell>
          <cell r="I151">
            <v>493</v>
          </cell>
          <cell r="AY151">
            <v>0</v>
          </cell>
          <cell r="CK151">
            <v>0</v>
          </cell>
          <cell r="CL151">
            <v>0</v>
          </cell>
          <cell r="CM151">
            <v>0</v>
          </cell>
          <cell r="CU151">
            <v>0</v>
          </cell>
        </row>
        <row r="152">
          <cell r="F152">
            <v>38000</v>
          </cell>
          <cell r="G152">
            <v>47500</v>
          </cell>
          <cell r="H152">
            <v>34713</v>
          </cell>
          <cell r="I152">
            <v>11278.9</v>
          </cell>
          <cell r="AY152">
            <v>688</v>
          </cell>
          <cell r="CK152">
            <v>0</v>
          </cell>
          <cell r="CL152">
            <v>0</v>
          </cell>
          <cell r="CM152">
            <v>0</v>
          </cell>
          <cell r="CU152">
            <v>0</v>
          </cell>
        </row>
        <row r="153">
          <cell r="F153">
            <v>10000</v>
          </cell>
          <cell r="G153">
            <v>95000</v>
          </cell>
          <cell r="H153">
            <v>0</v>
          </cell>
          <cell r="I153">
            <v>76569</v>
          </cell>
          <cell r="AY153">
            <v>0</v>
          </cell>
          <cell r="CK153">
            <v>0</v>
          </cell>
          <cell r="CL153">
            <v>0</v>
          </cell>
          <cell r="CM153">
            <v>0</v>
          </cell>
          <cell r="CU153">
            <v>0</v>
          </cell>
        </row>
        <row r="154">
          <cell r="F154">
            <v>40000</v>
          </cell>
          <cell r="G154">
            <v>40000</v>
          </cell>
          <cell r="H154">
            <v>32586.78</v>
          </cell>
          <cell r="I154">
            <v>1337.51</v>
          </cell>
          <cell r="AY154">
            <v>971.51</v>
          </cell>
          <cell r="CK154">
            <v>0</v>
          </cell>
          <cell r="CL154">
            <v>0</v>
          </cell>
          <cell r="CM154">
            <v>0</v>
          </cell>
          <cell r="CU154">
            <v>0</v>
          </cell>
        </row>
        <row r="155">
          <cell r="F155">
            <v>25000</v>
          </cell>
          <cell r="G155">
            <v>25000</v>
          </cell>
          <cell r="H155">
            <v>19809.46</v>
          </cell>
          <cell r="I155">
            <v>327.10000000000002</v>
          </cell>
          <cell r="AY155">
            <v>644.9</v>
          </cell>
          <cell r="CK155">
            <v>0</v>
          </cell>
          <cell r="CL155">
            <v>0</v>
          </cell>
          <cell r="CM155">
            <v>0</v>
          </cell>
          <cell r="CU155">
            <v>0</v>
          </cell>
        </row>
        <row r="156">
          <cell r="F156">
            <v>314779</v>
          </cell>
          <cell r="G156">
            <v>281179</v>
          </cell>
          <cell r="H156">
            <v>127316.96</v>
          </cell>
          <cell r="I156">
            <v>0</v>
          </cell>
          <cell r="AY156">
            <v>0</v>
          </cell>
          <cell r="CK156">
            <v>0</v>
          </cell>
          <cell r="CL156">
            <v>0</v>
          </cell>
          <cell r="CM156">
            <v>0</v>
          </cell>
          <cell r="CU156">
            <v>0</v>
          </cell>
        </row>
        <row r="157">
          <cell r="F157">
            <v>200000</v>
          </cell>
          <cell r="G157">
            <v>200000</v>
          </cell>
          <cell r="H157">
            <v>137064</v>
          </cell>
          <cell r="I157">
            <v>0</v>
          </cell>
          <cell r="AY157">
            <v>23904</v>
          </cell>
          <cell r="CK157">
            <v>0</v>
          </cell>
          <cell r="CL157">
            <v>0</v>
          </cell>
          <cell r="CM157">
            <v>0</v>
          </cell>
          <cell r="CU157">
            <v>0</v>
          </cell>
        </row>
        <row r="158">
          <cell r="F158">
            <v>99910</v>
          </cell>
          <cell r="G158">
            <v>99910</v>
          </cell>
          <cell r="H158">
            <v>57325.57</v>
          </cell>
          <cell r="I158">
            <v>14152.57</v>
          </cell>
          <cell r="AY158">
            <v>1454</v>
          </cell>
          <cell r="CK158">
            <v>0</v>
          </cell>
          <cell r="CL158">
            <v>0</v>
          </cell>
          <cell r="CM158">
            <v>0</v>
          </cell>
          <cell r="CU158">
            <v>0</v>
          </cell>
        </row>
        <row r="159">
          <cell r="F159">
            <v>9000</v>
          </cell>
          <cell r="G159">
            <v>9000</v>
          </cell>
          <cell r="H159">
            <v>7301.68</v>
          </cell>
          <cell r="I159">
            <v>0</v>
          </cell>
          <cell r="AY159">
            <v>999.01</v>
          </cell>
          <cell r="CK159">
            <v>0</v>
          </cell>
          <cell r="CL159">
            <v>0</v>
          </cell>
          <cell r="CM159">
            <v>0</v>
          </cell>
          <cell r="CU159">
            <v>0</v>
          </cell>
        </row>
        <row r="160">
          <cell r="F160">
            <v>45000</v>
          </cell>
          <cell r="G160">
            <v>29550</v>
          </cell>
          <cell r="H160">
            <v>0</v>
          </cell>
          <cell r="I160">
            <v>0</v>
          </cell>
          <cell r="AY160">
            <v>0</v>
          </cell>
          <cell r="CK160">
            <v>0</v>
          </cell>
          <cell r="CL160">
            <v>0</v>
          </cell>
          <cell r="CM160">
            <v>0</v>
          </cell>
          <cell r="CU160">
            <v>0</v>
          </cell>
        </row>
        <row r="162">
          <cell r="F162">
            <v>2000</v>
          </cell>
          <cell r="G162">
            <v>2000</v>
          </cell>
          <cell r="H162">
            <v>1025.02</v>
          </cell>
          <cell r="I162">
            <v>0</v>
          </cell>
          <cell r="AY162">
            <v>0</v>
          </cell>
          <cell r="CK162">
            <v>0</v>
          </cell>
          <cell r="CL162">
            <v>0</v>
          </cell>
          <cell r="CM162">
            <v>0</v>
          </cell>
          <cell r="CU162">
            <v>0</v>
          </cell>
        </row>
        <row r="163">
          <cell r="F163">
            <v>1000</v>
          </cell>
          <cell r="G163">
            <v>1000</v>
          </cell>
          <cell r="H163">
            <v>48.3</v>
          </cell>
          <cell r="I163">
            <v>0</v>
          </cell>
          <cell r="AY163">
            <v>0</v>
          </cell>
          <cell r="CK163">
            <v>0</v>
          </cell>
          <cell r="CL163">
            <v>0</v>
          </cell>
          <cell r="CM163">
            <v>0</v>
          </cell>
          <cell r="CU163">
            <v>0</v>
          </cell>
        </row>
        <row r="164">
          <cell r="F164">
            <v>1000</v>
          </cell>
          <cell r="G164">
            <v>1000</v>
          </cell>
          <cell r="H164">
            <v>980</v>
          </cell>
          <cell r="I164">
            <v>0</v>
          </cell>
          <cell r="AY164">
            <v>0</v>
          </cell>
          <cell r="CK164">
            <v>0</v>
          </cell>
          <cell r="CL164">
            <v>0</v>
          </cell>
          <cell r="CM164">
            <v>0</v>
          </cell>
          <cell r="CU164">
            <v>0</v>
          </cell>
        </row>
        <row r="165">
          <cell r="F165">
            <v>144397</v>
          </cell>
          <cell r="G165">
            <v>144397</v>
          </cell>
          <cell r="H165">
            <v>50858.82</v>
          </cell>
          <cell r="I165">
            <v>2619.7199999999998</v>
          </cell>
          <cell r="AY165">
            <v>1744.02</v>
          </cell>
          <cell r="CK165">
            <v>0</v>
          </cell>
          <cell r="CL165">
            <v>0</v>
          </cell>
          <cell r="CM165">
            <v>0</v>
          </cell>
          <cell r="CU165">
            <v>0</v>
          </cell>
        </row>
        <row r="166">
          <cell r="F166">
            <v>0</v>
          </cell>
          <cell r="G166">
            <v>1025311.54</v>
          </cell>
          <cell r="H166">
            <v>973360.3</v>
          </cell>
          <cell r="I166">
            <v>31262.75</v>
          </cell>
          <cell r="AY166">
            <v>0</v>
          </cell>
          <cell r="CK166">
            <v>0</v>
          </cell>
          <cell r="CL166">
            <v>0</v>
          </cell>
          <cell r="CM166">
            <v>0</v>
          </cell>
          <cell r="CU166">
            <v>0</v>
          </cell>
        </row>
        <row r="169">
          <cell r="F169">
            <v>1109856</v>
          </cell>
          <cell r="G169">
            <v>1109856</v>
          </cell>
          <cell r="H169">
            <v>844148.3</v>
          </cell>
          <cell r="I169">
            <v>0</v>
          </cell>
          <cell r="AY169">
            <v>96987</v>
          </cell>
          <cell r="CK169">
            <v>0</v>
          </cell>
          <cell r="CL169">
            <v>0</v>
          </cell>
          <cell r="CM169">
            <v>0</v>
          </cell>
          <cell r="CU169">
            <v>90444</v>
          </cell>
        </row>
        <row r="170">
          <cell r="F170">
            <v>56628</v>
          </cell>
          <cell r="G170">
            <v>56628</v>
          </cell>
          <cell r="H170">
            <v>49956.67</v>
          </cell>
          <cell r="I170">
            <v>0</v>
          </cell>
          <cell r="AY170">
            <v>5141</v>
          </cell>
          <cell r="CK170">
            <v>0</v>
          </cell>
          <cell r="CL170">
            <v>0</v>
          </cell>
          <cell r="CM170">
            <v>0</v>
          </cell>
          <cell r="CU170">
            <v>5326</v>
          </cell>
        </row>
        <row r="171">
          <cell r="F171">
            <v>87095</v>
          </cell>
          <cell r="G171">
            <v>87095</v>
          </cell>
          <cell r="H171">
            <v>38905.980000000003</v>
          </cell>
          <cell r="I171">
            <v>0</v>
          </cell>
          <cell r="AY171">
            <v>0</v>
          </cell>
          <cell r="CK171">
            <v>0</v>
          </cell>
          <cell r="CL171">
            <v>0</v>
          </cell>
          <cell r="CM171">
            <v>0</v>
          </cell>
          <cell r="CU171">
            <v>0</v>
          </cell>
        </row>
        <row r="172">
          <cell r="F172">
            <v>226816</v>
          </cell>
          <cell r="G172">
            <v>226816</v>
          </cell>
          <cell r="H172">
            <v>0</v>
          </cell>
          <cell r="I172">
            <v>0</v>
          </cell>
          <cell r="AY172">
            <v>0</v>
          </cell>
          <cell r="CK172">
            <v>0</v>
          </cell>
          <cell r="CL172">
            <v>0</v>
          </cell>
          <cell r="CM172">
            <v>0</v>
          </cell>
          <cell r="CU172">
            <v>0</v>
          </cell>
        </row>
        <row r="173">
          <cell r="F173">
            <v>147355</v>
          </cell>
          <cell r="G173">
            <v>164887.85999999999</v>
          </cell>
          <cell r="H173">
            <v>164887.85999999999</v>
          </cell>
          <cell r="I173">
            <v>0</v>
          </cell>
          <cell r="AY173">
            <v>37009.22</v>
          </cell>
          <cell r="CK173">
            <v>0</v>
          </cell>
          <cell r="CL173">
            <v>0</v>
          </cell>
          <cell r="CM173">
            <v>0</v>
          </cell>
          <cell r="CU173">
            <v>0</v>
          </cell>
        </row>
        <row r="174">
          <cell r="F174">
            <v>7417</v>
          </cell>
          <cell r="G174">
            <v>21007.5</v>
          </cell>
          <cell r="H174">
            <v>21007.5</v>
          </cell>
          <cell r="I174">
            <v>0</v>
          </cell>
          <cell r="AY174">
            <v>0</v>
          </cell>
          <cell r="CK174">
            <v>0</v>
          </cell>
          <cell r="CL174">
            <v>0</v>
          </cell>
          <cell r="CM174">
            <v>0</v>
          </cell>
          <cell r="CU174">
            <v>0</v>
          </cell>
        </row>
        <row r="175">
          <cell r="F175">
            <v>172279</v>
          </cell>
          <cell r="G175">
            <v>172279</v>
          </cell>
          <cell r="H175">
            <v>127646.5</v>
          </cell>
          <cell r="I175">
            <v>0</v>
          </cell>
          <cell r="AY175">
            <v>14945.37</v>
          </cell>
          <cell r="CK175">
            <v>0</v>
          </cell>
          <cell r="CL175">
            <v>0</v>
          </cell>
          <cell r="CM175">
            <v>0</v>
          </cell>
          <cell r="CU175">
            <v>13959.12</v>
          </cell>
        </row>
        <row r="176">
          <cell r="F176">
            <v>28666</v>
          </cell>
          <cell r="G176">
            <v>28666</v>
          </cell>
          <cell r="H176">
            <v>21789.89</v>
          </cell>
          <cell r="I176">
            <v>0</v>
          </cell>
          <cell r="AY176">
            <v>2545.16</v>
          </cell>
          <cell r="CK176">
            <v>0</v>
          </cell>
          <cell r="CL176">
            <v>0</v>
          </cell>
          <cell r="CM176">
            <v>0</v>
          </cell>
          <cell r="CU176">
            <v>2376.35</v>
          </cell>
        </row>
        <row r="177">
          <cell r="F177">
            <v>46200</v>
          </cell>
          <cell r="G177">
            <v>46200</v>
          </cell>
          <cell r="H177">
            <v>34222.5</v>
          </cell>
          <cell r="I177">
            <v>0</v>
          </cell>
          <cell r="AY177">
            <v>4095</v>
          </cell>
          <cell r="CK177">
            <v>0</v>
          </cell>
          <cell r="CL177">
            <v>0</v>
          </cell>
          <cell r="CM177">
            <v>0</v>
          </cell>
          <cell r="CU177">
            <v>3510</v>
          </cell>
        </row>
        <row r="178">
          <cell r="F178">
            <v>25922</v>
          </cell>
          <cell r="G178">
            <v>25922</v>
          </cell>
          <cell r="H178">
            <v>25637.33</v>
          </cell>
          <cell r="I178">
            <v>0</v>
          </cell>
          <cell r="AY178">
            <v>0</v>
          </cell>
          <cell r="CK178">
            <v>0</v>
          </cell>
          <cell r="CL178">
            <v>0</v>
          </cell>
          <cell r="CM178">
            <v>0</v>
          </cell>
          <cell r="CU178">
            <v>0</v>
          </cell>
        </row>
        <row r="179">
          <cell r="F179">
            <v>147368</v>
          </cell>
          <cell r="G179">
            <v>147368</v>
          </cell>
          <cell r="H179">
            <v>114154.95</v>
          </cell>
          <cell r="I179">
            <v>0</v>
          </cell>
          <cell r="AY179">
            <v>13935.46</v>
          </cell>
          <cell r="CK179">
            <v>0</v>
          </cell>
          <cell r="CL179">
            <v>0</v>
          </cell>
          <cell r="CM179">
            <v>0</v>
          </cell>
          <cell r="CU179">
            <v>10099.26</v>
          </cell>
        </row>
        <row r="180">
          <cell r="F180">
            <v>169488</v>
          </cell>
          <cell r="G180">
            <v>169991.6</v>
          </cell>
          <cell r="H180">
            <v>137631.75</v>
          </cell>
          <cell r="I180">
            <v>0</v>
          </cell>
          <cell r="AY180">
            <v>19293.38</v>
          </cell>
          <cell r="CK180">
            <v>0</v>
          </cell>
          <cell r="CL180">
            <v>0</v>
          </cell>
          <cell r="CM180">
            <v>0</v>
          </cell>
          <cell r="CU180">
            <v>0</v>
          </cell>
        </row>
        <row r="181">
          <cell r="F181">
            <v>29555</v>
          </cell>
          <cell r="G181">
            <v>29555</v>
          </cell>
          <cell r="H181">
            <v>10661.58</v>
          </cell>
          <cell r="I181">
            <v>0</v>
          </cell>
          <cell r="AY181">
            <v>0</v>
          </cell>
          <cell r="CK181">
            <v>0</v>
          </cell>
          <cell r="CL181">
            <v>0</v>
          </cell>
          <cell r="CM181">
            <v>0</v>
          </cell>
          <cell r="CU181">
            <v>0</v>
          </cell>
        </row>
        <row r="182">
          <cell r="F182">
            <v>1437</v>
          </cell>
          <cell r="G182">
            <v>1437</v>
          </cell>
          <cell r="H182">
            <v>846.38</v>
          </cell>
          <cell r="I182">
            <v>0</v>
          </cell>
          <cell r="AY182">
            <v>126.56</v>
          </cell>
          <cell r="CK182">
            <v>0</v>
          </cell>
          <cell r="CL182">
            <v>0</v>
          </cell>
          <cell r="CM182">
            <v>0</v>
          </cell>
          <cell r="CU182">
            <v>0</v>
          </cell>
        </row>
        <row r="183">
          <cell r="F183">
            <v>32286</v>
          </cell>
          <cell r="G183">
            <v>32286</v>
          </cell>
          <cell r="H183">
            <v>26629.439999999999</v>
          </cell>
          <cell r="I183">
            <v>0</v>
          </cell>
          <cell r="AY183">
            <v>2710.64</v>
          </cell>
          <cell r="CK183">
            <v>0</v>
          </cell>
          <cell r="CL183">
            <v>0</v>
          </cell>
          <cell r="CM183">
            <v>0</v>
          </cell>
          <cell r="CU183">
            <v>0</v>
          </cell>
        </row>
        <row r="184">
          <cell r="F184">
            <v>153432</v>
          </cell>
          <cell r="G184">
            <v>153432</v>
          </cell>
          <cell r="H184">
            <v>86813.4</v>
          </cell>
          <cell r="I184">
            <v>9338</v>
          </cell>
          <cell r="AY184">
            <v>10407.4</v>
          </cell>
          <cell r="CK184">
            <v>0</v>
          </cell>
          <cell r="CL184">
            <v>0</v>
          </cell>
          <cell r="CM184">
            <v>0</v>
          </cell>
          <cell r="CU184">
            <v>0</v>
          </cell>
        </row>
        <row r="185">
          <cell r="F185">
            <v>200000</v>
          </cell>
          <cell r="G185">
            <v>179000</v>
          </cell>
          <cell r="H185">
            <v>119099.17</v>
          </cell>
          <cell r="I185">
            <v>0</v>
          </cell>
          <cell r="AY185">
            <v>0</v>
          </cell>
          <cell r="CK185">
            <v>0</v>
          </cell>
          <cell r="CL185">
            <v>0</v>
          </cell>
          <cell r="CM185">
            <v>0</v>
          </cell>
          <cell r="CU185">
            <v>0</v>
          </cell>
        </row>
        <row r="186">
          <cell r="F186">
            <v>20000</v>
          </cell>
          <cell r="G186">
            <v>30000</v>
          </cell>
          <cell r="H186">
            <v>21454.97</v>
          </cell>
          <cell r="I186">
            <v>0</v>
          </cell>
          <cell r="AY186">
            <v>0</v>
          </cell>
          <cell r="CK186">
            <v>0</v>
          </cell>
          <cell r="CL186">
            <v>0</v>
          </cell>
          <cell r="CM186">
            <v>0</v>
          </cell>
          <cell r="CU186">
            <v>0</v>
          </cell>
        </row>
        <row r="187">
          <cell r="F187">
            <v>19105</v>
          </cell>
          <cell r="G187">
            <v>19105</v>
          </cell>
          <cell r="H187">
            <v>0</v>
          </cell>
          <cell r="I187">
            <v>0</v>
          </cell>
          <cell r="AY187">
            <v>0</v>
          </cell>
          <cell r="CK187">
            <v>0</v>
          </cell>
          <cell r="CL187">
            <v>0</v>
          </cell>
          <cell r="CM187">
            <v>0</v>
          </cell>
          <cell r="CU187">
            <v>0</v>
          </cell>
        </row>
        <row r="188">
          <cell r="F188">
            <v>20000</v>
          </cell>
          <cell r="G188">
            <v>20000</v>
          </cell>
          <cell r="H188">
            <v>2875</v>
          </cell>
          <cell r="I188">
            <v>4680</v>
          </cell>
          <cell r="AY188">
            <v>0</v>
          </cell>
          <cell r="CK188">
            <v>0</v>
          </cell>
          <cell r="CL188">
            <v>0</v>
          </cell>
          <cell r="CM188">
            <v>0</v>
          </cell>
          <cell r="CU188">
            <v>0</v>
          </cell>
        </row>
        <row r="189">
          <cell r="F189">
            <v>10000</v>
          </cell>
          <cell r="G189">
            <v>10000</v>
          </cell>
          <cell r="H189">
            <v>7111.96</v>
          </cell>
          <cell r="I189">
            <v>2193.9499999999998</v>
          </cell>
          <cell r="AY189">
            <v>0</v>
          </cell>
          <cell r="CK189">
            <v>0</v>
          </cell>
          <cell r="CL189">
            <v>0</v>
          </cell>
          <cell r="CM189">
            <v>0</v>
          </cell>
          <cell r="CU189">
            <v>0</v>
          </cell>
        </row>
        <row r="190">
          <cell r="F190">
            <v>155000</v>
          </cell>
          <cell r="G190">
            <v>155000</v>
          </cell>
          <cell r="H190">
            <v>72491.429999999993</v>
          </cell>
          <cell r="I190">
            <v>16287.89</v>
          </cell>
          <cell r="AY190">
            <v>0</v>
          </cell>
          <cell r="CK190">
            <v>0</v>
          </cell>
          <cell r="CL190">
            <v>0</v>
          </cell>
          <cell r="CM190">
            <v>0</v>
          </cell>
          <cell r="CU190">
            <v>0</v>
          </cell>
        </row>
        <row r="191">
          <cell r="F191">
            <v>52000</v>
          </cell>
          <cell r="G191">
            <v>52000</v>
          </cell>
          <cell r="H191">
            <v>0</v>
          </cell>
          <cell r="I191">
            <v>0</v>
          </cell>
          <cell r="AY191">
            <v>0</v>
          </cell>
          <cell r="CK191">
            <v>0</v>
          </cell>
          <cell r="CL191">
            <v>0</v>
          </cell>
          <cell r="CM191">
            <v>0</v>
          </cell>
          <cell r="CU191">
            <v>0</v>
          </cell>
        </row>
        <row r="192">
          <cell r="F192">
            <v>0</v>
          </cell>
          <cell r="G192">
            <v>40000</v>
          </cell>
          <cell r="H192">
            <v>34750</v>
          </cell>
          <cell r="I192">
            <v>0</v>
          </cell>
          <cell r="AY192">
            <v>0</v>
          </cell>
          <cell r="CK192">
            <v>0</v>
          </cell>
          <cell r="CL192">
            <v>0</v>
          </cell>
          <cell r="CM192">
            <v>0</v>
          </cell>
          <cell r="CU192">
            <v>0</v>
          </cell>
        </row>
        <row r="193">
          <cell r="F193">
            <v>0</v>
          </cell>
          <cell r="G193">
            <v>9400</v>
          </cell>
          <cell r="H193">
            <v>3675.54</v>
          </cell>
          <cell r="I193">
            <v>2860</v>
          </cell>
          <cell r="AY193">
            <v>0</v>
          </cell>
          <cell r="CK193">
            <v>0</v>
          </cell>
          <cell r="CL193">
            <v>0</v>
          </cell>
          <cell r="CM193">
            <v>0</v>
          </cell>
          <cell r="CU193">
            <v>0</v>
          </cell>
        </row>
        <row r="194">
          <cell r="F194">
            <v>0</v>
          </cell>
          <cell r="G194">
            <v>9600</v>
          </cell>
          <cell r="H194">
            <v>826</v>
          </cell>
          <cell r="I194">
            <v>0</v>
          </cell>
          <cell r="AY194">
            <v>0</v>
          </cell>
          <cell r="CK194">
            <v>0</v>
          </cell>
          <cell r="CL194">
            <v>0</v>
          </cell>
          <cell r="CM194">
            <v>0</v>
          </cell>
          <cell r="CU194">
            <v>0</v>
          </cell>
        </row>
        <row r="195">
          <cell r="F195">
            <v>0</v>
          </cell>
          <cell r="G195">
            <v>19400</v>
          </cell>
          <cell r="H195">
            <v>1231.9000000000001</v>
          </cell>
          <cell r="I195">
            <v>9397.5</v>
          </cell>
          <cell r="AY195">
            <v>0</v>
          </cell>
          <cell r="CK195">
            <v>0</v>
          </cell>
          <cell r="CL195">
            <v>0</v>
          </cell>
          <cell r="CM195">
            <v>0</v>
          </cell>
          <cell r="CU195">
            <v>0</v>
          </cell>
        </row>
        <row r="196">
          <cell r="F196">
            <v>120000</v>
          </cell>
          <cell r="G196">
            <v>120000</v>
          </cell>
          <cell r="H196">
            <v>98990.47</v>
          </cell>
          <cell r="I196">
            <v>778.26</v>
          </cell>
          <cell r="AY196">
            <v>9027.5</v>
          </cell>
          <cell r="CK196">
            <v>0</v>
          </cell>
          <cell r="CL196">
            <v>0</v>
          </cell>
          <cell r="CM196">
            <v>0</v>
          </cell>
          <cell r="CU196">
            <v>0</v>
          </cell>
        </row>
        <row r="197">
          <cell r="F197">
            <v>19177</v>
          </cell>
          <cell r="G197">
            <v>19177</v>
          </cell>
          <cell r="H197">
            <v>14106.2</v>
          </cell>
          <cell r="I197">
            <v>0</v>
          </cell>
          <cell r="AY197">
            <v>0</v>
          </cell>
          <cell r="CK197">
            <v>0</v>
          </cell>
          <cell r="CL197">
            <v>0</v>
          </cell>
          <cell r="CM197">
            <v>0</v>
          </cell>
          <cell r="CU197">
            <v>0</v>
          </cell>
        </row>
        <row r="198">
          <cell r="F198">
            <v>250000</v>
          </cell>
          <cell r="G198">
            <v>211600</v>
          </cell>
          <cell r="H198">
            <v>95103.76</v>
          </cell>
          <cell r="I198">
            <v>27672.76</v>
          </cell>
          <cell r="AY198">
            <v>0</v>
          </cell>
          <cell r="CK198">
            <v>0</v>
          </cell>
          <cell r="CL198">
            <v>0</v>
          </cell>
          <cell r="CM198">
            <v>0</v>
          </cell>
          <cell r="CU198">
            <v>0</v>
          </cell>
        </row>
        <row r="199">
          <cell r="F199">
            <v>15000</v>
          </cell>
          <cell r="G199">
            <v>15000</v>
          </cell>
          <cell r="H199">
            <v>7553.79</v>
          </cell>
          <cell r="I199">
            <v>22.5</v>
          </cell>
          <cell r="AY199">
            <v>1757.8</v>
          </cell>
          <cell r="CK199">
            <v>0</v>
          </cell>
          <cell r="CL199">
            <v>0</v>
          </cell>
          <cell r="CM199">
            <v>0</v>
          </cell>
          <cell r="CU199">
            <v>0</v>
          </cell>
        </row>
        <row r="200">
          <cell r="F200">
            <v>10000</v>
          </cell>
          <cell r="G200">
            <v>10000</v>
          </cell>
          <cell r="H200">
            <v>555</v>
          </cell>
          <cell r="I200">
            <v>0</v>
          </cell>
          <cell r="AY200">
            <v>0</v>
          </cell>
          <cell r="CK200">
            <v>0</v>
          </cell>
          <cell r="CL200">
            <v>0</v>
          </cell>
          <cell r="CM200">
            <v>0</v>
          </cell>
          <cell r="CU200">
            <v>0</v>
          </cell>
        </row>
        <row r="201">
          <cell r="F201">
            <v>1000</v>
          </cell>
          <cell r="G201">
            <v>1000</v>
          </cell>
          <cell r="H201">
            <v>78.03</v>
          </cell>
          <cell r="I201">
            <v>0</v>
          </cell>
          <cell r="AY201">
            <v>0</v>
          </cell>
          <cell r="CK201">
            <v>0</v>
          </cell>
          <cell r="CL201">
            <v>0</v>
          </cell>
          <cell r="CM201">
            <v>0</v>
          </cell>
          <cell r="CU201">
            <v>0</v>
          </cell>
        </row>
        <row r="202">
          <cell r="F202">
            <v>5000</v>
          </cell>
          <cell r="G202">
            <v>5000</v>
          </cell>
          <cell r="H202">
            <v>1255.1300000000001</v>
          </cell>
          <cell r="I202">
            <v>0</v>
          </cell>
          <cell r="AY202">
            <v>0</v>
          </cell>
          <cell r="CK202">
            <v>0</v>
          </cell>
          <cell r="CL202">
            <v>0</v>
          </cell>
          <cell r="CM202">
            <v>0</v>
          </cell>
          <cell r="CU202">
            <v>0</v>
          </cell>
        </row>
        <row r="203">
          <cell r="F203">
            <v>81276</v>
          </cell>
          <cell r="G203">
            <v>81276</v>
          </cell>
          <cell r="H203">
            <v>58317.65</v>
          </cell>
          <cell r="I203">
            <v>2393.2800000000002</v>
          </cell>
          <cell r="AY203">
            <v>2299.2800000000002</v>
          </cell>
          <cell r="CK203">
            <v>0</v>
          </cell>
          <cell r="CL203">
            <v>0</v>
          </cell>
          <cell r="CM203">
            <v>0</v>
          </cell>
          <cell r="CU203">
            <v>0</v>
          </cell>
        </row>
        <row r="204">
          <cell r="F204">
            <v>4602924</v>
          </cell>
          <cell r="G204">
            <v>4602924</v>
          </cell>
          <cell r="H204">
            <v>3519638.5</v>
          </cell>
          <cell r="I204">
            <v>0</v>
          </cell>
          <cell r="AY204">
            <v>407232.46</v>
          </cell>
          <cell r="CK204">
            <v>0</v>
          </cell>
          <cell r="CL204">
            <v>0</v>
          </cell>
          <cell r="CM204">
            <v>0</v>
          </cell>
          <cell r="CU204">
            <v>402757</v>
          </cell>
        </row>
        <row r="205">
          <cell r="F205">
            <v>1530000</v>
          </cell>
          <cell r="G205">
            <v>2273094.2000000002</v>
          </cell>
          <cell r="H205">
            <v>1362209.86</v>
          </cell>
          <cell r="I205">
            <v>734311.41</v>
          </cell>
          <cell r="AY205">
            <v>5500</v>
          </cell>
          <cell r="CK205">
            <v>0</v>
          </cell>
          <cell r="CL205">
            <v>0</v>
          </cell>
          <cell r="CM205">
            <v>200321</v>
          </cell>
          <cell r="CU205">
            <v>0</v>
          </cell>
        </row>
        <row r="206">
          <cell r="F206">
            <v>18849</v>
          </cell>
          <cell r="G206">
            <v>18849</v>
          </cell>
          <cell r="H206">
            <v>0</v>
          </cell>
          <cell r="I206">
            <v>0</v>
          </cell>
          <cell r="AY206">
            <v>0</v>
          </cell>
          <cell r="CK206">
            <v>0</v>
          </cell>
          <cell r="CL206">
            <v>0</v>
          </cell>
          <cell r="CM206">
            <v>0</v>
          </cell>
          <cell r="CU206">
            <v>0</v>
          </cell>
        </row>
        <row r="207">
          <cell r="F207">
            <v>0</v>
          </cell>
          <cell r="G207">
            <v>329552.74</v>
          </cell>
          <cell r="H207">
            <v>329552.74</v>
          </cell>
          <cell r="I207">
            <v>0</v>
          </cell>
          <cell r="AY207">
            <v>0</v>
          </cell>
          <cell r="CK207">
            <v>0</v>
          </cell>
          <cell r="CL207">
            <v>0</v>
          </cell>
          <cell r="CM207">
            <v>0</v>
          </cell>
          <cell r="CU207">
            <v>51443.68</v>
          </cell>
        </row>
        <row r="208">
          <cell r="F208">
            <v>91465</v>
          </cell>
          <cell r="G208">
            <v>91465</v>
          </cell>
          <cell r="H208">
            <v>66693.67</v>
          </cell>
          <cell r="I208">
            <v>0</v>
          </cell>
          <cell r="AY208">
            <v>8112</v>
          </cell>
          <cell r="CK208">
            <v>0</v>
          </cell>
          <cell r="CL208">
            <v>0</v>
          </cell>
          <cell r="CM208">
            <v>0</v>
          </cell>
          <cell r="CU208">
            <v>7000</v>
          </cell>
        </row>
        <row r="209">
          <cell r="F209">
            <v>291717</v>
          </cell>
          <cell r="G209">
            <v>291717</v>
          </cell>
          <cell r="H209">
            <v>138400.84</v>
          </cell>
          <cell r="I209">
            <v>0</v>
          </cell>
          <cell r="AY209">
            <v>0</v>
          </cell>
          <cell r="CK209">
            <v>0</v>
          </cell>
          <cell r="CL209">
            <v>0</v>
          </cell>
          <cell r="CM209">
            <v>0</v>
          </cell>
          <cell r="CU209">
            <v>0</v>
          </cell>
        </row>
        <row r="210">
          <cell r="F210">
            <v>913038</v>
          </cell>
          <cell r="G210">
            <v>913038</v>
          </cell>
          <cell r="H210">
            <v>0</v>
          </cell>
          <cell r="I210">
            <v>0</v>
          </cell>
          <cell r="AY210">
            <v>0</v>
          </cell>
          <cell r="CK210">
            <v>0</v>
          </cell>
          <cell r="CL210">
            <v>0</v>
          </cell>
          <cell r="CM210">
            <v>0</v>
          </cell>
          <cell r="CU210">
            <v>0</v>
          </cell>
        </row>
        <row r="211">
          <cell r="F211">
            <v>461848</v>
          </cell>
          <cell r="G211">
            <v>461848</v>
          </cell>
          <cell r="H211">
            <v>330832.23</v>
          </cell>
          <cell r="I211">
            <v>0</v>
          </cell>
          <cell r="AY211">
            <v>40046.29</v>
          </cell>
          <cell r="CK211">
            <v>0</v>
          </cell>
          <cell r="CL211">
            <v>0</v>
          </cell>
          <cell r="CM211">
            <v>0</v>
          </cell>
          <cell r="CU211">
            <v>40347.15</v>
          </cell>
        </row>
        <row r="212">
          <cell r="F212">
            <v>77872</v>
          </cell>
          <cell r="G212">
            <v>77872</v>
          </cell>
          <cell r="H212">
            <v>57365.93</v>
          </cell>
          <cell r="I212">
            <v>0</v>
          </cell>
          <cell r="AY212">
            <v>6915.71</v>
          </cell>
          <cell r="CK212">
            <v>0</v>
          </cell>
          <cell r="CL212">
            <v>0</v>
          </cell>
          <cell r="CM212">
            <v>0</v>
          </cell>
          <cell r="CU212">
            <v>6886.97</v>
          </cell>
        </row>
        <row r="213">
          <cell r="F213">
            <v>112200</v>
          </cell>
          <cell r="G213">
            <v>112200</v>
          </cell>
          <cell r="H213">
            <v>78975</v>
          </cell>
          <cell r="I213">
            <v>0</v>
          </cell>
          <cell r="AY213">
            <v>9945</v>
          </cell>
          <cell r="CK213">
            <v>0</v>
          </cell>
          <cell r="CL213">
            <v>0</v>
          </cell>
          <cell r="CM213">
            <v>0</v>
          </cell>
          <cell r="CU213">
            <v>9945</v>
          </cell>
        </row>
        <row r="214">
          <cell r="F214">
            <v>104347</v>
          </cell>
          <cell r="G214">
            <v>103034.81</v>
          </cell>
          <cell r="H214">
            <v>102970.58</v>
          </cell>
          <cell r="I214">
            <v>0</v>
          </cell>
          <cell r="AY214">
            <v>0</v>
          </cell>
          <cell r="CK214">
            <v>0</v>
          </cell>
          <cell r="CL214">
            <v>0</v>
          </cell>
          <cell r="CM214">
            <v>0</v>
          </cell>
          <cell r="CU214">
            <v>0</v>
          </cell>
        </row>
        <row r="215">
          <cell r="F215">
            <v>871747</v>
          </cell>
          <cell r="G215">
            <v>871747</v>
          </cell>
          <cell r="H215">
            <v>525253.07999999996</v>
          </cell>
          <cell r="I215">
            <v>0</v>
          </cell>
          <cell r="AY215">
            <v>56906.2</v>
          </cell>
          <cell r="CK215">
            <v>0</v>
          </cell>
          <cell r="CL215">
            <v>0</v>
          </cell>
          <cell r="CM215">
            <v>0</v>
          </cell>
          <cell r="CU215">
            <v>57522.38</v>
          </cell>
        </row>
        <row r="216">
          <cell r="F216">
            <v>11146388</v>
          </cell>
          <cell r="G216">
            <v>4184399.57</v>
          </cell>
          <cell r="H216">
            <v>0</v>
          </cell>
          <cell r="I216">
            <v>0</v>
          </cell>
          <cell r="AY216">
            <v>0</v>
          </cell>
          <cell r="CK216">
            <v>0</v>
          </cell>
          <cell r="CL216">
            <v>0</v>
          </cell>
          <cell r="CM216">
            <v>0</v>
          </cell>
          <cell r="CU216">
            <v>0</v>
          </cell>
        </row>
        <row r="217">
          <cell r="F217">
            <v>7950000</v>
          </cell>
          <cell r="G217">
            <v>4334433.58</v>
          </cell>
          <cell r="H217">
            <v>0</v>
          </cell>
          <cell r="I217">
            <v>0</v>
          </cell>
          <cell r="AY217">
            <v>0</v>
          </cell>
          <cell r="CK217">
            <v>0</v>
          </cell>
          <cell r="CL217">
            <v>0</v>
          </cell>
          <cell r="CM217">
            <v>0</v>
          </cell>
          <cell r="CU217">
            <v>0</v>
          </cell>
        </row>
        <row r="218">
          <cell r="F218">
            <v>23095</v>
          </cell>
          <cell r="G218">
            <v>23095</v>
          </cell>
          <cell r="H218">
            <v>2885.81</v>
          </cell>
          <cell r="I218">
            <v>200</v>
          </cell>
          <cell r="AY218">
            <v>200</v>
          </cell>
          <cell r="CK218">
            <v>0</v>
          </cell>
          <cell r="CL218">
            <v>0</v>
          </cell>
          <cell r="CM218">
            <v>0</v>
          </cell>
          <cell r="CU218">
            <v>0</v>
          </cell>
        </row>
        <row r="219">
          <cell r="F219">
            <v>41250</v>
          </cell>
          <cell r="G219">
            <v>40249.99</v>
          </cell>
          <cell r="H219">
            <v>24475.09</v>
          </cell>
          <cell r="I219">
            <v>0</v>
          </cell>
          <cell r="AY219">
            <v>0</v>
          </cell>
          <cell r="CK219">
            <v>0</v>
          </cell>
          <cell r="CL219">
            <v>0</v>
          </cell>
          <cell r="CM219">
            <v>0</v>
          </cell>
          <cell r="CU219">
            <v>0</v>
          </cell>
        </row>
        <row r="220">
          <cell r="F220">
            <v>47105</v>
          </cell>
          <cell r="G220">
            <v>47105</v>
          </cell>
          <cell r="H220">
            <v>38558.1</v>
          </cell>
          <cell r="I220">
            <v>0</v>
          </cell>
          <cell r="AY220">
            <v>3034.94</v>
          </cell>
          <cell r="CK220">
            <v>0</v>
          </cell>
          <cell r="CL220">
            <v>0</v>
          </cell>
          <cell r="CM220">
            <v>0</v>
          </cell>
          <cell r="CU220">
            <v>0</v>
          </cell>
        </row>
        <row r="221">
          <cell r="F221">
            <v>2234</v>
          </cell>
          <cell r="G221">
            <v>2234</v>
          </cell>
          <cell r="H221">
            <v>1480.64</v>
          </cell>
          <cell r="I221">
            <v>0</v>
          </cell>
          <cell r="AY221">
            <v>164.53</v>
          </cell>
          <cell r="CK221">
            <v>0</v>
          </cell>
          <cell r="CL221">
            <v>0</v>
          </cell>
          <cell r="CM221">
            <v>0</v>
          </cell>
          <cell r="CU221">
            <v>0</v>
          </cell>
        </row>
        <row r="222">
          <cell r="F222">
            <v>9640</v>
          </cell>
          <cell r="G222">
            <v>9640</v>
          </cell>
          <cell r="H222">
            <v>8033.82</v>
          </cell>
          <cell r="I222">
            <v>0</v>
          </cell>
          <cell r="AY222">
            <v>449.5</v>
          </cell>
          <cell r="CK222">
            <v>0</v>
          </cell>
          <cell r="CL222">
            <v>0</v>
          </cell>
          <cell r="CM222">
            <v>0</v>
          </cell>
          <cell r="CU222">
            <v>0</v>
          </cell>
        </row>
        <row r="223">
          <cell r="F223">
            <v>54373</v>
          </cell>
          <cell r="G223">
            <v>54373</v>
          </cell>
          <cell r="H223">
            <v>36158.28</v>
          </cell>
          <cell r="I223">
            <v>0</v>
          </cell>
          <cell r="AY223">
            <v>947.52</v>
          </cell>
          <cell r="CK223">
            <v>0</v>
          </cell>
          <cell r="CL223">
            <v>0</v>
          </cell>
          <cell r="CM223">
            <v>0</v>
          </cell>
          <cell r="CU223">
            <v>0</v>
          </cell>
        </row>
        <row r="224">
          <cell r="F224">
            <v>44006</v>
          </cell>
          <cell r="G224">
            <v>44006</v>
          </cell>
          <cell r="H224">
            <v>33491.75</v>
          </cell>
          <cell r="I224">
            <v>4235</v>
          </cell>
          <cell r="AY224">
            <v>3846.75</v>
          </cell>
          <cell r="CK224">
            <v>0</v>
          </cell>
          <cell r="CL224">
            <v>0</v>
          </cell>
          <cell r="CM224">
            <v>0</v>
          </cell>
          <cell r="CU224">
            <v>0</v>
          </cell>
        </row>
        <row r="225">
          <cell r="F225">
            <v>0</v>
          </cell>
          <cell r="G225">
            <v>15949</v>
          </cell>
          <cell r="H225">
            <v>15948.54</v>
          </cell>
          <cell r="I225">
            <v>0</v>
          </cell>
          <cell r="AY225">
            <v>0</v>
          </cell>
          <cell r="CK225">
            <v>0</v>
          </cell>
          <cell r="CL225">
            <v>0</v>
          </cell>
          <cell r="CM225">
            <v>0</v>
          </cell>
          <cell r="CU225">
            <v>0</v>
          </cell>
        </row>
        <row r="226">
          <cell r="F226">
            <v>50000</v>
          </cell>
          <cell r="G226">
            <v>1713725</v>
          </cell>
          <cell r="H226">
            <v>0</v>
          </cell>
          <cell r="I226">
            <v>1600000</v>
          </cell>
          <cell r="AY226">
            <v>0</v>
          </cell>
          <cell r="CK226">
            <v>1000000</v>
          </cell>
          <cell r="CL226">
            <v>1000000</v>
          </cell>
          <cell r="CM226">
            <v>1000000</v>
          </cell>
          <cell r="CU226">
            <v>0</v>
          </cell>
        </row>
        <row r="227">
          <cell r="F227">
            <v>90000</v>
          </cell>
          <cell r="G227">
            <v>69000</v>
          </cell>
          <cell r="H227">
            <v>56771.54</v>
          </cell>
          <cell r="I227">
            <v>3116.75</v>
          </cell>
          <cell r="AY227">
            <v>0</v>
          </cell>
          <cell r="CK227">
            <v>0</v>
          </cell>
          <cell r="CL227">
            <v>0</v>
          </cell>
          <cell r="CM227">
            <v>0</v>
          </cell>
          <cell r="CU227">
            <v>0</v>
          </cell>
        </row>
        <row r="228">
          <cell r="F228">
            <v>79647</v>
          </cell>
          <cell r="G228">
            <v>79647</v>
          </cell>
          <cell r="H228">
            <v>34236.22</v>
          </cell>
          <cell r="I228">
            <v>33133.589999999997</v>
          </cell>
          <cell r="AY228">
            <v>0</v>
          </cell>
          <cell r="CK228">
            <v>0</v>
          </cell>
          <cell r="CL228">
            <v>0</v>
          </cell>
          <cell r="CM228">
            <v>0</v>
          </cell>
          <cell r="CU228">
            <v>0</v>
          </cell>
        </row>
        <row r="229">
          <cell r="F229">
            <v>280820</v>
          </cell>
          <cell r="G229">
            <v>213820</v>
          </cell>
          <cell r="H229">
            <v>73600</v>
          </cell>
          <cell r="I229">
            <v>13800</v>
          </cell>
          <cell r="AY229">
            <v>0</v>
          </cell>
          <cell r="CK229">
            <v>0</v>
          </cell>
          <cell r="CL229">
            <v>0</v>
          </cell>
          <cell r="CM229">
            <v>0</v>
          </cell>
          <cell r="CU229">
            <v>0</v>
          </cell>
        </row>
        <row r="230">
          <cell r="F230">
            <v>10000</v>
          </cell>
          <cell r="G230">
            <v>10000</v>
          </cell>
          <cell r="H230">
            <v>320</v>
          </cell>
          <cell r="I230">
            <v>0</v>
          </cell>
          <cell r="AY230">
            <v>0</v>
          </cell>
          <cell r="CK230">
            <v>0</v>
          </cell>
          <cell r="CL230">
            <v>0</v>
          </cell>
          <cell r="CM230">
            <v>0</v>
          </cell>
          <cell r="CU230">
            <v>0</v>
          </cell>
        </row>
        <row r="231">
          <cell r="F231">
            <v>1000000</v>
          </cell>
          <cell r="G231">
            <v>3000000</v>
          </cell>
          <cell r="H231">
            <v>1000000</v>
          </cell>
          <cell r="I231">
            <v>2000000</v>
          </cell>
          <cell r="AY231">
            <v>0</v>
          </cell>
          <cell r="CK231">
            <v>0</v>
          </cell>
          <cell r="CL231">
            <v>0</v>
          </cell>
          <cell r="CM231">
            <v>0</v>
          </cell>
          <cell r="CU231">
            <v>0</v>
          </cell>
        </row>
        <row r="232">
          <cell r="F232">
            <v>65924</v>
          </cell>
          <cell r="G232">
            <v>63924</v>
          </cell>
          <cell r="H232">
            <v>44765.99</v>
          </cell>
          <cell r="I232">
            <v>0</v>
          </cell>
          <cell r="AY232">
            <v>0</v>
          </cell>
          <cell r="CK232">
            <v>0</v>
          </cell>
          <cell r="CL232">
            <v>0</v>
          </cell>
          <cell r="CM232">
            <v>0</v>
          </cell>
          <cell r="CU232">
            <v>0</v>
          </cell>
        </row>
        <row r="233">
          <cell r="F233">
            <v>231000</v>
          </cell>
          <cell r="G233">
            <v>231000</v>
          </cell>
          <cell r="H233">
            <v>9688.91</v>
          </cell>
          <cell r="I233">
            <v>0</v>
          </cell>
          <cell r="AY233">
            <v>0</v>
          </cell>
          <cell r="CK233">
            <v>0</v>
          </cell>
          <cell r="CL233">
            <v>0</v>
          </cell>
          <cell r="CM233">
            <v>0</v>
          </cell>
          <cell r="CU233">
            <v>0</v>
          </cell>
        </row>
        <row r="234">
          <cell r="F234">
            <v>0</v>
          </cell>
          <cell r="G234">
            <v>1000</v>
          </cell>
          <cell r="H234">
            <v>0</v>
          </cell>
          <cell r="I234">
            <v>0</v>
          </cell>
          <cell r="AY234">
            <v>0</v>
          </cell>
          <cell r="CK234">
            <v>0</v>
          </cell>
          <cell r="CL234">
            <v>0</v>
          </cell>
          <cell r="CM234">
            <v>0</v>
          </cell>
          <cell r="CU234">
            <v>0</v>
          </cell>
        </row>
        <row r="235">
          <cell r="F235">
            <v>0</v>
          </cell>
          <cell r="G235">
            <v>26653</v>
          </cell>
          <cell r="H235">
            <v>26652.91</v>
          </cell>
          <cell r="I235">
            <v>0</v>
          </cell>
          <cell r="AY235">
            <v>0</v>
          </cell>
          <cell r="CK235">
            <v>0</v>
          </cell>
          <cell r="CL235">
            <v>0</v>
          </cell>
          <cell r="CM235">
            <v>0</v>
          </cell>
          <cell r="CU235">
            <v>0</v>
          </cell>
        </row>
        <row r="236">
          <cell r="F236">
            <v>40151</v>
          </cell>
          <cell r="G236">
            <v>38111</v>
          </cell>
          <cell r="H236">
            <v>11975.41</v>
          </cell>
          <cell r="I236">
            <v>7500</v>
          </cell>
          <cell r="AY236">
            <v>0</v>
          </cell>
          <cell r="CK236">
            <v>0</v>
          </cell>
          <cell r="CL236">
            <v>0</v>
          </cell>
          <cell r="CM236">
            <v>0</v>
          </cell>
          <cell r="CU236">
            <v>0</v>
          </cell>
        </row>
        <row r="237">
          <cell r="F237">
            <v>0</v>
          </cell>
          <cell r="G237">
            <v>18893</v>
          </cell>
          <cell r="H237">
            <v>16061.95</v>
          </cell>
          <cell r="I237">
            <v>0</v>
          </cell>
          <cell r="AY237">
            <v>0</v>
          </cell>
          <cell r="CK237">
            <v>0</v>
          </cell>
          <cell r="CL237">
            <v>0</v>
          </cell>
          <cell r="CM237">
            <v>0</v>
          </cell>
          <cell r="CU237">
            <v>0</v>
          </cell>
        </row>
        <row r="238">
          <cell r="F238">
            <v>50000</v>
          </cell>
          <cell r="G238">
            <v>50000</v>
          </cell>
          <cell r="H238">
            <v>35208.42</v>
          </cell>
          <cell r="I238">
            <v>5015.7700000000004</v>
          </cell>
          <cell r="AY238">
            <v>2888.05</v>
          </cell>
          <cell r="CK238">
            <v>0</v>
          </cell>
          <cell r="CL238">
            <v>0</v>
          </cell>
          <cell r="CM238">
            <v>0</v>
          </cell>
          <cell r="CU238">
            <v>0</v>
          </cell>
        </row>
        <row r="239">
          <cell r="F239">
            <v>14000</v>
          </cell>
          <cell r="G239">
            <v>14000</v>
          </cell>
          <cell r="H239">
            <v>5929.67</v>
          </cell>
          <cell r="I239">
            <v>0</v>
          </cell>
          <cell r="AY239">
            <v>132.80000000000001</v>
          </cell>
          <cell r="CK239">
            <v>0</v>
          </cell>
          <cell r="CL239">
            <v>0</v>
          </cell>
          <cell r="CM239">
            <v>0</v>
          </cell>
          <cell r="CU239">
            <v>0</v>
          </cell>
        </row>
        <row r="240">
          <cell r="F240">
            <v>1000</v>
          </cell>
          <cell r="G240">
            <v>1000</v>
          </cell>
          <cell r="H240">
            <v>0</v>
          </cell>
          <cell r="I240">
            <v>0</v>
          </cell>
          <cell r="AY240">
            <v>0</v>
          </cell>
          <cell r="CK240">
            <v>0</v>
          </cell>
          <cell r="CL240">
            <v>0</v>
          </cell>
          <cell r="CM240">
            <v>0</v>
          </cell>
          <cell r="CU240">
            <v>0</v>
          </cell>
        </row>
        <row r="241">
          <cell r="F241">
            <v>4000</v>
          </cell>
          <cell r="G241">
            <v>4000</v>
          </cell>
          <cell r="H241">
            <v>2935.8</v>
          </cell>
          <cell r="I241">
            <v>0</v>
          </cell>
          <cell r="AY241">
            <v>0</v>
          </cell>
          <cell r="CK241">
            <v>0</v>
          </cell>
          <cell r="CL241">
            <v>0</v>
          </cell>
          <cell r="CM241">
            <v>0</v>
          </cell>
          <cell r="CU241">
            <v>0</v>
          </cell>
        </row>
        <row r="242">
          <cell r="F242">
            <v>3000</v>
          </cell>
          <cell r="G242">
            <v>3000</v>
          </cell>
          <cell r="H242">
            <v>111.55</v>
          </cell>
          <cell r="I242">
            <v>0</v>
          </cell>
          <cell r="AY242">
            <v>0</v>
          </cell>
          <cell r="CK242">
            <v>0</v>
          </cell>
          <cell r="CL242">
            <v>0</v>
          </cell>
          <cell r="CM242">
            <v>0</v>
          </cell>
          <cell r="CU242">
            <v>0</v>
          </cell>
        </row>
        <row r="243">
          <cell r="F243">
            <v>173121</v>
          </cell>
          <cell r="G243">
            <v>169257.46</v>
          </cell>
          <cell r="H243">
            <v>98039.48</v>
          </cell>
          <cell r="I243">
            <v>3784.09</v>
          </cell>
          <cell r="AY243">
            <v>3330.42</v>
          </cell>
          <cell r="CK243">
            <v>0</v>
          </cell>
          <cell r="CL243">
            <v>0</v>
          </cell>
          <cell r="CM243">
            <v>0</v>
          </cell>
          <cell r="CU243">
            <v>0</v>
          </cell>
        </row>
        <row r="245">
          <cell r="F245">
            <v>0</v>
          </cell>
          <cell r="G245">
            <v>822000</v>
          </cell>
          <cell r="H245">
            <v>818590</v>
          </cell>
          <cell r="I245">
            <v>2000</v>
          </cell>
          <cell r="AY245">
            <v>0</v>
          </cell>
          <cell r="CK245">
            <v>0</v>
          </cell>
          <cell r="CL245">
            <v>0</v>
          </cell>
          <cell r="CM245">
            <v>0</v>
          </cell>
          <cell r="CU245">
            <v>0</v>
          </cell>
        </row>
        <row r="246">
          <cell r="F246">
            <v>850000</v>
          </cell>
          <cell r="G246">
            <v>473200</v>
          </cell>
          <cell r="H246">
            <v>422028</v>
          </cell>
          <cell r="I246">
            <v>18515</v>
          </cell>
          <cell r="AY246">
            <v>62000</v>
          </cell>
          <cell r="CK246">
            <v>0</v>
          </cell>
          <cell r="CL246">
            <v>0</v>
          </cell>
          <cell r="CM246">
            <v>0</v>
          </cell>
          <cell r="CU246">
            <v>0</v>
          </cell>
        </row>
        <row r="247">
          <cell r="F247">
            <v>0</v>
          </cell>
          <cell r="G247">
            <v>2028654</v>
          </cell>
          <cell r="H247">
            <v>247292.57</v>
          </cell>
          <cell r="I247">
            <v>589572.64</v>
          </cell>
          <cell r="AY247">
            <v>0</v>
          </cell>
          <cell r="CK247">
            <v>0</v>
          </cell>
          <cell r="CL247">
            <v>0</v>
          </cell>
          <cell r="CM247">
            <v>0</v>
          </cell>
          <cell r="CU247">
            <v>0</v>
          </cell>
        </row>
        <row r="248">
          <cell r="F248">
            <v>698184</v>
          </cell>
          <cell r="G248">
            <v>698184</v>
          </cell>
          <cell r="H248">
            <v>569625.4</v>
          </cell>
          <cell r="I248">
            <v>0</v>
          </cell>
          <cell r="AY248">
            <v>71895.06</v>
          </cell>
          <cell r="CK248">
            <v>0</v>
          </cell>
          <cell r="CL248">
            <v>0</v>
          </cell>
          <cell r="CM248">
            <v>0</v>
          </cell>
          <cell r="CU248">
            <v>61091</v>
          </cell>
        </row>
        <row r="249">
          <cell r="F249">
            <v>26881</v>
          </cell>
          <cell r="G249">
            <v>26881</v>
          </cell>
          <cell r="H249">
            <v>26388</v>
          </cell>
          <cell r="I249">
            <v>0</v>
          </cell>
          <cell r="AY249">
            <v>2764</v>
          </cell>
          <cell r="CK249">
            <v>0</v>
          </cell>
          <cell r="CL249">
            <v>0</v>
          </cell>
          <cell r="CM249">
            <v>0</v>
          </cell>
          <cell r="CU249">
            <v>2764</v>
          </cell>
        </row>
        <row r="250">
          <cell r="F250">
            <v>48609</v>
          </cell>
          <cell r="G250">
            <v>48609</v>
          </cell>
          <cell r="H250">
            <v>24545.119999999999</v>
          </cell>
          <cell r="I250">
            <v>0</v>
          </cell>
          <cell r="AY250">
            <v>0</v>
          </cell>
          <cell r="CK250">
            <v>0</v>
          </cell>
          <cell r="CL250">
            <v>0</v>
          </cell>
          <cell r="CM250">
            <v>0</v>
          </cell>
          <cell r="CU250">
            <v>0</v>
          </cell>
        </row>
        <row r="251">
          <cell r="F251">
            <v>141899</v>
          </cell>
          <cell r="G251">
            <v>141899</v>
          </cell>
          <cell r="H251">
            <v>0</v>
          </cell>
          <cell r="I251">
            <v>0</v>
          </cell>
          <cell r="AY251">
            <v>0</v>
          </cell>
          <cell r="CK251">
            <v>0</v>
          </cell>
          <cell r="CL251">
            <v>0</v>
          </cell>
          <cell r="CM251">
            <v>0</v>
          </cell>
          <cell r="CU251">
            <v>0</v>
          </cell>
        </row>
        <row r="252">
          <cell r="F252">
            <v>112106</v>
          </cell>
          <cell r="G252">
            <v>112106</v>
          </cell>
          <cell r="H252">
            <v>87187.22</v>
          </cell>
          <cell r="I252">
            <v>0</v>
          </cell>
          <cell r="AY252">
            <v>9807.81</v>
          </cell>
          <cell r="CK252">
            <v>0</v>
          </cell>
          <cell r="CL252">
            <v>0</v>
          </cell>
          <cell r="CM252">
            <v>0</v>
          </cell>
          <cell r="CU252">
            <v>9918.0400000000009</v>
          </cell>
        </row>
        <row r="253">
          <cell r="F253">
            <v>18369</v>
          </cell>
          <cell r="G253">
            <v>18369</v>
          </cell>
          <cell r="H253">
            <v>14610.17</v>
          </cell>
          <cell r="I253">
            <v>0</v>
          </cell>
          <cell r="AY253">
            <v>1648.06</v>
          </cell>
          <cell r="CK253">
            <v>0</v>
          </cell>
          <cell r="CL253">
            <v>0</v>
          </cell>
          <cell r="CM253">
            <v>0</v>
          </cell>
          <cell r="CU253">
            <v>1648.67</v>
          </cell>
        </row>
        <row r="254">
          <cell r="F254">
            <v>33000</v>
          </cell>
          <cell r="G254">
            <v>33000</v>
          </cell>
          <cell r="H254">
            <v>26325</v>
          </cell>
          <cell r="I254">
            <v>0</v>
          </cell>
          <cell r="AY254">
            <v>2925</v>
          </cell>
          <cell r="CK254">
            <v>0</v>
          </cell>
          <cell r="CL254">
            <v>0</v>
          </cell>
          <cell r="CM254">
            <v>0</v>
          </cell>
          <cell r="CU254">
            <v>2925</v>
          </cell>
        </row>
        <row r="255">
          <cell r="F255">
            <v>16217</v>
          </cell>
          <cell r="G255">
            <v>17171.939999999999</v>
          </cell>
          <cell r="H255">
            <v>17171.939999999999</v>
          </cell>
          <cell r="I255">
            <v>0</v>
          </cell>
          <cell r="AY255">
            <v>0</v>
          </cell>
          <cell r="CK255">
            <v>0</v>
          </cell>
          <cell r="CL255">
            <v>0</v>
          </cell>
          <cell r="CM255">
            <v>0</v>
          </cell>
          <cell r="CU255">
            <v>0</v>
          </cell>
        </row>
        <row r="256">
          <cell r="F256">
            <v>83243</v>
          </cell>
          <cell r="G256">
            <v>83243</v>
          </cell>
          <cell r="H256">
            <v>61273.73</v>
          </cell>
          <cell r="I256">
            <v>0</v>
          </cell>
          <cell r="AY256">
            <v>7541</v>
          </cell>
          <cell r="CK256">
            <v>0</v>
          </cell>
          <cell r="CL256">
            <v>0</v>
          </cell>
          <cell r="CM256">
            <v>0</v>
          </cell>
          <cell r="CU256">
            <v>5858</v>
          </cell>
        </row>
        <row r="257">
          <cell r="F257">
            <v>14762</v>
          </cell>
          <cell r="G257">
            <v>14762</v>
          </cell>
          <cell r="H257">
            <v>11657.1</v>
          </cell>
          <cell r="I257">
            <v>0</v>
          </cell>
          <cell r="AY257">
            <v>917.54</v>
          </cell>
          <cell r="CK257">
            <v>0</v>
          </cell>
          <cell r="CL257">
            <v>0</v>
          </cell>
          <cell r="CM257">
            <v>0</v>
          </cell>
          <cell r="CU257">
            <v>0</v>
          </cell>
        </row>
        <row r="258">
          <cell r="F258">
            <v>827</v>
          </cell>
          <cell r="G258">
            <v>827</v>
          </cell>
          <cell r="H258">
            <v>548.19000000000005</v>
          </cell>
          <cell r="I258">
            <v>0</v>
          </cell>
          <cell r="AY258">
            <v>60.92</v>
          </cell>
          <cell r="CK258">
            <v>0</v>
          </cell>
          <cell r="CL258">
            <v>0</v>
          </cell>
          <cell r="CM258">
            <v>0</v>
          </cell>
          <cell r="CU258">
            <v>0</v>
          </cell>
        </row>
        <row r="259">
          <cell r="F259">
            <v>16407</v>
          </cell>
          <cell r="G259">
            <v>16407</v>
          </cell>
          <cell r="H259">
            <v>9582.59</v>
          </cell>
          <cell r="I259">
            <v>0</v>
          </cell>
          <cell r="AY259">
            <v>160.87</v>
          </cell>
          <cell r="CK259">
            <v>0</v>
          </cell>
          <cell r="CL259">
            <v>0</v>
          </cell>
          <cell r="CM259">
            <v>0</v>
          </cell>
          <cell r="CU259">
            <v>0</v>
          </cell>
        </row>
        <row r="260">
          <cell r="F260">
            <v>11002</v>
          </cell>
          <cell r="G260">
            <v>4002</v>
          </cell>
          <cell r="H260">
            <v>0</v>
          </cell>
          <cell r="I260">
            <v>0</v>
          </cell>
          <cell r="AY260">
            <v>0</v>
          </cell>
          <cell r="CK260">
            <v>0</v>
          </cell>
          <cell r="CL260">
            <v>0</v>
          </cell>
          <cell r="CM260">
            <v>0</v>
          </cell>
          <cell r="CU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CK261">
            <v>0</v>
          </cell>
          <cell r="CL261">
            <v>0</v>
          </cell>
          <cell r="CM261">
            <v>0</v>
          </cell>
        </row>
        <row r="262">
          <cell r="F262">
            <v>1345116</v>
          </cell>
          <cell r="G262">
            <v>1345116</v>
          </cell>
          <cell r="H262">
            <v>1059273</v>
          </cell>
          <cell r="I262">
            <v>0</v>
          </cell>
          <cell r="AY262">
            <v>117697</v>
          </cell>
          <cell r="CK262">
            <v>0</v>
          </cell>
          <cell r="CL262">
            <v>0</v>
          </cell>
          <cell r="CM262">
            <v>0</v>
          </cell>
          <cell r="CU262">
            <v>117697</v>
          </cell>
        </row>
        <row r="263">
          <cell r="F263">
            <v>78465</v>
          </cell>
          <cell r="G263">
            <v>78465</v>
          </cell>
          <cell r="H263">
            <v>41194.01</v>
          </cell>
          <cell r="I263">
            <v>0</v>
          </cell>
          <cell r="AY263">
            <v>0</v>
          </cell>
          <cell r="CK263">
            <v>0</v>
          </cell>
          <cell r="CL263">
            <v>0</v>
          </cell>
          <cell r="CM263">
            <v>0</v>
          </cell>
          <cell r="CU263">
            <v>0</v>
          </cell>
        </row>
        <row r="264">
          <cell r="F264">
            <v>261550</v>
          </cell>
          <cell r="G264">
            <v>261550</v>
          </cell>
          <cell r="H264">
            <v>0</v>
          </cell>
          <cell r="I264">
            <v>0</v>
          </cell>
          <cell r="AY264">
            <v>0</v>
          </cell>
          <cell r="CK264">
            <v>0</v>
          </cell>
          <cell r="CL264">
            <v>0</v>
          </cell>
          <cell r="CM264">
            <v>0</v>
          </cell>
          <cell r="CU264">
            <v>0</v>
          </cell>
        </row>
        <row r="265">
          <cell r="F265">
            <v>123472</v>
          </cell>
          <cell r="G265">
            <v>123472</v>
          </cell>
          <cell r="H265">
            <v>94718.99</v>
          </cell>
          <cell r="I265">
            <v>0</v>
          </cell>
          <cell r="AY265">
            <v>10678.57</v>
          </cell>
          <cell r="CK265">
            <v>0</v>
          </cell>
          <cell r="CL265">
            <v>0</v>
          </cell>
          <cell r="CM265">
            <v>0</v>
          </cell>
          <cell r="CU265">
            <v>10800.3</v>
          </cell>
        </row>
        <row r="266">
          <cell r="F266">
            <v>21094</v>
          </cell>
          <cell r="G266">
            <v>21094</v>
          </cell>
          <cell r="H266">
            <v>16556.919999999998</v>
          </cell>
          <cell r="I266">
            <v>0</v>
          </cell>
          <cell r="AY266">
            <v>1873.23</v>
          </cell>
          <cell r="CK266">
            <v>0</v>
          </cell>
          <cell r="CL266">
            <v>0</v>
          </cell>
          <cell r="CM266">
            <v>0</v>
          </cell>
          <cell r="CU266">
            <v>1873.23</v>
          </cell>
        </row>
        <row r="267">
          <cell r="F267">
            <v>26400</v>
          </cell>
          <cell r="G267">
            <v>26400</v>
          </cell>
          <cell r="H267">
            <v>21060</v>
          </cell>
          <cell r="I267">
            <v>0</v>
          </cell>
          <cell r="AY267">
            <v>2340</v>
          </cell>
          <cell r="CK267">
            <v>0</v>
          </cell>
          <cell r="CL267">
            <v>0</v>
          </cell>
          <cell r="CM267">
            <v>0</v>
          </cell>
          <cell r="CU267">
            <v>2340</v>
          </cell>
        </row>
        <row r="268">
          <cell r="F268">
            <v>29891</v>
          </cell>
          <cell r="G268">
            <v>31385.919999999998</v>
          </cell>
          <cell r="H268">
            <v>31385.919999999998</v>
          </cell>
          <cell r="I268">
            <v>0</v>
          </cell>
          <cell r="AY268">
            <v>0</v>
          </cell>
          <cell r="CK268">
            <v>0</v>
          </cell>
          <cell r="CL268">
            <v>0</v>
          </cell>
          <cell r="CM268">
            <v>0</v>
          </cell>
          <cell r="CU268">
            <v>0</v>
          </cell>
        </row>
        <row r="269">
          <cell r="F269">
            <v>188587</v>
          </cell>
          <cell r="G269">
            <v>188587</v>
          </cell>
          <cell r="H269">
            <v>140611.14000000001</v>
          </cell>
          <cell r="I269">
            <v>0</v>
          </cell>
          <cell r="AY269">
            <v>14936.6</v>
          </cell>
          <cell r="CK269">
            <v>0</v>
          </cell>
          <cell r="CL269">
            <v>0</v>
          </cell>
          <cell r="CM269">
            <v>0</v>
          </cell>
          <cell r="CU269">
            <v>14936.84</v>
          </cell>
        </row>
        <row r="270">
          <cell r="F270">
            <v>19396</v>
          </cell>
          <cell r="G270">
            <v>19396</v>
          </cell>
          <cell r="H270">
            <v>12324.55</v>
          </cell>
          <cell r="I270">
            <v>0</v>
          </cell>
          <cell r="AY270">
            <v>0</v>
          </cell>
          <cell r="CK270">
            <v>0</v>
          </cell>
          <cell r="CL270">
            <v>0</v>
          </cell>
          <cell r="CM270">
            <v>0</v>
          </cell>
          <cell r="CU270">
            <v>0</v>
          </cell>
        </row>
        <row r="271">
          <cell r="F271">
            <v>2714</v>
          </cell>
          <cell r="G271">
            <v>2714</v>
          </cell>
          <cell r="H271">
            <v>1521.15</v>
          </cell>
          <cell r="I271">
            <v>0</v>
          </cell>
          <cell r="AY271">
            <v>0</v>
          </cell>
          <cell r="CK271">
            <v>0</v>
          </cell>
          <cell r="CL271">
            <v>0</v>
          </cell>
          <cell r="CM271">
            <v>0</v>
          </cell>
          <cell r="CU271">
            <v>0</v>
          </cell>
        </row>
        <row r="272">
          <cell r="F272">
            <v>11002</v>
          </cell>
          <cell r="G272">
            <v>11002</v>
          </cell>
          <cell r="H272">
            <v>6698.35</v>
          </cell>
          <cell r="I272">
            <v>847</v>
          </cell>
          <cell r="AY272">
            <v>769.35</v>
          </cell>
          <cell r="CK272">
            <v>0</v>
          </cell>
          <cell r="CL272">
            <v>0</v>
          </cell>
          <cell r="CM272">
            <v>0</v>
          </cell>
          <cell r="CU272">
            <v>0</v>
          </cell>
        </row>
        <row r="273">
          <cell r="F273">
            <v>0</v>
          </cell>
          <cell r="G273">
            <v>19018.16</v>
          </cell>
          <cell r="H273">
            <v>8150.62</v>
          </cell>
          <cell r="I273">
            <v>2716.87</v>
          </cell>
          <cell r="AY273">
            <v>0</v>
          </cell>
          <cell r="CK273">
            <v>0</v>
          </cell>
          <cell r="CL273">
            <v>0</v>
          </cell>
          <cell r="CM273">
            <v>0</v>
          </cell>
          <cell r="CU273">
            <v>0</v>
          </cell>
        </row>
        <row r="274">
          <cell r="F274">
            <v>2000</v>
          </cell>
          <cell r="G274">
            <v>2000</v>
          </cell>
          <cell r="H274">
            <v>1980</v>
          </cell>
          <cell r="I274">
            <v>0</v>
          </cell>
          <cell r="AY274">
            <v>330</v>
          </cell>
          <cell r="CK274">
            <v>0</v>
          </cell>
          <cell r="CL274">
            <v>0</v>
          </cell>
          <cell r="CM274">
            <v>0</v>
          </cell>
          <cell r="CU274">
            <v>0</v>
          </cell>
        </row>
        <row r="275">
          <cell r="F275">
            <v>2000</v>
          </cell>
          <cell r="G275">
            <v>4250</v>
          </cell>
          <cell r="H275">
            <v>3662.66</v>
          </cell>
          <cell r="I275">
            <v>0</v>
          </cell>
          <cell r="AY275">
            <v>0</v>
          </cell>
          <cell r="CK275">
            <v>0</v>
          </cell>
          <cell r="CL275">
            <v>0</v>
          </cell>
          <cell r="CM275">
            <v>0</v>
          </cell>
          <cell r="CU275">
            <v>0</v>
          </cell>
        </row>
        <row r="276">
          <cell r="F276">
            <v>2000</v>
          </cell>
          <cell r="G276">
            <v>0</v>
          </cell>
          <cell r="H276">
            <v>0</v>
          </cell>
          <cell r="I276">
            <v>0</v>
          </cell>
          <cell r="AY276">
            <v>0</v>
          </cell>
          <cell r="CK276">
            <v>0</v>
          </cell>
          <cell r="CL276">
            <v>0</v>
          </cell>
          <cell r="CM276">
            <v>0</v>
          </cell>
          <cell r="CU276">
            <v>0</v>
          </cell>
        </row>
        <row r="277">
          <cell r="F277">
            <v>2000</v>
          </cell>
          <cell r="G277">
            <v>2000</v>
          </cell>
          <cell r="H277">
            <v>755</v>
          </cell>
          <cell r="I277">
            <v>0</v>
          </cell>
          <cell r="AY277">
            <v>0</v>
          </cell>
          <cell r="CK277">
            <v>0</v>
          </cell>
          <cell r="CL277">
            <v>0</v>
          </cell>
          <cell r="CM277">
            <v>0</v>
          </cell>
          <cell r="CU277">
            <v>0</v>
          </cell>
        </row>
        <row r="278">
          <cell r="F278">
            <v>1170</v>
          </cell>
          <cell r="G278">
            <v>920</v>
          </cell>
          <cell r="H278">
            <v>0</v>
          </cell>
          <cell r="I278">
            <v>0</v>
          </cell>
          <cell r="AY278">
            <v>0</v>
          </cell>
          <cell r="CK278">
            <v>0</v>
          </cell>
          <cell r="CL278">
            <v>0</v>
          </cell>
          <cell r="CM278">
            <v>0</v>
          </cell>
          <cell r="CU278">
            <v>0</v>
          </cell>
        </row>
        <row r="279">
          <cell r="F279">
            <v>580</v>
          </cell>
          <cell r="G279">
            <v>580</v>
          </cell>
          <cell r="H279">
            <v>109.19</v>
          </cell>
          <cell r="I279">
            <v>0</v>
          </cell>
          <cell r="AY279">
            <v>0</v>
          </cell>
          <cell r="CK279">
            <v>0</v>
          </cell>
          <cell r="CL279">
            <v>0</v>
          </cell>
          <cell r="CM279">
            <v>0</v>
          </cell>
          <cell r="CU279">
            <v>0</v>
          </cell>
        </row>
        <row r="280">
          <cell r="F280">
            <v>6395</v>
          </cell>
          <cell r="G280">
            <v>6395</v>
          </cell>
          <cell r="H280">
            <v>4579</v>
          </cell>
          <cell r="I280">
            <v>0</v>
          </cell>
          <cell r="AY280">
            <v>0</v>
          </cell>
          <cell r="CK280">
            <v>0</v>
          </cell>
          <cell r="CL280">
            <v>0</v>
          </cell>
          <cell r="CM280">
            <v>0</v>
          </cell>
          <cell r="CU280">
            <v>0</v>
          </cell>
        </row>
        <row r="281">
          <cell r="F281">
            <v>500</v>
          </cell>
          <cell r="G281">
            <v>500</v>
          </cell>
          <cell r="H281">
            <v>0</v>
          </cell>
          <cell r="I281">
            <v>0</v>
          </cell>
          <cell r="AY281">
            <v>0</v>
          </cell>
          <cell r="CK281">
            <v>0</v>
          </cell>
          <cell r="CL281">
            <v>0</v>
          </cell>
          <cell r="CM281">
            <v>0</v>
          </cell>
          <cell r="CU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CK282">
            <v>0</v>
          </cell>
          <cell r="CL282">
            <v>0</v>
          </cell>
          <cell r="CM282">
            <v>0</v>
          </cell>
        </row>
        <row r="283">
          <cell r="F283">
            <v>4459212</v>
          </cell>
          <cell r="G283">
            <v>4459212</v>
          </cell>
          <cell r="H283">
            <v>3151577.63</v>
          </cell>
          <cell r="I283">
            <v>0</v>
          </cell>
          <cell r="AY283">
            <v>341557.36</v>
          </cell>
          <cell r="CK283">
            <v>0</v>
          </cell>
          <cell r="CL283">
            <v>0</v>
          </cell>
          <cell r="CM283">
            <v>0</v>
          </cell>
          <cell r="CU283">
            <v>377556</v>
          </cell>
        </row>
        <row r="285">
          <cell r="F285">
            <v>250072</v>
          </cell>
          <cell r="G285">
            <v>287866.09000000003</v>
          </cell>
          <cell r="H285">
            <v>287866.09000000003</v>
          </cell>
          <cell r="I285">
            <v>0</v>
          </cell>
          <cell r="AY285">
            <v>30085.63</v>
          </cell>
          <cell r="CK285">
            <v>0</v>
          </cell>
          <cell r="CL285">
            <v>0</v>
          </cell>
          <cell r="CM285">
            <v>0</v>
          </cell>
          <cell r="CU285">
            <v>36093.31</v>
          </cell>
        </row>
        <row r="286">
          <cell r="F286">
            <v>102574</v>
          </cell>
          <cell r="G286">
            <v>103899.8</v>
          </cell>
          <cell r="H286">
            <v>91443.57</v>
          </cell>
          <cell r="I286">
            <v>0</v>
          </cell>
          <cell r="AY286">
            <v>9499</v>
          </cell>
          <cell r="CK286">
            <v>0</v>
          </cell>
          <cell r="CL286">
            <v>0</v>
          </cell>
          <cell r="CM286">
            <v>0</v>
          </cell>
          <cell r="CU286">
            <v>9499</v>
          </cell>
        </row>
        <row r="287">
          <cell r="F287">
            <v>299673</v>
          </cell>
          <cell r="G287">
            <v>299673</v>
          </cell>
          <cell r="H287">
            <v>134545.84</v>
          </cell>
          <cell r="I287">
            <v>0</v>
          </cell>
          <cell r="AY287">
            <v>0</v>
          </cell>
          <cell r="CK287">
            <v>0</v>
          </cell>
          <cell r="CL287">
            <v>0</v>
          </cell>
          <cell r="CM287">
            <v>0</v>
          </cell>
          <cell r="CU287">
            <v>0</v>
          </cell>
        </row>
        <row r="288">
          <cell r="F288">
            <v>860459</v>
          </cell>
          <cell r="G288">
            <v>860459</v>
          </cell>
          <cell r="H288">
            <v>2765.38</v>
          </cell>
          <cell r="I288">
            <v>0</v>
          </cell>
          <cell r="AY288">
            <v>0</v>
          </cell>
          <cell r="CK288">
            <v>0</v>
          </cell>
          <cell r="CL288">
            <v>0</v>
          </cell>
          <cell r="CM288">
            <v>0</v>
          </cell>
          <cell r="CU288">
            <v>0</v>
          </cell>
        </row>
        <row r="289">
          <cell r="F289">
            <v>0</v>
          </cell>
          <cell r="G289">
            <v>149923.49</v>
          </cell>
          <cell r="H289">
            <v>149923.49</v>
          </cell>
          <cell r="I289">
            <v>0</v>
          </cell>
          <cell r="AY289">
            <v>0</v>
          </cell>
          <cell r="CK289">
            <v>0</v>
          </cell>
          <cell r="CL289">
            <v>0</v>
          </cell>
          <cell r="CM289">
            <v>0</v>
          </cell>
          <cell r="CU289">
            <v>0</v>
          </cell>
        </row>
        <row r="290">
          <cell r="F290">
            <v>489613</v>
          </cell>
          <cell r="G290">
            <v>489613</v>
          </cell>
          <cell r="H290">
            <v>322286.71999999997</v>
          </cell>
          <cell r="I290">
            <v>0</v>
          </cell>
          <cell r="AY290">
            <v>0</v>
          </cell>
          <cell r="CK290">
            <v>0</v>
          </cell>
          <cell r="CL290">
            <v>0</v>
          </cell>
          <cell r="CM290">
            <v>0</v>
          </cell>
          <cell r="CU290">
            <v>0</v>
          </cell>
        </row>
        <row r="291">
          <cell r="F291">
            <v>620249</v>
          </cell>
          <cell r="G291">
            <v>620249</v>
          </cell>
          <cell r="H291">
            <v>434159.63</v>
          </cell>
          <cell r="I291">
            <v>0</v>
          </cell>
          <cell r="AY291">
            <v>47815.23</v>
          </cell>
          <cell r="CK291">
            <v>0</v>
          </cell>
          <cell r="CL291">
            <v>0</v>
          </cell>
          <cell r="CM291">
            <v>0</v>
          </cell>
          <cell r="CU291">
            <v>54668.08</v>
          </cell>
        </row>
        <row r="292">
          <cell r="F292">
            <v>104642</v>
          </cell>
          <cell r="G292">
            <v>104642</v>
          </cell>
          <cell r="H292">
            <v>75051.929999999993</v>
          </cell>
          <cell r="I292">
            <v>0</v>
          </cell>
          <cell r="AY292">
            <v>8304.2800000000007</v>
          </cell>
          <cell r="CK292">
            <v>0</v>
          </cell>
          <cell r="CL292">
            <v>0</v>
          </cell>
          <cell r="CM292">
            <v>0</v>
          </cell>
          <cell r="CU292">
            <v>9333.27</v>
          </cell>
        </row>
        <row r="293">
          <cell r="F293">
            <v>145200</v>
          </cell>
          <cell r="G293">
            <v>145200</v>
          </cell>
          <cell r="H293">
            <v>105510.6</v>
          </cell>
          <cell r="I293">
            <v>0</v>
          </cell>
          <cell r="AY293">
            <v>11380.2</v>
          </cell>
          <cell r="CK293">
            <v>0</v>
          </cell>
          <cell r="CL293">
            <v>0</v>
          </cell>
          <cell r="CM293">
            <v>0</v>
          </cell>
          <cell r="CU293">
            <v>13455</v>
          </cell>
        </row>
        <row r="294">
          <cell r="F294">
            <v>98338</v>
          </cell>
          <cell r="G294">
            <v>98338</v>
          </cell>
          <cell r="H294">
            <v>97055.37</v>
          </cell>
          <cell r="I294">
            <v>0</v>
          </cell>
          <cell r="AY294">
            <v>0</v>
          </cell>
          <cell r="CK294">
            <v>0</v>
          </cell>
          <cell r="CL294">
            <v>0</v>
          </cell>
          <cell r="CM294">
            <v>0</v>
          </cell>
          <cell r="CU294">
            <v>0</v>
          </cell>
        </row>
        <row r="295">
          <cell r="F295">
            <v>562809</v>
          </cell>
          <cell r="G295">
            <v>562809</v>
          </cell>
          <cell r="H295">
            <v>359347.41</v>
          </cell>
          <cell r="I295">
            <v>0</v>
          </cell>
          <cell r="AY295">
            <v>36901.919999999998</v>
          </cell>
          <cell r="CK295">
            <v>0</v>
          </cell>
          <cell r="CL295">
            <v>0</v>
          </cell>
          <cell r="CM295">
            <v>0</v>
          </cell>
          <cell r="CU295">
            <v>39859.660000000003</v>
          </cell>
        </row>
        <row r="296">
          <cell r="F296">
            <v>3202</v>
          </cell>
          <cell r="G296">
            <v>3202</v>
          </cell>
          <cell r="H296">
            <v>2052.79</v>
          </cell>
          <cell r="I296">
            <v>0</v>
          </cell>
          <cell r="AY296">
            <v>0</v>
          </cell>
          <cell r="CK296">
            <v>0</v>
          </cell>
          <cell r="CL296">
            <v>0</v>
          </cell>
          <cell r="CM296">
            <v>0</v>
          </cell>
          <cell r="CU296">
            <v>0</v>
          </cell>
        </row>
        <row r="297">
          <cell r="F297">
            <v>437828</v>
          </cell>
          <cell r="G297">
            <v>437828</v>
          </cell>
          <cell r="H297">
            <v>323646.45</v>
          </cell>
          <cell r="I297">
            <v>0</v>
          </cell>
          <cell r="AY297">
            <v>32615.31</v>
          </cell>
          <cell r="CK297">
            <v>0</v>
          </cell>
          <cell r="CL297">
            <v>0</v>
          </cell>
          <cell r="CM297">
            <v>0</v>
          </cell>
          <cell r="CU297">
            <v>0</v>
          </cell>
        </row>
        <row r="298">
          <cell r="F298">
            <v>20653</v>
          </cell>
          <cell r="G298">
            <v>16693.439999999999</v>
          </cell>
          <cell r="H298">
            <v>16693.439999999999</v>
          </cell>
          <cell r="I298">
            <v>0</v>
          </cell>
          <cell r="AY298">
            <v>1376.94</v>
          </cell>
          <cell r="CK298">
            <v>0</v>
          </cell>
          <cell r="CL298">
            <v>0</v>
          </cell>
          <cell r="CM298">
            <v>0</v>
          </cell>
          <cell r="CU298">
            <v>0</v>
          </cell>
        </row>
        <row r="299">
          <cell r="F299">
            <v>28216</v>
          </cell>
          <cell r="G299">
            <v>28216</v>
          </cell>
          <cell r="H299">
            <v>16824.560000000001</v>
          </cell>
          <cell r="I299">
            <v>0</v>
          </cell>
          <cell r="AY299">
            <v>1999.44</v>
          </cell>
          <cell r="CK299">
            <v>0</v>
          </cell>
          <cell r="CL299">
            <v>0</v>
          </cell>
          <cell r="CM299">
            <v>0</v>
          </cell>
          <cell r="CU299">
            <v>0</v>
          </cell>
        </row>
        <row r="300">
          <cell r="F300">
            <v>87446</v>
          </cell>
          <cell r="G300">
            <v>92311.360000000001</v>
          </cell>
          <cell r="H300">
            <v>88615.03</v>
          </cell>
          <cell r="I300">
            <v>0</v>
          </cell>
          <cell r="AY300">
            <v>3890.78</v>
          </cell>
          <cell r="CK300">
            <v>0</v>
          </cell>
          <cell r="CL300">
            <v>0</v>
          </cell>
          <cell r="CM300">
            <v>0</v>
          </cell>
          <cell r="CU300">
            <v>0</v>
          </cell>
        </row>
        <row r="301">
          <cell r="F301">
            <v>14489</v>
          </cell>
          <cell r="G301">
            <v>14489</v>
          </cell>
          <cell r="H301">
            <v>10100.07</v>
          </cell>
          <cell r="I301">
            <v>400</v>
          </cell>
          <cell r="AY301">
            <v>400</v>
          </cell>
          <cell r="CK301">
            <v>0</v>
          </cell>
          <cell r="CL301">
            <v>0</v>
          </cell>
          <cell r="CM301">
            <v>0</v>
          </cell>
          <cell r="CU301">
            <v>0</v>
          </cell>
        </row>
        <row r="302">
          <cell r="F302">
            <v>73133</v>
          </cell>
          <cell r="G302">
            <v>73133</v>
          </cell>
          <cell r="H302">
            <v>43390.1</v>
          </cell>
          <cell r="I302">
            <v>5482</v>
          </cell>
          <cell r="AY302">
            <v>4616.1000000000004</v>
          </cell>
          <cell r="CK302">
            <v>0</v>
          </cell>
          <cell r="CL302">
            <v>0</v>
          </cell>
          <cell r="CM302">
            <v>0</v>
          </cell>
          <cell r="CU302">
            <v>0</v>
          </cell>
        </row>
        <row r="303">
          <cell r="F303">
            <v>0</v>
          </cell>
          <cell r="G303">
            <v>86824.07</v>
          </cell>
          <cell r="H303">
            <v>54265</v>
          </cell>
          <cell r="I303">
            <v>0</v>
          </cell>
          <cell r="AY303">
            <v>0</v>
          </cell>
          <cell r="CK303">
            <v>80000</v>
          </cell>
          <cell r="CL303">
            <v>80000</v>
          </cell>
          <cell r="CM303">
            <v>80000</v>
          </cell>
          <cell r="CU303">
            <v>0</v>
          </cell>
        </row>
        <row r="304">
          <cell r="F304">
            <v>125012</v>
          </cell>
          <cell r="G304">
            <v>118112</v>
          </cell>
          <cell r="H304">
            <v>17768.29</v>
          </cell>
          <cell r="I304">
            <v>9251.2800000000007</v>
          </cell>
          <cell r="AY304">
            <v>0</v>
          </cell>
          <cell r="CK304">
            <v>0</v>
          </cell>
          <cell r="CL304">
            <v>0</v>
          </cell>
          <cell r="CM304">
            <v>0</v>
          </cell>
          <cell r="CU304">
            <v>0</v>
          </cell>
        </row>
        <row r="305">
          <cell r="F305">
            <v>2552</v>
          </cell>
          <cell r="G305">
            <v>2552</v>
          </cell>
          <cell r="H305">
            <v>453.17</v>
          </cell>
          <cell r="I305">
            <v>0</v>
          </cell>
          <cell r="AY305">
            <v>0</v>
          </cell>
          <cell r="CK305">
            <v>0</v>
          </cell>
          <cell r="CL305">
            <v>0</v>
          </cell>
          <cell r="CM305">
            <v>0</v>
          </cell>
          <cell r="CU305">
            <v>0</v>
          </cell>
        </row>
        <row r="306">
          <cell r="F306">
            <v>107622</v>
          </cell>
          <cell r="G306">
            <v>107622</v>
          </cell>
          <cell r="H306">
            <v>47377.93</v>
          </cell>
          <cell r="I306">
            <v>0</v>
          </cell>
          <cell r="AY306">
            <v>0</v>
          </cell>
          <cell r="CK306">
            <v>0</v>
          </cell>
          <cell r="CL306">
            <v>0</v>
          </cell>
          <cell r="CM306">
            <v>0</v>
          </cell>
          <cell r="CU306">
            <v>0</v>
          </cell>
        </row>
        <row r="307">
          <cell r="F307">
            <v>50000</v>
          </cell>
          <cell r="G307">
            <v>50000</v>
          </cell>
          <cell r="H307">
            <v>38400</v>
          </cell>
          <cell r="I307">
            <v>0</v>
          </cell>
          <cell r="AY307">
            <v>0</v>
          </cell>
          <cell r="CK307">
            <v>0</v>
          </cell>
          <cell r="CL307">
            <v>0</v>
          </cell>
          <cell r="CM307">
            <v>0</v>
          </cell>
          <cell r="CU307">
            <v>0</v>
          </cell>
        </row>
        <row r="308">
          <cell r="F308">
            <v>0</v>
          </cell>
          <cell r="G308">
            <v>598</v>
          </cell>
          <cell r="H308">
            <v>598</v>
          </cell>
          <cell r="I308">
            <v>0</v>
          </cell>
          <cell r="AY308">
            <v>0</v>
          </cell>
          <cell r="CK308">
            <v>0</v>
          </cell>
          <cell r="CL308">
            <v>0</v>
          </cell>
          <cell r="CM308">
            <v>0</v>
          </cell>
          <cell r="CU308">
            <v>0</v>
          </cell>
        </row>
        <row r="309">
          <cell r="F309">
            <v>26185</v>
          </cell>
          <cell r="G309">
            <v>26185</v>
          </cell>
          <cell r="H309">
            <v>4737.37</v>
          </cell>
          <cell r="I309">
            <v>0</v>
          </cell>
          <cell r="AY309">
            <v>0</v>
          </cell>
          <cell r="CK309">
            <v>0</v>
          </cell>
          <cell r="CL309">
            <v>0</v>
          </cell>
          <cell r="CM309">
            <v>0</v>
          </cell>
          <cell r="CU309">
            <v>0</v>
          </cell>
        </row>
        <row r="310">
          <cell r="F310">
            <v>6000</v>
          </cell>
          <cell r="G310">
            <v>6000</v>
          </cell>
          <cell r="H310">
            <v>0</v>
          </cell>
          <cell r="I310">
            <v>0</v>
          </cell>
          <cell r="AY310">
            <v>0</v>
          </cell>
          <cell r="CK310">
            <v>0</v>
          </cell>
          <cell r="CL310">
            <v>0</v>
          </cell>
          <cell r="CM310">
            <v>0</v>
          </cell>
          <cell r="CU310">
            <v>0</v>
          </cell>
        </row>
        <row r="311">
          <cell r="F311">
            <v>4000</v>
          </cell>
          <cell r="G311">
            <v>3402</v>
          </cell>
          <cell r="H311">
            <v>1061.17</v>
          </cell>
          <cell r="I311">
            <v>0</v>
          </cell>
          <cell r="AY311">
            <v>0</v>
          </cell>
          <cell r="CK311">
            <v>0</v>
          </cell>
          <cell r="CL311">
            <v>0</v>
          </cell>
          <cell r="CM311">
            <v>0</v>
          </cell>
          <cell r="CU311">
            <v>0</v>
          </cell>
        </row>
        <row r="312">
          <cell r="F312">
            <v>15000</v>
          </cell>
          <cell r="G312">
            <v>15000</v>
          </cell>
          <cell r="H312">
            <v>388.89</v>
          </cell>
          <cell r="I312">
            <v>1</v>
          </cell>
          <cell r="AY312">
            <v>0</v>
          </cell>
          <cell r="CK312">
            <v>0</v>
          </cell>
          <cell r="CL312">
            <v>0</v>
          </cell>
          <cell r="CM312">
            <v>0</v>
          </cell>
          <cell r="CU312">
            <v>0</v>
          </cell>
        </row>
        <row r="313">
          <cell r="F313">
            <v>13500</v>
          </cell>
          <cell r="G313">
            <v>13500</v>
          </cell>
          <cell r="H313">
            <v>7618.5</v>
          </cell>
          <cell r="I313">
            <v>0</v>
          </cell>
          <cell r="AY313">
            <v>0</v>
          </cell>
          <cell r="CK313">
            <v>0</v>
          </cell>
          <cell r="CL313">
            <v>0</v>
          </cell>
          <cell r="CM313">
            <v>0</v>
          </cell>
          <cell r="CU313">
            <v>0</v>
          </cell>
        </row>
        <row r="314">
          <cell r="F314">
            <v>5000</v>
          </cell>
          <cell r="G314">
            <v>5000</v>
          </cell>
          <cell r="H314">
            <v>1075.25</v>
          </cell>
          <cell r="I314">
            <v>1</v>
          </cell>
          <cell r="AY314">
            <v>0</v>
          </cell>
          <cell r="CK314">
            <v>0</v>
          </cell>
          <cell r="CL314">
            <v>0</v>
          </cell>
          <cell r="CM314">
            <v>0</v>
          </cell>
          <cell r="CU314">
            <v>0</v>
          </cell>
        </row>
        <row r="315">
          <cell r="F315">
            <v>120000</v>
          </cell>
          <cell r="G315">
            <v>108350.5</v>
          </cell>
          <cell r="H315">
            <v>108103.45</v>
          </cell>
          <cell r="I315">
            <v>2</v>
          </cell>
          <cell r="AY315">
            <v>0</v>
          </cell>
          <cell r="CK315">
            <v>0</v>
          </cell>
          <cell r="CL315">
            <v>0</v>
          </cell>
          <cell r="CM315">
            <v>0</v>
          </cell>
          <cell r="CU315">
            <v>0</v>
          </cell>
        </row>
        <row r="316">
          <cell r="F316">
            <v>54360</v>
          </cell>
          <cell r="G316">
            <v>54360</v>
          </cell>
          <cell r="H316">
            <v>14470</v>
          </cell>
          <cell r="I316">
            <v>2131</v>
          </cell>
          <cell r="AY316">
            <v>1495</v>
          </cell>
          <cell r="CK316">
            <v>0</v>
          </cell>
          <cell r="CL316">
            <v>0</v>
          </cell>
          <cell r="CM316">
            <v>0</v>
          </cell>
          <cell r="CU316">
            <v>0</v>
          </cell>
        </row>
        <row r="317">
          <cell r="F317">
            <v>198764</v>
          </cell>
          <cell r="G317">
            <v>198764</v>
          </cell>
          <cell r="H317">
            <v>70174.73</v>
          </cell>
          <cell r="I317">
            <v>18349.77</v>
          </cell>
          <cell r="AY317">
            <v>0</v>
          </cell>
          <cell r="CK317">
            <v>0</v>
          </cell>
          <cell r="CL317">
            <v>0</v>
          </cell>
          <cell r="CM317">
            <v>0</v>
          </cell>
          <cell r="CU317">
            <v>0</v>
          </cell>
        </row>
        <row r="318">
          <cell r="F318">
            <v>6034</v>
          </cell>
          <cell r="G318">
            <v>6034</v>
          </cell>
          <cell r="H318">
            <v>1206.8699999999999</v>
          </cell>
          <cell r="I318">
            <v>0</v>
          </cell>
          <cell r="AY318">
            <v>215.42</v>
          </cell>
          <cell r="CK318">
            <v>0</v>
          </cell>
          <cell r="CL318">
            <v>0</v>
          </cell>
          <cell r="CM318">
            <v>0</v>
          </cell>
          <cell r="CU318">
            <v>0</v>
          </cell>
        </row>
        <row r="319">
          <cell r="F319">
            <v>950000</v>
          </cell>
          <cell r="G319">
            <v>950000</v>
          </cell>
          <cell r="H319">
            <v>950000</v>
          </cell>
          <cell r="I319">
            <v>0</v>
          </cell>
          <cell r="AY319">
            <v>0</v>
          </cell>
          <cell r="CK319">
            <v>0</v>
          </cell>
          <cell r="CL319">
            <v>0</v>
          </cell>
          <cell r="CM319">
            <v>0</v>
          </cell>
          <cell r="CU319">
            <v>0</v>
          </cell>
        </row>
        <row r="320">
          <cell r="F320">
            <v>69306</v>
          </cell>
          <cell r="G320">
            <v>67306</v>
          </cell>
          <cell r="H320">
            <v>22638.31</v>
          </cell>
          <cell r="I320">
            <v>0</v>
          </cell>
          <cell r="AY320">
            <v>0</v>
          </cell>
          <cell r="CK320">
            <v>0</v>
          </cell>
          <cell r="CL320">
            <v>0</v>
          </cell>
          <cell r="CM320">
            <v>0</v>
          </cell>
          <cell r="CU320">
            <v>0</v>
          </cell>
        </row>
        <row r="321">
          <cell r="F321">
            <v>1878</v>
          </cell>
          <cell r="G321">
            <v>1878</v>
          </cell>
          <cell r="H321">
            <v>500</v>
          </cell>
          <cell r="I321">
            <v>0</v>
          </cell>
          <cell r="AY321">
            <v>0</v>
          </cell>
          <cell r="CK321">
            <v>0</v>
          </cell>
          <cell r="CL321">
            <v>0</v>
          </cell>
          <cell r="CM321">
            <v>0</v>
          </cell>
          <cell r="CU321">
            <v>0</v>
          </cell>
        </row>
        <row r="322">
          <cell r="F322">
            <v>49265</v>
          </cell>
          <cell r="G322">
            <v>48265</v>
          </cell>
          <cell r="H322">
            <v>12335.5</v>
          </cell>
          <cell r="I322">
            <v>579</v>
          </cell>
          <cell r="AY322">
            <v>228</v>
          </cell>
          <cell r="CK322">
            <v>0</v>
          </cell>
          <cell r="CL322">
            <v>0</v>
          </cell>
          <cell r="CM322">
            <v>0</v>
          </cell>
          <cell r="CU322">
            <v>0</v>
          </cell>
        </row>
        <row r="323">
          <cell r="F323">
            <v>20000</v>
          </cell>
          <cell r="G323">
            <v>19000</v>
          </cell>
          <cell r="H323">
            <v>2112.9</v>
          </cell>
          <cell r="I323">
            <v>596</v>
          </cell>
          <cell r="AY323">
            <v>0</v>
          </cell>
          <cell r="CK323">
            <v>0</v>
          </cell>
          <cell r="CL323">
            <v>0</v>
          </cell>
          <cell r="CM323">
            <v>0</v>
          </cell>
          <cell r="CU323">
            <v>0</v>
          </cell>
        </row>
        <row r="324">
          <cell r="F324">
            <v>23144</v>
          </cell>
          <cell r="G324">
            <v>23144</v>
          </cell>
          <cell r="H324">
            <v>19726.07</v>
          </cell>
          <cell r="I324">
            <v>0</v>
          </cell>
          <cell r="AY324">
            <v>1870.5</v>
          </cell>
          <cell r="CK324">
            <v>0</v>
          </cell>
          <cell r="CL324">
            <v>0</v>
          </cell>
          <cell r="CM324">
            <v>0</v>
          </cell>
          <cell r="CU324">
            <v>0</v>
          </cell>
        </row>
        <row r="325">
          <cell r="F325">
            <v>66006</v>
          </cell>
          <cell r="G325">
            <v>58706</v>
          </cell>
          <cell r="H325">
            <v>26567.96</v>
          </cell>
          <cell r="I325">
            <v>2548.41</v>
          </cell>
          <cell r="AY325">
            <v>539.9</v>
          </cell>
          <cell r="CK325">
            <v>0</v>
          </cell>
          <cell r="CL325">
            <v>0</v>
          </cell>
          <cell r="CM325">
            <v>0</v>
          </cell>
          <cell r="CU325">
            <v>0</v>
          </cell>
        </row>
        <row r="326">
          <cell r="F326">
            <v>15000</v>
          </cell>
          <cell r="G326">
            <v>11500</v>
          </cell>
          <cell r="H326">
            <v>3683.98</v>
          </cell>
          <cell r="I326">
            <v>2747.6</v>
          </cell>
          <cell r="AY326">
            <v>0</v>
          </cell>
          <cell r="CK326">
            <v>0</v>
          </cell>
          <cell r="CL326">
            <v>0</v>
          </cell>
          <cell r="CM326">
            <v>0</v>
          </cell>
          <cell r="CU326">
            <v>0</v>
          </cell>
        </row>
        <row r="327">
          <cell r="F327">
            <v>260000</v>
          </cell>
          <cell r="G327">
            <v>260000</v>
          </cell>
          <cell r="H327">
            <v>155555.38</v>
          </cell>
          <cell r="I327">
            <v>8227.11</v>
          </cell>
          <cell r="AY327">
            <v>0</v>
          </cell>
          <cell r="CK327">
            <v>0</v>
          </cell>
          <cell r="CL327">
            <v>0</v>
          </cell>
          <cell r="CM327">
            <v>0</v>
          </cell>
          <cell r="CU327">
            <v>0</v>
          </cell>
        </row>
        <row r="328">
          <cell r="F328">
            <v>55000</v>
          </cell>
          <cell r="G328">
            <v>55000</v>
          </cell>
          <cell r="H328">
            <v>50008</v>
          </cell>
          <cell r="I328">
            <v>340</v>
          </cell>
          <cell r="AY328">
            <v>0</v>
          </cell>
          <cell r="CK328">
            <v>0</v>
          </cell>
          <cell r="CL328">
            <v>0</v>
          </cell>
          <cell r="CM328">
            <v>0</v>
          </cell>
          <cell r="CU328">
            <v>0</v>
          </cell>
        </row>
        <row r="329">
          <cell r="F329">
            <v>41000</v>
          </cell>
          <cell r="G329">
            <v>21000</v>
          </cell>
          <cell r="H329">
            <v>10046.950000000001</v>
          </cell>
          <cell r="I329">
            <v>1533.3</v>
          </cell>
          <cell r="AY329">
            <v>1411.4</v>
          </cell>
          <cell r="CK329">
            <v>0</v>
          </cell>
          <cell r="CL329">
            <v>0</v>
          </cell>
          <cell r="CM329">
            <v>0</v>
          </cell>
          <cell r="CU329">
            <v>0</v>
          </cell>
        </row>
        <row r="330">
          <cell r="F330">
            <v>27000</v>
          </cell>
          <cell r="G330">
            <v>53731</v>
          </cell>
          <cell r="H330">
            <v>37357.96</v>
          </cell>
          <cell r="I330">
            <v>4840.8</v>
          </cell>
          <cell r="AY330">
            <v>2232.1999999999998</v>
          </cell>
          <cell r="CK330">
            <v>0</v>
          </cell>
          <cell r="CL330">
            <v>0</v>
          </cell>
          <cell r="CM330">
            <v>0</v>
          </cell>
          <cell r="CU330">
            <v>0</v>
          </cell>
        </row>
        <row r="331">
          <cell r="F331">
            <v>10799</v>
          </cell>
          <cell r="G331">
            <v>6799</v>
          </cell>
          <cell r="H331">
            <v>1542.02</v>
          </cell>
          <cell r="I331">
            <v>0</v>
          </cell>
          <cell r="AY331">
            <v>0</v>
          </cell>
          <cell r="CK331">
            <v>0</v>
          </cell>
          <cell r="CL331">
            <v>0</v>
          </cell>
          <cell r="CM331">
            <v>0</v>
          </cell>
          <cell r="CU331">
            <v>0</v>
          </cell>
        </row>
        <row r="332">
          <cell r="F332">
            <v>10000</v>
          </cell>
          <cell r="G332">
            <v>10000</v>
          </cell>
          <cell r="H332">
            <v>3687.07</v>
          </cell>
          <cell r="I332">
            <v>0</v>
          </cell>
          <cell r="AY332">
            <v>0</v>
          </cell>
          <cell r="CK332">
            <v>0</v>
          </cell>
          <cell r="CL332">
            <v>0</v>
          </cell>
          <cell r="CM332">
            <v>0</v>
          </cell>
          <cell r="CU332">
            <v>0</v>
          </cell>
        </row>
        <row r="333">
          <cell r="F333">
            <v>3000</v>
          </cell>
          <cell r="G333">
            <v>3000</v>
          </cell>
          <cell r="H333">
            <v>662.02</v>
          </cell>
          <cell r="I333">
            <v>0</v>
          </cell>
          <cell r="AY333">
            <v>0</v>
          </cell>
          <cell r="CK333">
            <v>0</v>
          </cell>
          <cell r="CL333">
            <v>0</v>
          </cell>
          <cell r="CM333">
            <v>0</v>
          </cell>
          <cell r="CU333">
            <v>0</v>
          </cell>
        </row>
        <row r="334">
          <cell r="F334">
            <v>5000</v>
          </cell>
          <cell r="G334">
            <v>5000</v>
          </cell>
          <cell r="H334">
            <v>1088.03</v>
          </cell>
          <cell r="I334">
            <v>0</v>
          </cell>
          <cell r="AY334">
            <v>0</v>
          </cell>
          <cell r="CK334">
            <v>0</v>
          </cell>
          <cell r="CL334">
            <v>0</v>
          </cell>
          <cell r="CM334">
            <v>0</v>
          </cell>
          <cell r="CU334">
            <v>0</v>
          </cell>
        </row>
        <row r="335">
          <cell r="F335">
            <v>82965</v>
          </cell>
          <cell r="G335">
            <v>89529.74</v>
          </cell>
          <cell r="H335">
            <v>87389.66</v>
          </cell>
          <cell r="I335">
            <v>0</v>
          </cell>
          <cell r="AY335">
            <v>1810.04</v>
          </cell>
          <cell r="CK335">
            <v>0</v>
          </cell>
          <cell r="CL335">
            <v>0</v>
          </cell>
          <cell r="CM335">
            <v>0</v>
          </cell>
          <cell r="CU335">
            <v>0</v>
          </cell>
        </row>
        <row r="336">
          <cell r="F336">
            <v>1851</v>
          </cell>
          <cell r="G336">
            <v>1671</v>
          </cell>
          <cell r="H336">
            <v>0</v>
          </cell>
          <cell r="I336">
            <v>0</v>
          </cell>
          <cell r="AY336">
            <v>0</v>
          </cell>
          <cell r="CK336">
            <v>0</v>
          </cell>
          <cell r="CL336">
            <v>0</v>
          </cell>
          <cell r="CM336">
            <v>0</v>
          </cell>
          <cell r="CU336">
            <v>0</v>
          </cell>
        </row>
        <row r="337">
          <cell r="F337">
            <v>88000</v>
          </cell>
          <cell r="G337">
            <v>85000</v>
          </cell>
          <cell r="H337">
            <v>79534</v>
          </cell>
          <cell r="I337">
            <v>0</v>
          </cell>
          <cell r="AY337">
            <v>0</v>
          </cell>
          <cell r="CK337">
            <v>0</v>
          </cell>
          <cell r="CL337">
            <v>0</v>
          </cell>
          <cell r="CM337">
            <v>0</v>
          </cell>
          <cell r="CU337">
            <v>0</v>
          </cell>
        </row>
        <row r="338">
          <cell r="F338">
            <v>0</v>
          </cell>
          <cell r="G338">
            <v>300</v>
          </cell>
          <cell r="H338">
            <v>296.02</v>
          </cell>
          <cell r="I338">
            <v>0</v>
          </cell>
          <cell r="AY338">
            <v>0</v>
          </cell>
          <cell r="CK338">
            <v>0</v>
          </cell>
          <cell r="CL338">
            <v>0</v>
          </cell>
          <cell r="CM338">
            <v>0</v>
          </cell>
          <cell r="CU338">
            <v>0</v>
          </cell>
        </row>
        <row r="340">
          <cell r="F340">
            <v>1797216</v>
          </cell>
          <cell r="G340">
            <v>1797216</v>
          </cell>
          <cell r="H340">
            <v>1435609.64</v>
          </cell>
          <cell r="I340">
            <v>0</v>
          </cell>
          <cell r="AY340">
            <v>159416.20000000001</v>
          </cell>
          <cell r="CK340">
            <v>0</v>
          </cell>
          <cell r="CL340">
            <v>0</v>
          </cell>
          <cell r="CM340">
            <v>0</v>
          </cell>
          <cell r="CU340">
            <v>157256</v>
          </cell>
        </row>
        <row r="341">
          <cell r="F341">
            <v>0</v>
          </cell>
          <cell r="G341">
            <v>303525</v>
          </cell>
          <cell r="H341">
            <v>212525</v>
          </cell>
          <cell r="I341">
            <v>91000</v>
          </cell>
          <cell r="AY341">
            <v>0</v>
          </cell>
          <cell r="CK341">
            <v>0</v>
          </cell>
          <cell r="CL341">
            <v>0</v>
          </cell>
          <cell r="CM341">
            <v>0</v>
          </cell>
          <cell r="CU341">
            <v>0</v>
          </cell>
        </row>
        <row r="343">
          <cell r="F343">
            <v>26701</v>
          </cell>
          <cell r="G343">
            <v>26701</v>
          </cell>
          <cell r="H343">
            <v>24876</v>
          </cell>
          <cell r="I343">
            <v>0</v>
          </cell>
          <cell r="AY343">
            <v>2764</v>
          </cell>
          <cell r="CK343">
            <v>0</v>
          </cell>
          <cell r="CL343">
            <v>0</v>
          </cell>
          <cell r="CM343">
            <v>0</v>
          </cell>
          <cell r="CU343">
            <v>2764</v>
          </cell>
        </row>
        <row r="344">
          <cell r="F344">
            <v>115738</v>
          </cell>
          <cell r="G344">
            <v>115738</v>
          </cell>
          <cell r="H344">
            <v>58140.6</v>
          </cell>
          <cell r="I344">
            <v>0</v>
          </cell>
          <cell r="AY344">
            <v>0</v>
          </cell>
          <cell r="CK344">
            <v>0</v>
          </cell>
          <cell r="CL344">
            <v>0</v>
          </cell>
          <cell r="CM344">
            <v>0</v>
          </cell>
          <cell r="CU344">
            <v>0</v>
          </cell>
        </row>
        <row r="345">
          <cell r="F345">
            <v>355600</v>
          </cell>
          <cell r="G345">
            <v>355600</v>
          </cell>
          <cell r="H345">
            <v>0</v>
          </cell>
          <cell r="I345">
            <v>0</v>
          </cell>
          <cell r="AY345">
            <v>0</v>
          </cell>
          <cell r="CK345">
            <v>0</v>
          </cell>
          <cell r="CL345">
            <v>0</v>
          </cell>
          <cell r="CM345">
            <v>0</v>
          </cell>
          <cell r="CU345">
            <v>0</v>
          </cell>
        </row>
        <row r="346">
          <cell r="F346">
            <v>194217</v>
          </cell>
          <cell r="G346">
            <v>194217</v>
          </cell>
          <cell r="H346">
            <v>149395.38</v>
          </cell>
          <cell r="I346">
            <v>0</v>
          </cell>
          <cell r="AY346">
            <v>16841.939999999999</v>
          </cell>
          <cell r="CK346">
            <v>0</v>
          </cell>
          <cell r="CL346">
            <v>0</v>
          </cell>
          <cell r="CM346">
            <v>0</v>
          </cell>
          <cell r="CU346">
            <v>17034.990000000002</v>
          </cell>
        </row>
        <row r="347">
          <cell r="F347">
            <v>33283</v>
          </cell>
          <cell r="G347">
            <v>33283</v>
          </cell>
          <cell r="H347">
            <v>26262.18</v>
          </cell>
          <cell r="I347">
            <v>0</v>
          </cell>
          <cell r="AY347">
            <v>2971.27</v>
          </cell>
          <cell r="CK347">
            <v>0</v>
          </cell>
          <cell r="CL347">
            <v>0</v>
          </cell>
          <cell r="CM347">
            <v>0</v>
          </cell>
          <cell r="CU347">
            <v>2971.27</v>
          </cell>
        </row>
        <row r="348">
          <cell r="F348">
            <v>39600</v>
          </cell>
          <cell r="G348">
            <v>39600</v>
          </cell>
          <cell r="H348">
            <v>31590</v>
          </cell>
          <cell r="I348">
            <v>0</v>
          </cell>
          <cell r="AY348">
            <v>3510</v>
          </cell>
          <cell r="CK348">
            <v>0</v>
          </cell>
          <cell r="CL348">
            <v>0</v>
          </cell>
          <cell r="CM348">
            <v>0</v>
          </cell>
          <cell r="CU348">
            <v>3510</v>
          </cell>
        </row>
        <row r="349">
          <cell r="F349">
            <v>40503</v>
          </cell>
          <cell r="G349">
            <v>42671.94</v>
          </cell>
          <cell r="H349">
            <v>42671.94</v>
          </cell>
          <cell r="I349">
            <v>0</v>
          </cell>
          <cell r="AY349">
            <v>0</v>
          </cell>
          <cell r="CK349">
            <v>0</v>
          </cell>
          <cell r="CL349">
            <v>0</v>
          </cell>
          <cell r="CM349">
            <v>0</v>
          </cell>
          <cell r="CU349">
            <v>0</v>
          </cell>
        </row>
        <row r="350">
          <cell r="F350">
            <v>248166</v>
          </cell>
          <cell r="G350">
            <v>248166</v>
          </cell>
          <cell r="H350">
            <v>185516.66</v>
          </cell>
          <cell r="I350">
            <v>0</v>
          </cell>
          <cell r="AY350">
            <v>19555.650000000001</v>
          </cell>
          <cell r="CK350">
            <v>0</v>
          </cell>
          <cell r="CL350">
            <v>0</v>
          </cell>
          <cell r="CM350">
            <v>0</v>
          </cell>
          <cell r="CU350">
            <v>19384.14</v>
          </cell>
        </row>
        <row r="351">
          <cell r="F351">
            <v>2257</v>
          </cell>
          <cell r="G351">
            <v>2257</v>
          </cell>
          <cell r="H351">
            <v>1583.51</v>
          </cell>
          <cell r="I351">
            <v>0</v>
          </cell>
          <cell r="AY351">
            <v>153.5</v>
          </cell>
          <cell r="CK351">
            <v>0</v>
          </cell>
          <cell r="CL351">
            <v>0</v>
          </cell>
          <cell r="CM351">
            <v>0</v>
          </cell>
          <cell r="CU351">
            <v>0</v>
          </cell>
        </row>
        <row r="352">
          <cell r="F352">
            <v>23283</v>
          </cell>
          <cell r="G352">
            <v>29908.92</v>
          </cell>
          <cell r="H352">
            <v>29908.92</v>
          </cell>
          <cell r="I352">
            <v>0</v>
          </cell>
          <cell r="AY352">
            <v>0</v>
          </cell>
          <cell r="CK352">
            <v>0</v>
          </cell>
          <cell r="CL352">
            <v>0</v>
          </cell>
          <cell r="CM352">
            <v>0</v>
          </cell>
          <cell r="CU352">
            <v>0</v>
          </cell>
        </row>
        <row r="353">
          <cell r="F353">
            <v>3299</v>
          </cell>
          <cell r="G353">
            <v>3299</v>
          </cell>
          <cell r="H353">
            <v>1486.7</v>
          </cell>
          <cell r="I353">
            <v>0</v>
          </cell>
          <cell r="AY353">
            <v>226.47</v>
          </cell>
          <cell r="CK353">
            <v>0</v>
          </cell>
          <cell r="CL353">
            <v>0</v>
          </cell>
          <cell r="CM353">
            <v>0</v>
          </cell>
          <cell r="CU353">
            <v>0</v>
          </cell>
        </row>
        <row r="354">
          <cell r="F354">
            <v>3433</v>
          </cell>
          <cell r="G354">
            <v>3433</v>
          </cell>
          <cell r="H354">
            <v>2200</v>
          </cell>
          <cell r="I354">
            <v>0</v>
          </cell>
          <cell r="AY354">
            <v>0</v>
          </cell>
          <cell r="CK354">
            <v>0</v>
          </cell>
          <cell r="CL354">
            <v>0</v>
          </cell>
          <cell r="CM354">
            <v>0</v>
          </cell>
          <cell r="CU354">
            <v>0</v>
          </cell>
        </row>
        <row r="355">
          <cell r="F355">
            <v>18566</v>
          </cell>
          <cell r="G355">
            <v>18566</v>
          </cell>
          <cell r="H355">
            <v>13597.29</v>
          </cell>
          <cell r="I355">
            <v>0</v>
          </cell>
          <cell r="AY355">
            <v>374.82</v>
          </cell>
          <cell r="CK355">
            <v>0</v>
          </cell>
          <cell r="CL355">
            <v>0</v>
          </cell>
          <cell r="CM355">
            <v>0</v>
          </cell>
          <cell r="CU355">
            <v>0</v>
          </cell>
        </row>
        <row r="356">
          <cell r="F356">
            <v>0</v>
          </cell>
          <cell r="G356">
            <v>7000.07</v>
          </cell>
          <cell r="H356">
            <v>7000.07</v>
          </cell>
          <cell r="I356">
            <v>0</v>
          </cell>
          <cell r="AY356">
            <v>0</v>
          </cell>
          <cell r="CK356">
            <v>0</v>
          </cell>
          <cell r="CL356">
            <v>0</v>
          </cell>
          <cell r="CM356">
            <v>0</v>
          </cell>
          <cell r="CU356">
            <v>0</v>
          </cell>
        </row>
        <row r="357">
          <cell r="F357">
            <v>34690</v>
          </cell>
          <cell r="G357">
            <v>34690</v>
          </cell>
          <cell r="H357">
            <v>22400</v>
          </cell>
          <cell r="I357">
            <v>2950</v>
          </cell>
          <cell r="AY357">
            <v>2550</v>
          </cell>
          <cell r="CK357">
            <v>0</v>
          </cell>
          <cell r="CL357">
            <v>0</v>
          </cell>
          <cell r="CM357">
            <v>0</v>
          </cell>
          <cell r="CU357">
            <v>0</v>
          </cell>
        </row>
        <row r="359">
          <cell r="F359">
            <v>9000</v>
          </cell>
          <cell r="G359">
            <v>9000</v>
          </cell>
          <cell r="H359">
            <v>4223.8599999999997</v>
          </cell>
          <cell r="I359">
            <v>1036.54</v>
          </cell>
          <cell r="AY359">
            <v>0</v>
          </cell>
          <cell r="CK359">
            <v>0</v>
          </cell>
          <cell r="CL359">
            <v>0</v>
          </cell>
          <cell r="CM359">
            <v>0</v>
          </cell>
          <cell r="CU359">
            <v>0</v>
          </cell>
        </row>
        <row r="360">
          <cell r="F360">
            <v>5000</v>
          </cell>
          <cell r="G360">
            <v>5000</v>
          </cell>
          <cell r="H360">
            <v>784.08</v>
          </cell>
          <cell r="I360">
            <v>0</v>
          </cell>
          <cell r="AY360">
            <v>0</v>
          </cell>
          <cell r="CK360">
            <v>0</v>
          </cell>
          <cell r="CL360">
            <v>0</v>
          </cell>
          <cell r="CM360">
            <v>0</v>
          </cell>
          <cell r="CU360">
            <v>0</v>
          </cell>
        </row>
        <row r="361">
          <cell r="F361">
            <v>1000</v>
          </cell>
          <cell r="G361">
            <v>1000</v>
          </cell>
          <cell r="H361">
            <v>800</v>
          </cell>
          <cell r="I361">
            <v>0</v>
          </cell>
          <cell r="AY361">
            <v>400</v>
          </cell>
          <cell r="CK361">
            <v>0</v>
          </cell>
          <cell r="CL361">
            <v>0</v>
          </cell>
          <cell r="CM361">
            <v>0</v>
          </cell>
          <cell r="CU361">
            <v>0</v>
          </cell>
        </row>
        <row r="362">
          <cell r="F362">
            <v>30000</v>
          </cell>
          <cell r="G362">
            <v>25000</v>
          </cell>
          <cell r="H362">
            <v>16530.36</v>
          </cell>
          <cell r="I362">
            <v>4394.9799999999996</v>
          </cell>
          <cell r="AY362">
            <v>1367.8</v>
          </cell>
          <cell r="CK362">
            <v>0</v>
          </cell>
          <cell r="CL362">
            <v>0</v>
          </cell>
          <cell r="CM362">
            <v>0</v>
          </cell>
          <cell r="CU362">
            <v>0</v>
          </cell>
        </row>
        <row r="363">
          <cell r="F363">
            <v>1758</v>
          </cell>
          <cell r="G363">
            <v>1758</v>
          </cell>
          <cell r="H363">
            <v>960</v>
          </cell>
          <cell r="I363">
            <v>45</v>
          </cell>
          <cell r="AY363">
            <v>50</v>
          </cell>
          <cell r="CK363">
            <v>0</v>
          </cell>
          <cell r="CL363">
            <v>0</v>
          </cell>
          <cell r="CM363">
            <v>0</v>
          </cell>
          <cell r="CU363">
            <v>0</v>
          </cell>
        </row>
        <row r="364">
          <cell r="F364">
            <v>34000</v>
          </cell>
          <cell r="G364">
            <v>34000</v>
          </cell>
          <cell r="H364">
            <v>10349.16</v>
          </cell>
          <cell r="I364">
            <v>6044.61</v>
          </cell>
          <cell r="AY364">
            <v>149.81</v>
          </cell>
          <cell r="CK364">
            <v>0</v>
          </cell>
          <cell r="CL364">
            <v>0</v>
          </cell>
          <cell r="CM364">
            <v>0</v>
          </cell>
          <cell r="CU364">
            <v>0</v>
          </cell>
        </row>
        <row r="365">
          <cell r="F365">
            <v>5000</v>
          </cell>
          <cell r="G365">
            <v>5000</v>
          </cell>
          <cell r="H365">
            <v>3055.51</v>
          </cell>
          <cell r="I365">
            <v>0</v>
          </cell>
          <cell r="AY365">
            <v>0</v>
          </cell>
          <cell r="CK365">
            <v>0</v>
          </cell>
          <cell r="CL365">
            <v>0</v>
          </cell>
          <cell r="CM365">
            <v>0</v>
          </cell>
          <cell r="CU365">
            <v>0</v>
          </cell>
        </row>
        <row r="366">
          <cell r="F366">
            <v>5000</v>
          </cell>
          <cell r="G366">
            <v>3000</v>
          </cell>
          <cell r="H366">
            <v>0</v>
          </cell>
          <cell r="I366">
            <v>0</v>
          </cell>
          <cell r="AY366">
            <v>0</v>
          </cell>
          <cell r="CK366">
            <v>0</v>
          </cell>
          <cell r="CL366">
            <v>0</v>
          </cell>
          <cell r="CM366">
            <v>0</v>
          </cell>
          <cell r="CU366">
            <v>0</v>
          </cell>
        </row>
        <row r="367">
          <cell r="F367">
            <v>2725</v>
          </cell>
          <cell r="G367">
            <v>725</v>
          </cell>
          <cell r="H367">
            <v>0</v>
          </cell>
          <cell r="I367">
            <v>0</v>
          </cell>
          <cell r="AY367">
            <v>0</v>
          </cell>
          <cell r="CK367">
            <v>0</v>
          </cell>
          <cell r="CL367">
            <v>0</v>
          </cell>
          <cell r="CM367">
            <v>0</v>
          </cell>
          <cell r="CU367">
            <v>0</v>
          </cell>
        </row>
        <row r="368">
          <cell r="F368">
            <v>5000</v>
          </cell>
          <cell r="G368">
            <v>4500</v>
          </cell>
          <cell r="H368">
            <v>1958</v>
          </cell>
          <cell r="I368">
            <v>0</v>
          </cell>
          <cell r="AY368">
            <v>0</v>
          </cell>
          <cell r="CK368">
            <v>0</v>
          </cell>
          <cell r="CL368">
            <v>0</v>
          </cell>
          <cell r="CM368">
            <v>0</v>
          </cell>
          <cell r="CU368">
            <v>0</v>
          </cell>
        </row>
        <row r="369">
          <cell r="F369">
            <v>0</v>
          </cell>
          <cell r="G369">
            <v>10071</v>
          </cell>
          <cell r="H369">
            <v>10070.299999999999</v>
          </cell>
          <cell r="I369">
            <v>0</v>
          </cell>
          <cell r="AY369">
            <v>0</v>
          </cell>
          <cell r="CK369">
            <v>0</v>
          </cell>
          <cell r="CL369">
            <v>0</v>
          </cell>
          <cell r="CM369">
            <v>0</v>
          </cell>
          <cell r="CU369">
            <v>0</v>
          </cell>
        </row>
        <row r="370">
          <cell r="F370">
            <v>4604</v>
          </cell>
          <cell r="G370">
            <v>2604</v>
          </cell>
          <cell r="H370">
            <v>115</v>
          </cell>
          <cell r="I370">
            <v>0</v>
          </cell>
          <cell r="AY370">
            <v>0</v>
          </cell>
          <cell r="CK370">
            <v>0</v>
          </cell>
          <cell r="CL370">
            <v>0</v>
          </cell>
          <cell r="CM370">
            <v>0</v>
          </cell>
          <cell r="CU370">
            <v>0</v>
          </cell>
        </row>
        <row r="371">
          <cell r="F371">
            <v>4000</v>
          </cell>
          <cell r="G371">
            <v>4000</v>
          </cell>
          <cell r="H371">
            <v>3777</v>
          </cell>
          <cell r="I371">
            <v>0</v>
          </cell>
          <cell r="AY371">
            <v>0</v>
          </cell>
          <cell r="CK371">
            <v>0</v>
          </cell>
          <cell r="CL371">
            <v>0</v>
          </cell>
          <cell r="CM371">
            <v>0</v>
          </cell>
          <cell r="CU371">
            <v>0</v>
          </cell>
        </row>
        <row r="372">
          <cell r="F372">
            <v>0</v>
          </cell>
          <cell r="G372">
            <v>7329</v>
          </cell>
          <cell r="H372">
            <v>3400.25</v>
          </cell>
          <cell r="I372">
            <v>0</v>
          </cell>
          <cell r="AY372">
            <v>0</v>
          </cell>
          <cell r="CK372">
            <v>0</v>
          </cell>
          <cell r="CL372">
            <v>0</v>
          </cell>
          <cell r="CM372">
            <v>0</v>
          </cell>
          <cell r="CU372">
            <v>0</v>
          </cell>
        </row>
        <row r="373">
          <cell r="F373">
            <v>9348</v>
          </cell>
          <cell r="G373">
            <v>13348</v>
          </cell>
          <cell r="H373">
            <v>9054.8700000000008</v>
          </cell>
          <cell r="I373">
            <v>3399.54</v>
          </cell>
          <cell r="AY373">
            <v>0</v>
          </cell>
          <cell r="CK373">
            <v>0</v>
          </cell>
          <cell r="CL373">
            <v>0</v>
          </cell>
          <cell r="CM373">
            <v>0</v>
          </cell>
          <cell r="CU373">
            <v>0</v>
          </cell>
        </row>
        <row r="374">
          <cell r="F374">
            <v>14612</v>
          </cell>
          <cell r="G374">
            <v>8611.94</v>
          </cell>
          <cell r="H374">
            <v>6797.07</v>
          </cell>
          <cell r="I374">
            <v>564.01</v>
          </cell>
          <cell r="AY374">
            <v>313.8</v>
          </cell>
          <cell r="CK374">
            <v>0</v>
          </cell>
          <cell r="CL374">
            <v>0</v>
          </cell>
          <cell r="CM374">
            <v>0</v>
          </cell>
          <cell r="CU374">
            <v>0</v>
          </cell>
        </row>
        <row r="375">
          <cell r="F375">
            <v>6869</v>
          </cell>
          <cell r="G375">
            <v>6869</v>
          </cell>
          <cell r="H375">
            <v>2633.69</v>
          </cell>
          <cell r="I375">
            <v>2162.1999999999998</v>
          </cell>
          <cell r="AY375">
            <v>132.96</v>
          </cell>
          <cell r="CK375">
            <v>0</v>
          </cell>
          <cell r="CL375">
            <v>0</v>
          </cell>
          <cell r="CM375">
            <v>0</v>
          </cell>
          <cell r="CU375">
            <v>0</v>
          </cell>
        </row>
        <row r="376">
          <cell r="F376">
            <v>1500</v>
          </cell>
          <cell r="G376">
            <v>1500</v>
          </cell>
          <cell r="H376">
            <v>400.85</v>
          </cell>
          <cell r="I376">
            <v>0</v>
          </cell>
          <cell r="AY376">
            <v>221.8</v>
          </cell>
          <cell r="CK376">
            <v>0</v>
          </cell>
          <cell r="CL376">
            <v>0</v>
          </cell>
          <cell r="CM376">
            <v>0</v>
          </cell>
          <cell r="CU376">
            <v>0</v>
          </cell>
        </row>
        <row r="377">
          <cell r="F377">
            <v>7843</v>
          </cell>
          <cell r="G377">
            <v>7843</v>
          </cell>
          <cell r="H377">
            <v>4645</v>
          </cell>
          <cell r="I377">
            <v>0</v>
          </cell>
          <cell r="AY377">
            <v>0</v>
          </cell>
          <cell r="CK377">
            <v>0</v>
          </cell>
          <cell r="CL377">
            <v>0</v>
          </cell>
          <cell r="CM377">
            <v>0</v>
          </cell>
          <cell r="CU377">
            <v>0</v>
          </cell>
        </row>
        <row r="378">
          <cell r="F378">
            <v>12734</v>
          </cell>
          <cell r="G378">
            <v>4734</v>
          </cell>
          <cell r="H378">
            <v>2470.9</v>
          </cell>
          <cell r="I378">
            <v>0</v>
          </cell>
          <cell r="AY378">
            <v>440</v>
          </cell>
          <cell r="CK378">
            <v>0</v>
          </cell>
          <cell r="CL378">
            <v>0</v>
          </cell>
          <cell r="CM378">
            <v>0</v>
          </cell>
          <cell r="CU378">
            <v>0</v>
          </cell>
        </row>
        <row r="379">
          <cell r="F379">
            <v>0</v>
          </cell>
          <cell r="G379">
            <v>10000</v>
          </cell>
          <cell r="H379">
            <v>5456.72</v>
          </cell>
          <cell r="I379">
            <v>536</v>
          </cell>
          <cell r="AY379">
            <v>0</v>
          </cell>
          <cell r="CK379">
            <v>0</v>
          </cell>
          <cell r="CL379">
            <v>0</v>
          </cell>
          <cell r="CM379">
            <v>0</v>
          </cell>
          <cell r="CU379">
            <v>0</v>
          </cell>
        </row>
        <row r="380">
          <cell r="F380">
            <v>2000</v>
          </cell>
          <cell r="G380">
            <v>2000</v>
          </cell>
          <cell r="H380">
            <v>456.01</v>
          </cell>
          <cell r="I380">
            <v>0</v>
          </cell>
          <cell r="AY380">
            <v>97</v>
          </cell>
          <cell r="CK380">
            <v>0</v>
          </cell>
          <cell r="CL380">
            <v>0</v>
          </cell>
          <cell r="CM380">
            <v>0</v>
          </cell>
          <cell r="CU380">
            <v>0</v>
          </cell>
        </row>
        <row r="381">
          <cell r="F381">
            <v>1000</v>
          </cell>
          <cell r="G381">
            <v>1000</v>
          </cell>
          <cell r="H381">
            <v>179</v>
          </cell>
          <cell r="I381">
            <v>0</v>
          </cell>
          <cell r="AY381">
            <v>0</v>
          </cell>
          <cell r="CK381">
            <v>0</v>
          </cell>
          <cell r="CL381">
            <v>0</v>
          </cell>
          <cell r="CM381">
            <v>0</v>
          </cell>
          <cell r="CU381">
            <v>0</v>
          </cell>
        </row>
        <row r="382">
          <cell r="F382">
            <v>1000</v>
          </cell>
          <cell r="G382">
            <v>1000</v>
          </cell>
          <cell r="H382">
            <v>0</v>
          </cell>
          <cell r="I382">
            <v>0</v>
          </cell>
          <cell r="AY382">
            <v>0</v>
          </cell>
          <cell r="CK382">
            <v>0</v>
          </cell>
          <cell r="CL382">
            <v>0</v>
          </cell>
          <cell r="CM382">
            <v>0</v>
          </cell>
          <cell r="CU382">
            <v>0</v>
          </cell>
        </row>
        <row r="383">
          <cell r="F383">
            <v>2500</v>
          </cell>
          <cell r="G383">
            <v>2500</v>
          </cell>
          <cell r="H383">
            <v>249.2</v>
          </cell>
          <cell r="I383">
            <v>0</v>
          </cell>
          <cell r="AY383">
            <v>0</v>
          </cell>
          <cell r="CK383">
            <v>0</v>
          </cell>
          <cell r="CL383">
            <v>0</v>
          </cell>
          <cell r="CM383">
            <v>0</v>
          </cell>
          <cell r="CU383">
            <v>0</v>
          </cell>
        </row>
        <row r="385">
          <cell r="F385">
            <v>1236</v>
          </cell>
          <cell r="G385">
            <v>1236</v>
          </cell>
          <cell r="H385">
            <v>0</v>
          </cell>
          <cell r="I385">
            <v>0</v>
          </cell>
          <cell r="AY385">
            <v>0</v>
          </cell>
          <cell r="CK385">
            <v>0</v>
          </cell>
          <cell r="CL385">
            <v>0</v>
          </cell>
          <cell r="CM385">
            <v>0</v>
          </cell>
          <cell r="CU385">
            <v>0</v>
          </cell>
        </row>
        <row r="386">
          <cell r="F386">
            <v>50547</v>
          </cell>
          <cell r="G386">
            <v>47009.18</v>
          </cell>
          <cell r="H386">
            <v>37516.53</v>
          </cell>
          <cell r="I386">
            <v>5098.82</v>
          </cell>
          <cell r="AY386">
            <v>512.46</v>
          </cell>
          <cell r="CK386">
            <v>0</v>
          </cell>
          <cell r="CL386">
            <v>0</v>
          </cell>
          <cell r="CM386">
            <v>0</v>
          </cell>
          <cell r="CU386">
            <v>0</v>
          </cell>
        </row>
        <row r="387">
          <cell r="F387">
            <v>606048</v>
          </cell>
          <cell r="G387">
            <v>606048</v>
          </cell>
          <cell r="H387">
            <v>479130.22</v>
          </cell>
          <cell r="I387">
            <v>0</v>
          </cell>
          <cell r="AY387">
            <v>53398.94</v>
          </cell>
          <cell r="CK387">
            <v>0</v>
          </cell>
          <cell r="CL387">
            <v>0</v>
          </cell>
          <cell r="CM387">
            <v>0</v>
          </cell>
          <cell r="CU387">
            <v>53030</v>
          </cell>
        </row>
        <row r="388">
          <cell r="F388">
            <v>8472</v>
          </cell>
          <cell r="G388">
            <v>9117.6</v>
          </cell>
          <cell r="H388">
            <v>9117.6</v>
          </cell>
          <cell r="I388">
            <v>0</v>
          </cell>
          <cell r="AY388">
            <v>741</v>
          </cell>
          <cell r="CK388">
            <v>0</v>
          </cell>
          <cell r="CL388">
            <v>0</v>
          </cell>
          <cell r="CM388">
            <v>0</v>
          </cell>
          <cell r="CU388">
            <v>741</v>
          </cell>
        </row>
        <row r="389">
          <cell r="F389">
            <v>46200</v>
          </cell>
          <cell r="G389">
            <v>46200</v>
          </cell>
          <cell r="H389">
            <v>21332.15</v>
          </cell>
          <cell r="I389">
            <v>0</v>
          </cell>
          <cell r="AY389">
            <v>0</v>
          </cell>
          <cell r="CK389">
            <v>0</v>
          </cell>
          <cell r="CL389">
            <v>0</v>
          </cell>
          <cell r="CM389">
            <v>0</v>
          </cell>
          <cell r="CU389">
            <v>0</v>
          </cell>
        </row>
        <row r="390">
          <cell r="F390">
            <v>119490</v>
          </cell>
          <cell r="G390">
            <v>119490</v>
          </cell>
          <cell r="H390">
            <v>0</v>
          </cell>
          <cell r="I390">
            <v>0</v>
          </cell>
          <cell r="AY390">
            <v>0</v>
          </cell>
          <cell r="CK390">
            <v>0</v>
          </cell>
          <cell r="CL390">
            <v>0</v>
          </cell>
          <cell r="CM390">
            <v>0</v>
          </cell>
          <cell r="CU390">
            <v>0</v>
          </cell>
        </row>
        <row r="391">
          <cell r="F391">
            <v>63461</v>
          </cell>
          <cell r="G391">
            <v>63461</v>
          </cell>
          <cell r="H391">
            <v>48976.45</v>
          </cell>
          <cell r="I391">
            <v>0</v>
          </cell>
          <cell r="AY391">
            <v>5485.12</v>
          </cell>
          <cell r="CK391">
            <v>0</v>
          </cell>
          <cell r="CL391">
            <v>0</v>
          </cell>
          <cell r="CM391">
            <v>0</v>
          </cell>
          <cell r="CU391">
            <v>5547.85</v>
          </cell>
        </row>
        <row r="392">
          <cell r="F392">
            <v>10912</v>
          </cell>
          <cell r="G392">
            <v>10912</v>
          </cell>
          <cell r="H392">
            <v>8593.4</v>
          </cell>
          <cell r="I392">
            <v>0</v>
          </cell>
          <cell r="AY392">
            <v>965.19</v>
          </cell>
          <cell r="CK392">
            <v>0</v>
          </cell>
          <cell r="CL392">
            <v>0</v>
          </cell>
          <cell r="CM392">
            <v>0</v>
          </cell>
          <cell r="CU392">
            <v>965.19</v>
          </cell>
        </row>
        <row r="393">
          <cell r="F393">
            <v>13200</v>
          </cell>
          <cell r="G393">
            <v>13200</v>
          </cell>
          <cell r="H393">
            <v>10530</v>
          </cell>
          <cell r="I393">
            <v>0</v>
          </cell>
          <cell r="AY393">
            <v>1170</v>
          </cell>
          <cell r="CK393">
            <v>0</v>
          </cell>
          <cell r="CL393">
            <v>0</v>
          </cell>
          <cell r="CM393">
            <v>0</v>
          </cell>
          <cell r="CU393">
            <v>1170</v>
          </cell>
        </row>
        <row r="394">
          <cell r="F394">
            <v>13656</v>
          </cell>
          <cell r="G394">
            <v>14437.89</v>
          </cell>
          <cell r="H394">
            <v>14437.89</v>
          </cell>
          <cell r="I394">
            <v>0</v>
          </cell>
          <cell r="AY394">
            <v>0</v>
          </cell>
          <cell r="CK394">
            <v>0</v>
          </cell>
          <cell r="CL394">
            <v>0</v>
          </cell>
          <cell r="CM394">
            <v>0</v>
          </cell>
          <cell r="CU394">
            <v>0</v>
          </cell>
        </row>
        <row r="395">
          <cell r="F395">
            <v>86844</v>
          </cell>
          <cell r="G395">
            <v>86844</v>
          </cell>
          <cell r="H395">
            <v>61763.07</v>
          </cell>
          <cell r="I395">
            <v>0</v>
          </cell>
          <cell r="AY395">
            <v>6404.68</v>
          </cell>
          <cell r="CK395">
            <v>0</v>
          </cell>
          <cell r="CL395">
            <v>0</v>
          </cell>
          <cell r="CM395">
            <v>0</v>
          </cell>
          <cell r="CU395">
            <v>6344.26</v>
          </cell>
        </row>
        <row r="396">
          <cell r="F396">
            <v>10000</v>
          </cell>
          <cell r="G396">
            <v>5000</v>
          </cell>
          <cell r="H396">
            <v>0</v>
          </cell>
          <cell r="I396">
            <v>0</v>
          </cell>
          <cell r="AY396">
            <v>0</v>
          </cell>
          <cell r="CK396">
            <v>0</v>
          </cell>
          <cell r="CL396">
            <v>0</v>
          </cell>
          <cell r="CM396">
            <v>0</v>
          </cell>
          <cell r="CU396">
            <v>0</v>
          </cell>
        </row>
        <row r="397">
          <cell r="F397">
            <v>0</v>
          </cell>
          <cell r="G397">
            <v>3025380</v>
          </cell>
          <cell r="H397">
            <v>1995779.36</v>
          </cell>
          <cell r="I397">
            <v>0</v>
          </cell>
          <cell r="AY397">
            <v>0</v>
          </cell>
          <cell r="CK397">
            <v>0</v>
          </cell>
          <cell r="CL397">
            <v>0</v>
          </cell>
          <cell r="CM397">
            <v>0</v>
          </cell>
          <cell r="CU397">
            <v>302538</v>
          </cell>
        </row>
        <row r="398">
          <cell r="F398">
            <v>0</v>
          </cell>
          <cell r="G398">
            <v>13433.13</v>
          </cell>
          <cell r="H398">
            <v>13433.13</v>
          </cell>
          <cell r="I398">
            <v>0</v>
          </cell>
          <cell r="AY398">
            <v>0</v>
          </cell>
          <cell r="CK398">
            <v>0</v>
          </cell>
          <cell r="CL398">
            <v>0</v>
          </cell>
          <cell r="CM398">
            <v>0</v>
          </cell>
          <cell r="CU398">
            <v>0</v>
          </cell>
        </row>
        <row r="399">
          <cell r="F399">
            <v>0</v>
          </cell>
          <cell r="G399">
            <v>145591.9</v>
          </cell>
          <cell r="H399">
            <v>145591.9</v>
          </cell>
          <cell r="I399">
            <v>0</v>
          </cell>
          <cell r="AY399">
            <v>0</v>
          </cell>
          <cell r="CK399">
            <v>0</v>
          </cell>
          <cell r="CL399">
            <v>0</v>
          </cell>
          <cell r="CM399">
            <v>0</v>
          </cell>
          <cell r="CU399">
            <v>20637.5</v>
          </cell>
        </row>
        <row r="400">
          <cell r="F400">
            <v>0</v>
          </cell>
          <cell r="G400">
            <v>211776.6</v>
          </cell>
          <cell r="H400">
            <v>133717.34</v>
          </cell>
          <cell r="I400">
            <v>0</v>
          </cell>
          <cell r="AY400">
            <v>0</v>
          </cell>
          <cell r="CK400">
            <v>0</v>
          </cell>
          <cell r="CL400">
            <v>0</v>
          </cell>
          <cell r="CM400">
            <v>0</v>
          </cell>
          <cell r="CU400">
            <v>0</v>
          </cell>
        </row>
        <row r="401">
          <cell r="F401">
            <v>0</v>
          </cell>
          <cell r="G401">
            <v>705921.97</v>
          </cell>
          <cell r="H401">
            <v>0</v>
          </cell>
          <cell r="I401">
            <v>0</v>
          </cell>
          <cell r="AY401">
            <v>0</v>
          </cell>
          <cell r="CK401">
            <v>0</v>
          </cell>
          <cell r="CL401">
            <v>0</v>
          </cell>
          <cell r="CM401">
            <v>0</v>
          </cell>
          <cell r="CU401">
            <v>0</v>
          </cell>
        </row>
        <row r="402">
          <cell r="F402">
            <v>0</v>
          </cell>
          <cell r="G402">
            <v>448415.3</v>
          </cell>
          <cell r="H402">
            <v>277702.42</v>
          </cell>
          <cell r="I402">
            <v>0</v>
          </cell>
          <cell r="AY402">
            <v>0</v>
          </cell>
          <cell r="CK402">
            <v>0</v>
          </cell>
          <cell r="CL402">
            <v>0</v>
          </cell>
          <cell r="CM402">
            <v>0</v>
          </cell>
          <cell r="CU402">
            <v>48395.12</v>
          </cell>
        </row>
        <row r="403">
          <cell r="F403">
            <v>0</v>
          </cell>
          <cell r="G403">
            <v>73325.2</v>
          </cell>
          <cell r="H403">
            <v>45002.53</v>
          </cell>
          <cell r="I403">
            <v>0</v>
          </cell>
          <cell r="AY403">
            <v>0</v>
          </cell>
          <cell r="CK403">
            <v>0</v>
          </cell>
          <cell r="CL403">
            <v>0</v>
          </cell>
          <cell r="CM403">
            <v>0</v>
          </cell>
          <cell r="CU403">
            <v>7904.33</v>
          </cell>
        </row>
        <row r="404">
          <cell r="F404">
            <v>0</v>
          </cell>
          <cell r="G404">
            <v>157950</v>
          </cell>
          <cell r="H404">
            <v>100756.5</v>
          </cell>
          <cell r="I404">
            <v>0</v>
          </cell>
          <cell r="AY404">
            <v>0</v>
          </cell>
          <cell r="CK404">
            <v>0</v>
          </cell>
          <cell r="CL404">
            <v>0</v>
          </cell>
          <cell r="CM404">
            <v>0</v>
          </cell>
          <cell r="CU404">
            <v>15795</v>
          </cell>
        </row>
        <row r="405">
          <cell r="F405">
            <v>0</v>
          </cell>
          <cell r="G405">
            <v>86787.43</v>
          </cell>
          <cell r="H405">
            <v>86787.43</v>
          </cell>
          <cell r="I405">
            <v>0</v>
          </cell>
          <cell r="AY405">
            <v>0</v>
          </cell>
          <cell r="CK405">
            <v>0</v>
          </cell>
          <cell r="CL405">
            <v>0</v>
          </cell>
          <cell r="CM405">
            <v>0</v>
          </cell>
          <cell r="CU405">
            <v>0</v>
          </cell>
        </row>
        <row r="406">
          <cell r="F406">
            <v>0</v>
          </cell>
          <cell r="G406">
            <v>299318.40000000002</v>
          </cell>
          <cell r="H406">
            <v>238439.19</v>
          </cell>
          <cell r="I406">
            <v>0</v>
          </cell>
          <cell r="AY406">
            <v>0</v>
          </cell>
          <cell r="CK406">
            <v>0</v>
          </cell>
          <cell r="CL406">
            <v>0</v>
          </cell>
          <cell r="CM406">
            <v>0</v>
          </cell>
          <cell r="CU406">
            <v>31409.33</v>
          </cell>
        </row>
        <row r="407">
          <cell r="F407">
            <v>0</v>
          </cell>
          <cell r="G407">
            <v>6786.28</v>
          </cell>
          <cell r="H407">
            <v>6786.28</v>
          </cell>
          <cell r="I407">
            <v>0</v>
          </cell>
          <cell r="AY407">
            <v>0</v>
          </cell>
          <cell r="CK407">
            <v>0</v>
          </cell>
          <cell r="CL407">
            <v>0</v>
          </cell>
          <cell r="CM407">
            <v>0</v>
          </cell>
          <cell r="CU407">
            <v>0</v>
          </cell>
        </row>
        <row r="408">
          <cell r="F408">
            <v>0</v>
          </cell>
          <cell r="G408">
            <v>26381.61</v>
          </cell>
          <cell r="H408">
            <v>26381.61</v>
          </cell>
          <cell r="I408">
            <v>0</v>
          </cell>
          <cell r="AY408">
            <v>0</v>
          </cell>
          <cell r="CK408">
            <v>0</v>
          </cell>
          <cell r="CL408">
            <v>0</v>
          </cell>
          <cell r="CM408">
            <v>0</v>
          </cell>
          <cell r="CU408">
            <v>0</v>
          </cell>
        </row>
        <row r="409">
          <cell r="F409">
            <v>0</v>
          </cell>
          <cell r="G409">
            <v>6496.17</v>
          </cell>
          <cell r="H409">
            <v>6496.17</v>
          </cell>
          <cell r="I409">
            <v>0</v>
          </cell>
          <cell r="AY409">
            <v>0</v>
          </cell>
          <cell r="CK409">
            <v>0</v>
          </cell>
          <cell r="CL409">
            <v>0</v>
          </cell>
          <cell r="CM409">
            <v>0</v>
          </cell>
          <cell r="CU409">
            <v>0</v>
          </cell>
        </row>
        <row r="410">
          <cell r="F410">
            <v>0</v>
          </cell>
          <cell r="G410">
            <v>26650</v>
          </cell>
          <cell r="H410">
            <v>5749.5</v>
          </cell>
          <cell r="I410">
            <v>11788.47</v>
          </cell>
          <cell r="AY410">
            <v>0</v>
          </cell>
          <cell r="CK410">
            <v>0</v>
          </cell>
          <cell r="CL410">
            <v>0</v>
          </cell>
          <cell r="CM410">
            <v>0</v>
          </cell>
          <cell r="CU410">
            <v>0</v>
          </cell>
        </row>
        <row r="411">
          <cell r="F411">
            <v>0</v>
          </cell>
          <cell r="G411">
            <v>4000</v>
          </cell>
          <cell r="H411">
            <v>690</v>
          </cell>
          <cell r="I411">
            <v>870.5</v>
          </cell>
          <cell r="AY411">
            <v>0</v>
          </cell>
          <cell r="CK411">
            <v>0</v>
          </cell>
          <cell r="CL411">
            <v>0</v>
          </cell>
          <cell r="CM411">
            <v>0</v>
          </cell>
          <cell r="CU411">
            <v>0</v>
          </cell>
        </row>
        <row r="412">
          <cell r="F412">
            <v>0</v>
          </cell>
          <cell r="G412">
            <v>2732</v>
          </cell>
          <cell r="H412">
            <v>0</v>
          </cell>
          <cell r="I412">
            <v>0</v>
          </cell>
          <cell r="AY412">
            <v>0</v>
          </cell>
          <cell r="CK412">
            <v>0</v>
          </cell>
          <cell r="CL412">
            <v>0</v>
          </cell>
          <cell r="CM412">
            <v>0</v>
          </cell>
          <cell r="CU412">
            <v>0</v>
          </cell>
        </row>
        <row r="413">
          <cell r="F413">
            <v>0</v>
          </cell>
          <cell r="G413">
            <v>12842</v>
          </cell>
          <cell r="H413">
            <v>0</v>
          </cell>
          <cell r="I413">
            <v>0</v>
          </cell>
          <cell r="AY413">
            <v>0</v>
          </cell>
          <cell r="CK413">
            <v>0</v>
          </cell>
          <cell r="CL413">
            <v>0</v>
          </cell>
          <cell r="CM413">
            <v>0</v>
          </cell>
          <cell r="CU413">
            <v>0</v>
          </cell>
        </row>
        <row r="414">
          <cell r="F414">
            <v>0</v>
          </cell>
          <cell r="G414">
            <v>9000</v>
          </cell>
          <cell r="H414">
            <v>0</v>
          </cell>
          <cell r="I414">
            <v>8050</v>
          </cell>
          <cell r="AY414">
            <v>0</v>
          </cell>
          <cell r="CK414">
            <v>0</v>
          </cell>
          <cell r="CL414">
            <v>0</v>
          </cell>
          <cell r="CM414">
            <v>0</v>
          </cell>
          <cell r="CU414">
            <v>0</v>
          </cell>
        </row>
        <row r="415">
          <cell r="F415">
            <v>0</v>
          </cell>
          <cell r="G415">
            <v>5000</v>
          </cell>
          <cell r="H415">
            <v>0</v>
          </cell>
          <cell r="I415">
            <v>0</v>
          </cell>
          <cell r="AY415">
            <v>0</v>
          </cell>
          <cell r="CK415">
            <v>0</v>
          </cell>
          <cell r="CL415">
            <v>0</v>
          </cell>
          <cell r="CM415">
            <v>0</v>
          </cell>
          <cell r="CU415">
            <v>0</v>
          </cell>
        </row>
        <row r="416">
          <cell r="F416">
            <v>0</v>
          </cell>
          <cell r="G416">
            <v>57210</v>
          </cell>
          <cell r="H416">
            <v>21273.07</v>
          </cell>
          <cell r="I416">
            <v>215</v>
          </cell>
          <cell r="AY416">
            <v>0</v>
          </cell>
          <cell r="CK416">
            <v>0</v>
          </cell>
          <cell r="CL416">
            <v>0</v>
          </cell>
          <cell r="CM416">
            <v>0</v>
          </cell>
          <cell r="CU416">
            <v>0</v>
          </cell>
        </row>
        <row r="417">
          <cell r="F417">
            <v>0</v>
          </cell>
          <cell r="G417">
            <v>8000</v>
          </cell>
          <cell r="H417">
            <v>8000</v>
          </cell>
          <cell r="I417">
            <v>0</v>
          </cell>
          <cell r="AY417">
            <v>0</v>
          </cell>
          <cell r="CK417">
            <v>0</v>
          </cell>
          <cell r="CL417">
            <v>0</v>
          </cell>
          <cell r="CM417">
            <v>0</v>
          </cell>
          <cell r="CU417">
            <v>0</v>
          </cell>
        </row>
        <row r="418">
          <cell r="F418">
            <v>0</v>
          </cell>
          <cell r="G418">
            <v>4000</v>
          </cell>
          <cell r="H418">
            <v>0</v>
          </cell>
          <cell r="I418">
            <v>0</v>
          </cell>
          <cell r="AY418">
            <v>0</v>
          </cell>
          <cell r="CK418">
            <v>0</v>
          </cell>
          <cell r="CL418">
            <v>0</v>
          </cell>
          <cell r="CM418">
            <v>0</v>
          </cell>
          <cell r="CU418">
            <v>0</v>
          </cell>
        </row>
        <row r="419">
          <cell r="F419">
            <v>0</v>
          </cell>
          <cell r="G419">
            <v>5000</v>
          </cell>
          <cell r="H419">
            <v>0</v>
          </cell>
          <cell r="I419">
            <v>0</v>
          </cell>
          <cell r="AY419">
            <v>0</v>
          </cell>
          <cell r="CK419">
            <v>0</v>
          </cell>
          <cell r="CL419">
            <v>0</v>
          </cell>
          <cell r="CM419">
            <v>0</v>
          </cell>
          <cell r="CU419">
            <v>0</v>
          </cell>
        </row>
        <row r="420">
          <cell r="F420">
            <v>0</v>
          </cell>
          <cell r="G420">
            <v>4000</v>
          </cell>
          <cell r="H420">
            <v>0</v>
          </cell>
          <cell r="I420">
            <v>0</v>
          </cell>
          <cell r="AY420">
            <v>0</v>
          </cell>
          <cell r="CK420">
            <v>0</v>
          </cell>
          <cell r="CL420">
            <v>0</v>
          </cell>
          <cell r="CM420">
            <v>0</v>
          </cell>
          <cell r="CU420">
            <v>0</v>
          </cell>
        </row>
        <row r="421">
          <cell r="F421">
            <v>0</v>
          </cell>
          <cell r="G421">
            <v>15000</v>
          </cell>
          <cell r="H421">
            <v>0</v>
          </cell>
          <cell r="I421">
            <v>0</v>
          </cell>
          <cell r="AY421">
            <v>0</v>
          </cell>
          <cell r="CK421">
            <v>0</v>
          </cell>
          <cell r="CL421">
            <v>0</v>
          </cell>
          <cell r="CM421">
            <v>0</v>
          </cell>
          <cell r="CU421">
            <v>0</v>
          </cell>
        </row>
        <row r="422">
          <cell r="F422">
            <v>0</v>
          </cell>
          <cell r="G422">
            <v>47162.7</v>
          </cell>
          <cell r="H422">
            <v>42024.09</v>
          </cell>
          <cell r="I422">
            <v>5125.93</v>
          </cell>
          <cell r="AY422">
            <v>0</v>
          </cell>
          <cell r="CK422">
            <v>0</v>
          </cell>
          <cell r="CL422">
            <v>0</v>
          </cell>
          <cell r="CM422">
            <v>0</v>
          </cell>
          <cell r="CU422">
            <v>0</v>
          </cell>
        </row>
        <row r="423">
          <cell r="F423">
            <v>0</v>
          </cell>
          <cell r="G423">
            <v>6000</v>
          </cell>
          <cell r="H423">
            <v>3879.8</v>
          </cell>
          <cell r="I423">
            <v>2036.75</v>
          </cell>
          <cell r="AY423">
            <v>0</v>
          </cell>
          <cell r="CK423">
            <v>0</v>
          </cell>
          <cell r="CL423">
            <v>0</v>
          </cell>
          <cell r="CM423">
            <v>0</v>
          </cell>
          <cell r="CU423">
            <v>0</v>
          </cell>
        </row>
        <row r="424">
          <cell r="F424">
            <v>0</v>
          </cell>
          <cell r="G424">
            <v>18870.5</v>
          </cell>
          <cell r="H424">
            <v>4740</v>
          </cell>
          <cell r="I424">
            <v>6371</v>
          </cell>
          <cell r="AY424">
            <v>0</v>
          </cell>
          <cell r="CK424">
            <v>0</v>
          </cell>
          <cell r="CL424">
            <v>0</v>
          </cell>
          <cell r="CM424">
            <v>0</v>
          </cell>
          <cell r="CU424">
            <v>0</v>
          </cell>
        </row>
        <row r="425">
          <cell r="F425">
            <v>0</v>
          </cell>
          <cell r="G425">
            <v>16107.4</v>
          </cell>
          <cell r="H425">
            <v>9475.17</v>
          </cell>
          <cell r="I425">
            <v>4748.28</v>
          </cell>
          <cell r="AY425">
            <v>0</v>
          </cell>
          <cell r="CK425">
            <v>0</v>
          </cell>
          <cell r="CL425">
            <v>0</v>
          </cell>
          <cell r="CM425">
            <v>0</v>
          </cell>
          <cell r="CU425">
            <v>0</v>
          </cell>
        </row>
        <row r="426">
          <cell r="F426">
            <v>0</v>
          </cell>
          <cell r="G426">
            <v>5595</v>
          </cell>
          <cell r="H426">
            <v>0</v>
          </cell>
          <cell r="I426">
            <v>0</v>
          </cell>
          <cell r="AY426">
            <v>0</v>
          </cell>
          <cell r="CK426">
            <v>0</v>
          </cell>
          <cell r="CL426">
            <v>0</v>
          </cell>
          <cell r="CM426">
            <v>0</v>
          </cell>
          <cell r="CU426">
            <v>0</v>
          </cell>
        </row>
        <row r="427">
          <cell r="F427">
            <v>0</v>
          </cell>
          <cell r="G427">
            <v>6000</v>
          </cell>
          <cell r="H427">
            <v>1621</v>
          </cell>
          <cell r="I427">
            <v>456</v>
          </cell>
          <cell r="AY427">
            <v>0</v>
          </cell>
          <cell r="CK427">
            <v>0</v>
          </cell>
          <cell r="CL427">
            <v>0</v>
          </cell>
          <cell r="CM427">
            <v>0</v>
          </cell>
          <cell r="CU427">
            <v>0</v>
          </cell>
        </row>
        <row r="428">
          <cell r="F428">
            <v>0</v>
          </cell>
          <cell r="G428">
            <v>3111</v>
          </cell>
          <cell r="H428">
            <v>0</v>
          </cell>
          <cell r="I428">
            <v>0</v>
          </cell>
          <cell r="AY428">
            <v>0</v>
          </cell>
          <cell r="CK428">
            <v>0</v>
          </cell>
          <cell r="CL428">
            <v>0</v>
          </cell>
          <cell r="CM428">
            <v>0</v>
          </cell>
          <cell r="CU428">
            <v>0</v>
          </cell>
        </row>
        <row r="429">
          <cell r="F429">
            <v>0</v>
          </cell>
          <cell r="G429">
            <v>10859</v>
          </cell>
          <cell r="H429">
            <v>289.69</v>
          </cell>
          <cell r="I429">
            <v>1</v>
          </cell>
          <cell r="AY429">
            <v>0</v>
          </cell>
          <cell r="CK429">
            <v>0</v>
          </cell>
          <cell r="CL429">
            <v>0</v>
          </cell>
          <cell r="CM429">
            <v>0</v>
          </cell>
          <cell r="CU429">
            <v>0</v>
          </cell>
        </row>
        <row r="430">
          <cell r="F430">
            <v>0</v>
          </cell>
          <cell r="G430">
            <v>5000</v>
          </cell>
          <cell r="H430">
            <v>0</v>
          </cell>
          <cell r="I430">
            <v>4680</v>
          </cell>
          <cell r="AY430">
            <v>0</v>
          </cell>
          <cell r="CK430">
            <v>0</v>
          </cell>
          <cell r="CL430">
            <v>0</v>
          </cell>
          <cell r="CM430">
            <v>0</v>
          </cell>
          <cell r="CU430">
            <v>0</v>
          </cell>
        </row>
        <row r="431">
          <cell r="F431">
            <v>0</v>
          </cell>
          <cell r="G431">
            <v>2868.93</v>
          </cell>
          <cell r="H431">
            <v>0</v>
          </cell>
          <cell r="I431">
            <v>0</v>
          </cell>
          <cell r="AY431">
            <v>0</v>
          </cell>
          <cell r="CK431">
            <v>0</v>
          </cell>
          <cell r="CL431">
            <v>0</v>
          </cell>
          <cell r="CM431">
            <v>0</v>
          </cell>
          <cell r="CU431">
            <v>0</v>
          </cell>
        </row>
        <row r="432">
          <cell r="F432">
            <v>0</v>
          </cell>
          <cell r="G432">
            <v>16000</v>
          </cell>
          <cell r="H432">
            <v>0</v>
          </cell>
          <cell r="I432">
            <v>10246.5</v>
          </cell>
          <cell r="AY432">
            <v>0</v>
          </cell>
          <cell r="CK432">
            <v>0</v>
          </cell>
          <cell r="CL432">
            <v>0</v>
          </cell>
          <cell r="CM432">
            <v>0</v>
          </cell>
          <cell r="CU432">
            <v>0</v>
          </cell>
        </row>
        <row r="433">
          <cell r="F433">
            <v>0</v>
          </cell>
          <cell r="G433">
            <v>2000</v>
          </cell>
          <cell r="H433">
            <v>0</v>
          </cell>
          <cell r="I433">
            <v>0</v>
          </cell>
          <cell r="AY433">
            <v>0</v>
          </cell>
          <cell r="CK433">
            <v>0</v>
          </cell>
          <cell r="CL433">
            <v>0</v>
          </cell>
          <cell r="CM433">
            <v>0</v>
          </cell>
          <cell r="CU433">
            <v>0</v>
          </cell>
        </row>
        <row r="434">
          <cell r="F434">
            <v>0</v>
          </cell>
          <cell r="G434">
            <v>6821</v>
          </cell>
          <cell r="H434">
            <v>1265</v>
          </cell>
          <cell r="I434">
            <v>0</v>
          </cell>
          <cell r="AY434">
            <v>0</v>
          </cell>
          <cell r="CK434">
            <v>0</v>
          </cell>
          <cell r="CL434">
            <v>0</v>
          </cell>
          <cell r="CM434">
            <v>0</v>
          </cell>
          <cell r="CU434">
            <v>0</v>
          </cell>
        </row>
        <row r="435">
          <cell r="F435">
            <v>0</v>
          </cell>
          <cell r="G435">
            <v>9140</v>
          </cell>
          <cell r="H435">
            <v>0</v>
          </cell>
          <cell r="I435">
            <v>0</v>
          </cell>
          <cell r="AY435">
            <v>0</v>
          </cell>
          <cell r="CK435">
            <v>0</v>
          </cell>
          <cell r="CL435">
            <v>0</v>
          </cell>
          <cell r="CM435">
            <v>0</v>
          </cell>
          <cell r="CU435">
            <v>0</v>
          </cell>
        </row>
        <row r="436">
          <cell r="F436">
            <v>0</v>
          </cell>
          <cell r="G436">
            <v>10000</v>
          </cell>
          <cell r="H436">
            <v>3105</v>
          </cell>
          <cell r="I436">
            <v>0</v>
          </cell>
          <cell r="AY436">
            <v>0</v>
          </cell>
          <cell r="CK436">
            <v>0</v>
          </cell>
          <cell r="CL436">
            <v>0</v>
          </cell>
          <cell r="CM436">
            <v>0</v>
          </cell>
          <cell r="CU436">
            <v>0</v>
          </cell>
        </row>
        <row r="438">
          <cell r="F438">
            <v>0</v>
          </cell>
          <cell r="G438">
            <v>3000</v>
          </cell>
          <cell r="H438">
            <v>0</v>
          </cell>
          <cell r="I438">
            <v>2298</v>
          </cell>
          <cell r="AY438">
            <v>0</v>
          </cell>
          <cell r="CK438">
            <v>0</v>
          </cell>
          <cell r="CL438">
            <v>0</v>
          </cell>
          <cell r="CM438">
            <v>0</v>
          </cell>
          <cell r="CU438">
            <v>0</v>
          </cell>
        </row>
        <row r="439">
          <cell r="F439">
            <v>0</v>
          </cell>
          <cell r="G439">
            <v>2500</v>
          </cell>
          <cell r="H439">
            <v>0</v>
          </cell>
          <cell r="I439">
            <v>0</v>
          </cell>
          <cell r="AY439">
            <v>0</v>
          </cell>
          <cell r="CK439">
            <v>0</v>
          </cell>
          <cell r="CL439">
            <v>0</v>
          </cell>
          <cell r="CM439">
            <v>0</v>
          </cell>
          <cell r="CU439">
            <v>0</v>
          </cell>
        </row>
        <row r="440">
          <cell r="F440">
            <v>0</v>
          </cell>
          <cell r="G440">
            <v>33000</v>
          </cell>
          <cell r="H440">
            <v>0</v>
          </cell>
          <cell r="I440">
            <v>27951.599999999999</v>
          </cell>
          <cell r="AY440">
            <v>0</v>
          </cell>
          <cell r="CK440">
            <v>0</v>
          </cell>
          <cell r="CL440">
            <v>0</v>
          </cell>
          <cell r="CM440">
            <v>0</v>
          </cell>
          <cell r="CU440">
            <v>0</v>
          </cell>
        </row>
        <row r="442">
          <cell r="F442">
            <v>3810072</v>
          </cell>
          <cell r="G442">
            <v>8562486.1799999997</v>
          </cell>
          <cell r="H442">
            <v>8562486.1799999997</v>
          </cell>
          <cell r="I442">
            <v>0</v>
          </cell>
          <cell r="AY442">
            <v>340199.42</v>
          </cell>
          <cell r="CK442">
            <v>0</v>
          </cell>
          <cell r="CL442">
            <v>0</v>
          </cell>
          <cell r="CM442">
            <v>0</v>
          </cell>
          <cell r="CU442">
            <v>1001880</v>
          </cell>
        </row>
        <row r="443">
          <cell r="F443">
            <v>1600000</v>
          </cell>
          <cell r="G443">
            <v>124073.63</v>
          </cell>
          <cell r="H443">
            <v>19033.63</v>
          </cell>
          <cell r="I443">
            <v>0</v>
          </cell>
          <cell r="AY443">
            <v>87772</v>
          </cell>
          <cell r="CK443">
            <v>0</v>
          </cell>
          <cell r="CL443">
            <v>0</v>
          </cell>
          <cell r="CM443">
            <v>0</v>
          </cell>
          <cell r="CU443">
            <v>0</v>
          </cell>
        </row>
        <row r="444">
          <cell r="F444">
            <v>0</v>
          </cell>
          <cell r="G444">
            <v>138064.43</v>
          </cell>
          <cell r="H444">
            <v>138064.43</v>
          </cell>
          <cell r="I444">
            <v>0</v>
          </cell>
          <cell r="AY444">
            <v>0</v>
          </cell>
          <cell r="CK444">
            <v>0</v>
          </cell>
          <cell r="CL444">
            <v>0</v>
          </cell>
          <cell r="CM444">
            <v>0</v>
          </cell>
          <cell r="CU444">
            <v>27086.78</v>
          </cell>
        </row>
        <row r="445">
          <cell r="F445">
            <v>92820</v>
          </cell>
          <cell r="G445">
            <v>465670.16</v>
          </cell>
          <cell r="H445">
            <v>465670.16</v>
          </cell>
          <cell r="I445">
            <v>0</v>
          </cell>
          <cell r="AY445">
            <v>7296</v>
          </cell>
          <cell r="CK445">
            <v>0</v>
          </cell>
          <cell r="CL445">
            <v>0</v>
          </cell>
          <cell r="CM445">
            <v>0</v>
          </cell>
          <cell r="CU445">
            <v>52993</v>
          </cell>
        </row>
        <row r="446">
          <cell r="F446">
            <v>267923</v>
          </cell>
          <cell r="G446">
            <v>504537.37</v>
          </cell>
          <cell r="H446">
            <v>504537.37</v>
          </cell>
          <cell r="I446">
            <v>0</v>
          </cell>
          <cell r="AY446">
            <v>-486.29</v>
          </cell>
          <cell r="CK446">
            <v>0</v>
          </cell>
          <cell r="CL446">
            <v>0</v>
          </cell>
          <cell r="CM446">
            <v>0</v>
          </cell>
          <cell r="CU446">
            <v>0</v>
          </cell>
        </row>
        <row r="447">
          <cell r="F447">
            <v>758896</v>
          </cell>
          <cell r="G447">
            <v>758896</v>
          </cell>
          <cell r="H447">
            <v>-1068.02</v>
          </cell>
          <cell r="I447">
            <v>0</v>
          </cell>
          <cell r="AY447">
            <v>-1068.02</v>
          </cell>
          <cell r="CK447">
            <v>0</v>
          </cell>
          <cell r="CL447">
            <v>0</v>
          </cell>
          <cell r="CM447">
            <v>0</v>
          </cell>
          <cell r="CU447">
            <v>0</v>
          </cell>
        </row>
        <row r="449">
          <cell r="F449">
            <v>87000</v>
          </cell>
          <cell r="G449">
            <v>252498.87</v>
          </cell>
          <cell r="H449">
            <v>252498.87</v>
          </cell>
          <cell r="I449">
            <v>0</v>
          </cell>
          <cell r="AY449">
            <v>4862.5</v>
          </cell>
          <cell r="CK449">
            <v>0</v>
          </cell>
          <cell r="CL449">
            <v>0</v>
          </cell>
          <cell r="CM449">
            <v>0</v>
          </cell>
          <cell r="CU449">
            <v>0</v>
          </cell>
        </row>
        <row r="450">
          <cell r="F450">
            <v>0</v>
          </cell>
          <cell r="G450">
            <v>847968.2</v>
          </cell>
          <cell r="H450">
            <v>777729.3</v>
          </cell>
          <cell r="I450">
            <v>0</v>
          </cell>
          <cell r="AY450">
            <v>60375.34</v>
          </cell>
          <cell r="CK450">
            <v>0</v>
          </cell>
          <cell r="CL450">
            <v>0</v>
          </cell>
          <cell r="CM450">
            <v>0</v>
          </cell>
          <cell r="CU450">
            <v>0</v>
          </cell>
        </row>
        <row r="451">
          <cell r="F451">
            <v>529828</v>
          </cell>
          <cell r="G451">
            <v>1299311.3400000001</v>
          </cell>
          <cell r="H451">
            <v>1299311.3400000001</v>
          </cell>
          <cell r="I451">
            <v>0</v>
          </cell>
          <cell r="AY451">
            <v>46179.97</v>
          </cell>
          <cell r="CK451">
            <v>0</v>
          </cell>
          <cell r="CL451">
            <v>0</v>
          </cell>
          <cell r="CM451">
            <v>0</v>
          </cell>
          <cell r="CU451">
            <v>165604.28</v>
          </cell>
        </row>
        <row r="452">
          <cell r="F452">
            <v>89628</v>
          </cell>
          <cell r="G452">
            <v>209629.85</v>
          </cell>
          <cell r="H452">
            <v>209629.85</v>
          </cell>
          <cell r="I452">
            <v>0</v>
          </cell>
          <cell r="AY452">
            <v>7979.76</v>
          </cell>
          <cell r="CK452">
            <v>0</v>
          </cell>
          <cell r="CL452">
            <v>0</v>
          </cell>
          <cell r="CM452">
            <v>0</v>
          </cell>
          <cell r="CU452">
            <v>26476.13</v>
          </cell>
        </row>
        <row r="453">
          <cell r="F453">
            <v>125400</v>
          </cell>
          <cell r="G453">
            <v>477976.2</v>
          </cell>
          <cell r="H453">
            <v>477976.2</v>
          </cell>
          <cell r="I453">
            <v>0</v>
          </cell>
          <cell r="AY453">
            <v>11407.5</v>
          </cell>
          <cell r="CK453">
            <v>0</v>
          </cell>
          <cell r="CL453">
            <v>0</v>
          </cell>
          <cell r="CM453">
            <v>0</v>
          </cell>
          <cell r="CU453">
            <v>60255</v>
          </cell>
        </row>
        <row r="454">
          <cell r="F454">
            <v>86731</v>
          </cell>
          <cell r="G454">
            <v>279241.49</v>
          </cell>
          <cell r="H454">
            <v>279241.49</v>
          </cell>
          <cell r="I454">
            <v>0</v>
          </cell>
          <cell r="AY454">
            <v>0</v>
          </cell>
          <cell r="CK454">
            <v>0</v>
          </cell>
          <cell r="CL454">
            <v>0</v>
          </cell>
          <cell r="CM454">
            <v>0</v>
          </cell>
          <cell r="CU454">
            <v>0</v>
          </cell>
        </row>
        <row r="455">
          <cell r="F455">
            <v>489851</v>
          </cell>
          <cell r="G455">
            <v>939400.23</v>
          </cell>
          <cell r="H455">
            <v>939400.23</v>
          </cell>
          <cell r="I455">
            <v>0</v>
          </cell>
          <cell r="AY455">
            <v>36769.620000000003</v>
          </cell>
          <cell r="CK455">
            <v>0</v>
          </cell>
          <cell r="CL455">
            <v>0</v>
          </cell>
          <cell r="CM455">
            <v>0</v>
          </cell>
          <cell r="CU455">
            <v>87895.92</v>
          </cell>
        </row>
        <row r="456">
          <cell r="F456">
            <v>8668</v>
          </cell>
          <cell r="G456">
            <v>8668</v>
          </cell>
          <cell r="H456">
            <v>3748.89</v>
          </cell>
          <cell r="I456">
            <v>154.46</v>
          </cell>
          <cell r="AY456">
            <v>172.96</v>
          </cell>
          <cell r="CK456">
            <v>0</v>
          </cell>
          <cell r="CL456">
            <v>0</v>
          </cell>
          <cell r="CM456">
            <v>0</v>
          </cell>
          <cell r="CU456">
            <v>0</v>
          </cell>
        </row>
        <row r="457">
          <cell r="F457">
            <v>70370</v>
          </cell>
          <cell r="G457">
            <v>68789.45</v>
          </cell>
          <cell r="H457">
            <v>54041.91</v>
          </cell>
          <cell r="I457">
            <v>0</v>
          </cell>
          <cell r="AY457">
            <v>0</v>
          </cell>
          <cell r="CK457">
            <v>0</v>
          </cell>
          <cell r="CL457">
            <v>0</v>
          </cell>
          <cell r="CM457">
            <v>0</v>
          </cell>
          <cell r="CU457">
            <v>0</v>
          </cell>
        </row>
        <row r="458">
          <cell r="F458">
            <v>6000</v>
          </cell>
          <cell r="G458">
            <v>6000</v>
          </cell>
          <cell r="H458">
            <v>3310.3</v>
          </cell>
          <cell r="I458">
            <v>0</v>
          </cell>
          <cell r="AY458">
            <v>366.85</v>
          </cell>
          <cell r="CK458">
            <v>0</v>
          </cell>
          <cell r="CL458">
            <v>0</v>
          </cell>
          <cell r="CM458">
            <v>0</v>
          </cell>
          <cell r="CU458">
            <v>0</v>
          </cell>
        </row>
        <row r="459">
          <cell r="F459">
            <v>34534</v>
          </cell>
          <cell r="G459">
            <v>56187.040000000001</v>
          </cell>
          <cell r="H459">
            <v>56187.040000000001</v>
          </cell>
          <cell r="I459">
            <v>0</v>
          </cell>
          <cell r="AY459">
            <v>2791.04</v>
          </cell>
          <cell r="CK459">
            <v>0</v>
          </cell>
          <cell r="CL459">
            <v>0</v>
          </cell>
          <cell r="CM459">
            <v>0</v>
          </cell>
          <cell r="CU459">
            <v>0</v>
          </cell>
        </row>
        <row r="460">
          <cell r="F460">
            <v>5435</v>
          </cell>
          <cell r="G460">
            <v>5435</v>
          </cell>
          <cell r="H460">
            <v>2093</v>
          </cell>
          <cell r="I460">
            <v>0</v>
          </cell>
          <cell r="AY460">
            <v>0</v>
          </cell>
          <cell r="CK460">
            <v>0</v>
          </cell>
          <cell r="CL460">
            <v>0</v>
          </cell>
          <cell r="CM460">
            <v>0</v>
          </cell>
          <cell r="CU460">
            <v>0</v>
          </cell>
        </row>
        <row r="461">
          <cell r="F461">
            <v>33372</v>
          </cell>
          <cell r="G461">
            <v>32682</v>
          </cell>
          <cell r="H461">
            <v>23900</v>
          </cell>
          <cell r="I461">
            <v>1800</v>
          </cell>
          <cell r="AY461">
            <v>1000</v>
          </cell>
          <cell r="CK461">
            <v>0</v>
          </cell>
          <cell r="CL461">
            <v>0</v>
          </cell>
          <cell r="CM461">
            <v>0</v>
          </cell>
          <cell r="CU461">
            <v>0</v>
          </cell>
        </row>
        <row r="462">
          <cell r="F462">
            <v>32727</v>
          </cell>
          <cell r="G462">
            <v>32727</v>
          </cell>
          <cell r="H462">
            <v>20961.38</v>
          </cell>
          <cell r="I462">
            <v>6038.62</v>
          </cell>
          <cell r="AY462">
            <v>0</v>
          </cell>
          <cell r="CK462">
            <v>0</v>
          </cell>
          <cell r="CL462">
            <v>0</v>
          </cell>
          <cell r="CM462">
            <v>0</v>
          </cell>
          <cell r="CU462">
            <v>0</v>
          </cell>
        </row>
        <row r="463">
          <cell r="F463">
            <v>0</v>
          </cell>
          <cell r="G463">
            <v>690</v>
          </cell>
          <cell r="H463">
            <v>690</v>
          </cell>
          <cell r="I463">
            <v>0</v>
          </cell>
          <cell r="AY463">
            <v>0</v>
          </cell>
          <cell r="CK463">
            <v>0</v>
          </cell>
          <cell r="CL463">
            <v>0</v>
          </cell>
          <cell r="CM463">
            <v>0</v>
          </cell>
          <cell r="CU463">
            <v>0</v>
          </cell>
        </row>
        <row r="464">
          <cell r="F464">
            <v>9381</v>
          </cell>
          <cell r="G464">
            <v>9381</v>
          </cell>
          <cell r="H464">
            <v>0</v>
          </cell>
          <cell r="I464">
            <v>0</v>
          </cell>
          <cell r="AY464">
            <v>0</v>
          </cell>
          <cell r="CK464">
            <v>0</v>
          </cell>
          <cell r="CL464">
            <v>0</v>
          </cell>
          <cell r="CM464">
            <v>0</v>
          </cell>
          <cell r="CU464">
            <v>0</v>
          </cell>
        </row>
        <row r="465">
          <cell r="F465">
            <v>500000</v>
          </cell>
          <cell r="G465">
            <v>1403614.48</v>
          </cell>
          <cell r="H465">
            <v>1389836.03</v>
          </cell>
          <cell r="I465">
            <v>12861</v>
          </cell>
          <cell r="AY465">
            <v>0.01</v>
          </cell>
          <cell r="CK465">
            <v>0</v>
          </cell>
          <cell r="CL465">
            <v>0</v>
          </cell>
          <cell r="CM465">
            <v>0</v>
          </cell>
          <cell r="CU465">
            <v>0</v>
          </cell>
        </row>
        <row r="466">
          <cell r="F466">
            <v>1605</v>
          </cell>
          <cell r="G466">
            <v>1605</v>
          </cell>
          <cell r="H466">
            <v>1585.06</v>
          </cell>
          <cell r="I466">
            <v>0</v>
          </cell>
          <cell r="AY466">
            <v>140.01</v>
          </cell>
          <cell r="CK466">
            <v>0</v>
          </cell>
          <cell r="CL466">
            <v>0</v>
          </cell>
          <cell r="CM466">
            <v>0</v>
          </cell>
          <cell r="CU466">
            <v>0</v>
          </cell>
        </row>
        <row r="467">
          <cell r="F467">
            <v>110000</v>
          </cell>
          <cell r="G467">
            <v>110000</v>
          </cell>
          <cell r="H467">
            <v>71068.44</v>
          </cell>
          <cell r="I467">
            <v>18868.13</v>
          </cell>
          <cell r="AY467">
            <v>0</v>
          </cell>
          <cell r="CK467">
            <v>0</v>
          </cell>
          <cell r="CL467">
            <v>0</v>
          </cell>
          <cell r="CM467">
            <v>0</v>
          </cell>
          <cell r="CU467">
            <v>0</v>
          </cell>
        </row>
        <row r="468">
          <cell r="F468">
            <v>4400</v>
          </cell>
          <cell r="G468">
            <v>4400</v>
          </cell>
          <cell r="H468">
            <v>3960</v>
          </cell>
          <cell r="I468">
            <v>0</v>
          </cell>
          <cell r="AY468">
            <v>0</v>
          </cell>
          <cell r="CK468">
            <v>0</v>
          </cell>
          <cell r="CL468">
            <v>0</v>
          </cell>
          <cell r="CM468">
            <v>0</v>
          </cell>
          <cell r="CU468">
            <v>0</v>
          </cell>
        </row>
        <row r="469">
          <cell r="F469">
            <v>19000</v>
          </cell>
          <cell r="G469">
            <v>20875</v>
          </cell>
          <cell r="H469">
            <v>20580.97</v>
          </cell>
          <cell r="I469">
            <v>287.5</v>
          </cell>
          <cell r="AY469">
            <v>0</v>
          </cell>
          <cell r="CK469">
            <v>0</v>
          </cell>
          <cell r="CL469">
            <v>0</v>
          </cell>
          <cell r="CM469">
            <v>0</v>
          </cell>
          <cell r="CU469">
            <v>0</v>
          </cell>
        </row>
        <row r="470">
          <cell r="F470">
            <v>175000</v>
          </cell>
          <cell r="G470">
            <v>169125</v>
          </cell>
          <cell r="H470">
            <v>3000</v>
          </cell>
          <cell r="I470">
            <v>0</v>
          </cell>
          <cell r="AY470">
            <v>0</v>
          </cell>
          <cell r="CK470">
            <v>0</v>
          </cell>
          <cell r="CL470">
            <v>0</v>
          </cell>
          <cell r="CM470">
            <v>0</v>
          </cell>
          <cell r="CU470">
            <v>0</v>
          </cell>
        </row>
        <row r="471">
          <cell r="F471">
            <v>2913</v>
          </cell>
          <cell r="G471">
            <v>2913</v>
          </cell>
          <cell r="H471">
            <v>1055</v>
          </cell>
          <cell r="I471">
            <v>0</v>
          </cell>
          <cell r="AY471">
            <v>0</v>
          </cell>
          <cell r="CK471">
            <v>0</v>
          </cell>
          <cell r="CL471">
            <v>0</v>
          </cell>
          <cell r="CM471">
            <v>0</v>
          </cell>
          <cell r="CU471">
            <v>0</v>
          </cell>
        </row>
        <row r="472">
          <cell r="F472">
            <v>20000</v>
          </cell>
          <cell r="G472">
            <v>20000</v>
          </cell>
          <cell r="H472">
            <v>11546.02</v>
          </cell>
          <cell r="I472">
            <v>0</v>
          </cell>
          <cell r="AY472">
            <v>0</v>
          </cell>
          <cell r="CK472">
            <v>0</v>
          </cell>
          <cell r="CL472">
            <v>0</v>
          </cell>
          <cell r="CM472">
            <v>0</v>
          </cell>
          <cell r="CU472">
            <v>0</v>
          </cell>
        </row>
        <row r="473">
          <cell r="F473">
            <v>4706</v>
          </cell>
          <cell r="G473">
            <v>4706</v>
          </cell>
          <cell r="H473">
            <v>3281.35</v>
          </cell>
          <cell r="I473">
            <v>349.65</v>
          </cell>
          <cell r="AY473">
            <v>0</v>
          </cell>
          <cell r="CK473">
            <v>0</v>
          </cell>
          <cell r="CL473">
            <v>0</v>
          </cell>
          <cell r="CM473">
            <v>0</v>
          </cell>
          <cell r="CU473">
            <v>0</v>
          </cell>
        </row>
        <row r="474">
          <cell r="F474">
            <v>26395</v>
          </cell>
          <cell r="G474">
            <v>26395</v>
          </cell>
          <cell r="H474">
            <v>9081.6299999999992</v>
          </cell>
          <cell r="I474">
            <v>0</v>
          </cell>
          <cell r="AY474">
            <v>0</v>
          </cell>
          <cell r="CK474">
            <v>0</v>
          </cell>
          <cell r="CL474">
            <v>0</v>
          </cell>
          <cell r="CM474">
            <v>0</v>
          </cell>
          <cell r="CU474">
            <v>0</v>
          </cell>
        </row>
        <row r="475">
          <cell r="F475">
            <v>1819</v>
          </cell>
          <cell r="G475">
            <v>1819</v>
          </cell>
          <cell r="H475">
            <v>1799.5</v>
          </cell>
          <cell r="I475">
            <v>0</v>
          </cell>
          <cell r="AY475">
            <v>0</v>
          </cell>
          <cell r="CK475">
            <v>0</v>
          </cell>
          <cell r="CL475">
            <v>0</v>
          </cell>
          <cell r="CM475">
            <v>0</v>
          </cell>
          <cell r="CU475">
            <v>0</v>
          </cell>
        </row>
        <row r="476">
          <cell r="F476">
            <v>38000</v>
          </cell>
          <cell r="G476">
            <v>34200</v>
          </cell>
          <cell r="H476">
            <v>28346.93</v>
          </cell>
          <cell r="I476">
            <v>661.84</v>
          </cell>
          <cell r="AY476">
            <v>0</v>
          </cell>
          <cell r="CK476">
            <v>0</v>
          </cell>
          <cell r="CL476">
            <v>0</v>
          </cell>
          <cell r="CM476">
            <v>0</v>
          </cell>
          <cell r="CU476">
            <v>0</v>
          </cell>
        </row>
        <row r="477">
          <cell r="F477">
            <v>28000</v>
          </cell>
          <cell r="G477">
            <v>28000</v>
          </cell>
          <cell r="H477">
            <v>22108.91</v>
          </cell>
          <cell r="I477">
            <v>3039.49</v>
          </cell>
          <cell r="AY477">
            <v>0</v>
          </cell>
          <cell r="CK477">
            <v>0</v>
          </cell>
          <cell r="CL477">
            <v>0</v>
          </cell>
          <cell r="CM477">
            <v>0</v>
          </cell>
          <cell r="CU477">
            <v>0</v>
          </cell>
        </row>
        <row r="478">
          <cell r="F478">
            <v>0</v>
          </cell>
          <cell r="G478">
            <v>3800</v>
          </cell>
          <cell r="H478">
            <v>205.7</v>
          </cell>
          <cell r="I478">
            <v>0</v>
          </cell>
          <cell r="AY478">
            <v>0</v>
          </cell>
          <cell r="CK478">
            <v>0</v>
          </cell>
          <cell r="CL478">
            <v>0</v>
          </cell>
          <cell r="CM478">
            <v>0</v>
          </cell>
          <cell r="CU478">
            <v>0</v>
          </cell>
        </row>
        <row r="479">
          <cell r="F479">
            <v>419884</v>
          </cell>
          <cell r="G479">
            <v>419722.31</v>
          </cell>
          <cell r="H479">
            <v>157802.13</v>
          </cell>
          <cell r="I479">
            <v>3571.48</v>
          </cell>
          <cell r="AY479">
            <v>4142.91</v>
          </cell>
          <cell r="CK479">
            <v>0</v>
          </cell>
          <cell r="CL479">
            <v>0</v>
          </cell>
          <cell r="CM479">
            <v>0</v>
          </cell>
          <cell r="CU479">
            <v>0</v>
          </cell>
        </row>
        <row r="480">
          <cell r="F480">
            <v>0</v>
          </cell>
          <cell r="G480">
            <v>1479463.14</v>
          </cell>
          <cell r="H480">
            <v>660630</v>
          </cell>
          <cell r="I480">
            <v>44946</v>
          </cell>
          <cell r="AY480">
            <v>0</v>
          </cell>
          <cell r="CK480">
            <v>0</v>
          </cell>
          <cell r="CL480">
            <v>0</v>
          </cell>
          <cell r="CM480">
            <v>0</v>
          </cell>
          <cell r="CU480">
            <v>0</v>
          </cell>
        </row>
        <row r="481">
          <cell r="F481">
            <v>1504020</v>
          </cell>
          <cell r="G481">
            <v>1504020</v>
          </cell>
          <cell r="H481">
            <v>1213383.1200000001</v>
          </cell>
          <cell r="I481">
            <v>0</v>
          </cell>
          <cell r="AY481">
            <v>137412.03</v>
          </cell>
          <cell r="CK481">
            <v>0</v>
          </cell>
          <cell r="CL481">
            <v>0</v>
          </cell>
          <cell r="CM481">
            <v>0</v>
          </cell>
          <cell r="CU481">
            <v>126224</v>
          </cell>
        </row>
        <row r="482">
          <cell r="F482">
            <v>67120</v>
          </cell>
          <cell r="G482">
            <v>67120</v>
          </cell>
          <cell r="H482">
            <v>56597.17</v>
          </cell>
          <cell r="I482">
            <v>0</v>
          </cell>
          <cell r="AY482">
            <v>6470.5</v>
          </cell>
          <cell r="CK482">
            <v>0</v>
          </cell>
          <cell r="CL482">
            <v>0</v>
          </cell>
          <cell r="CM482">
            <v>0</v>
          </cell>
          <cell r="CU482">
            <v>6100</v>
          </cell>
        </row>
        <row r="483">
          <cell r="F483">
            <v>112025</v>
          </cell>
          <cell r="G483">
            <v>112025</v>
          </cell>
          <cell r="H483">
            <v>50440.1</v>
          </cell>
          <cell r="I483">
            <v>0</v>
          </cell>
          <cell r="AY483">
            <v>0</v>
          </cell>
          <cell r="CK483">
            <v>0</v>
          </cell>
          <cell r="CL483">
            <v>0</v>
          </cell>
          <cell r="CM483">
            <v>0</v>
          </cell>
          <cell r="CU483">
            <v>0</v>
          </cell>
        </row>
        <row r="484">
          <cell r="F484">
            <v>307650</v>
          </cell>
          <cell r="G484">
            <v>307650</v>
          </cell>
          <cell r="H484">
            <v>0</v>
          </cell>
          <cell r="I484">
            <v>0</v>
          </cell>
          <cell r="AY484">
            <v>0</v>
          </cell>
          <cell r="CK484">
            <v>0</v>
          </cell>
          <cell r="CL484">
            <v>0</v>
          </cell>
          <cell r="CM484">
            <v>0</v>
          </cell>
          <cell r="CU484">
            <v>0</v>
          </cell>
        </row>
        <row r="485">
          <cell r="F485">
            <v>57728</v>
          </cell>
          <cell r="G485">
            <v>57728</v>
          </cell>
          <cell r="H485">
            <v>40834.1</v>
          </cell>
          <cell r="I485">
            <v>0</v>
          </cell>
          <cell r="AY485">
            <v>3476.07</v>
          </cell>
          <cell r="CK485">
            <v>0</v>
          </cell>
          <cell r="CL485">
            <v>0</v>
          </cell>
          <cell r="CM485">
            <v>0</v>
          </cell>
          <cell r="CU485">
            <v>0</v>
          </cell>
        </row>
        <row r="486">
          <cell r="F486">
            <v>247135</v>
          </cell>
          <cell r="G486">
            <v>247135</v>
          </cell>
          <cell r="H486">
            <v>185813.76000000001</v>
          </cell>
          <cell r="I486">
            <v>0</v>
          </cell>
          <cell r="AY486">
            <v>21259.65</v>
          </cell>
          <cell r="CK486">
            <v>0</v>
          </cell>
          <cell r="CL486">
            <v>0</v>
          </cell>
          <cell r="CM486">
            <v>0</v>
          </cell>
          <cell r="CU486">
            <v>21133.61</v>
          </cell>
        </row>
        <row r="487">
          <cell r="F487">
            <v>39556</v>
          </cell>
          <cell r="G487">
            <v>39556</v>
          </cell>
          <cell r="H487">
            <v>30023.8</v>
          </cell>
          <cell r="I487">
            <v>0</v>
          </cell>
          <cell r="AY487">
            <v>3456.8</v>
          </cell>
          <cell r="CK487">
            <v>0</v>
          </cell>
          <cell r="CL487">
            <v>0</v>
          </cell>
          <cell r="CM487">
            <v>0</v>
          </cell>
          <cell r="CU487">
            <v>3386.56</v>
          </cell>
        </row>
        <row r="488">
          <cell r="F488">
            <v>85800</v>
          </cell>
          <cell r="G488">
            <v>85800</v>
          </cell>
          <cell r="H488">
            <v>68390.399999999994</v>
          </cell>
          <cell r="I488">
            <v>0</v>
          </cell>
          <cell r="AY488">
            <v>7577.7</v>
          </cell>
          <cell r="CK488">
            <v>0</v>
          </cell>
          <cell r="CL488">
            <v>0</v>
          </cell>
          <cell r="CM488">
            <v>0</v>
          </cell>
          <cell r="CU488">
            <v>7605</v>
          </cell>
        </row>
        <row r="489">
          <cell r="F489">
            <v>34929</v>
          </cell>
          <cell r="G489">
            <v>35286.25</v>
          </cell>
          <cell r="H489">
            <v>35286.25</v>
          </cell>
          <cell r="I489">
            <v>0</v>
          </cell>
          <cell r="AY489">
            <v>0</v>
          </cell>
          <cell r="CK489">
            <v>0</v>
          </cell>
          <cell r="CL489">
            <v>0</v>
          </cell>
          <cell r="CM489">
            <v>0</v>
          </cell>
          <cell r="CU489">
            <v>0</v>
          </cell>
        </row>
        <row r="490">
          <cell r="F490">
            <v>176447</v>
          </cell>
          <cell r="G490">
            <v>176447</v>
          </cell>
          <cell r="H490">
            <v>122075.35</v>
          </cell>
          <cell r="I490">
            <v>0</v>
          </cell>
          <cell r="AY490">
            <v>13332.94</v>
          </cell>
          <cell r="CK490">
            <v>0</v>
          </cell>
          <cell r="CL490">
            <v>0</v>
          </cell>
          <cell r="CM490">
            <v>0</v>
          </cell>
          <cell r="CU490">
            <v>11041.24</v>
          </cell>
        </row>
        <row r="491">
          <cell r="F491">
            <v>8290</v>
          </cell>
          <cell r="G491">
            <v>11036.74</v>
          </cell>
          <cell r="H491">
            <v>11036.74</v>
          </cell>
          <cell r="I491">
            <v>0</v>
          </cell>
          <cell r="AY491">
            <v>548.24</v>
          </cell>
          <cell r="CK491">
            <v>0</v>
          </cell>
          <cell r="CL491">
            <v>0</v>
          </cell>
          <cell r="CM491">
            <v>0</v>
          </cell>
          <cell r="CU491">
            <v>0</v>
          </cell>
        </row>
        <row r="492">
          <cell r="F492">
            <v>1000</v>
          </cell>
          <cell r="G492">
            <v>1000</v>
          </cell>
          <cell r="H492">
            <v>800</v>
          </cell>
          <cell r="I492">
            <v>0</v>
          </cell>
          <cell r="AY492">
            <v>0</v>
          </cell>
          <cell r="CK492">
            <v>0</v>
          </cell>
          <cell r="CL492">
            <v>0</v>
          </cell>
          <cell r="CM492">
            <v>0</v>
          </cell>
          <cell r="CU492">
            <v>0</v>
          </cell>
        </row>
        <row r="493">
          <cell r="F493">
            <v>6117</v>
          </cell>
          <cell r="G493">
            <v>10117</v>
          </cell>
          <cell r="H493">
            <v>6355.56</v>
          </cell>
          <cell r="I493">
            <v>0</v>
          </cell>
          <cell r="AY493">
            <v>101.5</v>
          </cell>
          <cell r="CK493">
            <v>0</v>
          </cell>
          <cell r="CL493">
            <v>0</v>
          </cell>
          <cell r="CM493">
            <v>0</v>
          </cell>
          <cell r="CU493">
            <v>0</v>
          </cell>
        </row>
        <row r="494">
          <cell r="F494">
            <v>6369</v>
          </cell>
          <cell r="G494">
            <v>6369</v>
          </cell>
          <cell r="H494">
            <v>1620.86</v>
          </cell>
          <cell r="I494">
            <v>0</v>
          </cell>
          <cell r="AY494">
            <v>373.75</v>
          </cell>
          <cell r="CK494">
            <v>0</v>
          </cell>
          <cell r="CL494">
            <v>0</v>
          </cell>
          <cell r="CM494">
            <v>0</v>
          </cell>
          <cell r="CU494">
            <v>0</v>
          </cell>
        </row>
        <row r="495">
          <cell r="F495">
            <v>3000</v>
          </cell>
          <cell r="G495">
            <v>3000</v>
          </cell>
          <cell r="H495">
            <v>910.11</v>
          </cell>
          <cell r="I495">
            <v>0</v>
          </cell>
          <cell r="AY495">
            <v>0</v>
          </cell>
          <cell r="CK495">
            <v>0</v>
          </cell>
          <cell r="CL495">
            <v>0</v>
          </cell>
          <cell r="CM495">
            <v>0</v>
          </cell>
          <cell r="CU495">
            <v>0</v>
          </cell>
        </row>
        <row r="496">
          <cell r="F496">
            <v>189345</v>
          </cell>
          <cell r="G496">
            <v>189345</v>
          </cell>
          <cell r="H496">
            <v>81497.62</v>
          </cell>
          <cell r="I496">
            <v>29487.51</v>
          </cell>
          <cell r="AY496">
            <v>0</v>
          </cell>
          <cell r="CK496">
            <v>0</v>
          </cell>
          <cell r="CL496">
            <v>0</v>
          </cell>
          <cell r="CM496">
            <v>0</v>
          </cell>
          <cell r="CU496">
            <v>0</v>
          </cell>
        </row>
        <row r="497">
          <cell r="F497">
            <v>22806</v>
          </cell>
          <cell r="G497">
            <v>22806</v>
          </cell>
          <cell r="H497">
            <v>22280.22</v>
          </cell>
          <cell r="I497">
            <v>19</v>
          </cell>
          <cell r="AY497">
            <v>0</v>
          </cell>
          <cell r="CK497">
            <v>0</v>
          </cell>
          <cell r="CL497">
            <v>0</v>
          </cell>
          <cell r="CM497">
            <v>0</v>
          </cell>
          <cell r="CU497">
            <v>0</v>
          </cell>
        </row>
        <row r="498">
          <cell r="F498">
            <v>16693</v>
          </cell>
          <cell r="G498">
            <v>13693</v>
          </cell>
          <cell r="H498">
            <v>5231.6400000000003</v>
          </cell>
          <cell r="I498">
            <v>0</v>
          </cell>
          <cell r="AY498">
            <v>575</v>
          </cell>
          <cell r="CK498">
            <v>0</v>
          </cell>
          <cell r="CL498">
            <v>0</v>
          </cell>
          <cell r="CM498">
            <v>0</v>
          </cell>
          <cell r="CU498">
            <v>0</v>
          </cell>
        </row>
        <row r="499">
          <cell r="F499">
            <v>9000</v>
          </cell>
          <cell r="G499">
            <v>9000</v>
          </cell>
          <cell r="H499">
            <v>7143.69</v>
          </cell>
          <cell r="I499">
            <v>840</v>
          </cell>
          <cell r="AY499">
            <v>0</v>
          </cell>
          <cell r="CK499">
            <v>0</v>
          </cell>
          <cell r="CL499">
            <v>0</v>
          </cell>
          <cell r="CM499">
            <v>0</v>
          </cell>
          <cell r="CU499">
            <v>0</v>
          </cell>
        </row>
        <row r="500">
          <cell r="F500">
            <v>23011</v>
          </cell>
          <cell r="G500">
            <v>23011</v>
          </cell>
          <cell r="H500">
            <v>10278.58</v>
          </cell>
          <cell r="I500">
            <v>241.2</v>
          </cell>
          <cell r="AY500">
            <v>40</v>
          </cell>
          <cell r="CK500">
            <v>0</v>
          </cell>
          <cell r="CL500">
            <v>0</v>
          </cell>
          <cell r="CM500">
            <v>0</v>
          </cell>
          <cell r="CU500">
            <v>0</v>
          </cell>
        </row>
        <row r="501">
          <cell r="F501">
            <v>8000</v>
          </cell>
          <cell r="G501">
            <v>8000</v>
          </cell>
          <cell r="H501">
            <v>7871.33</v>
          </cell>
          <cell r="I501">
            <v>92.4</v>
          </cell>
          <cell r="AY501">
            <v>0</v>
          </cell>
          <cell r="CK501">
            <v>0</v>
          </cell>
          <cell r="CL501">
            <v>0</v>
          </cell>
          <cell r="CM501">
            <v>0</v>
          </cell>
          <cell r="CU501">
            <v>0</v>
          </cell>
        </row>
        <row r="502">
          <cell r="F502">
            <v>3433</v>
          </cell>
          <cell r="G502">
            <v>3433</v>
          </cell>
          <cell r="H502">
            <v>2500</v>
          </cell>
          <cell r="I502">
            <v>0</v>
          </cell>
          <cell r="AY502">
            <v>0</v>
          </cell>
          <cell r="CK502">
            <v>0</v>
          </cell>
          <cell r="CL502">
            <v>0</v>
          </cell>
          <cell r="CM502">
            <v>0</v>
          </cell>
          <cell r="CU502">
            <v>0</v>
          </cell>
        </row>
        <row r="503">
          <cell r="F503">
            <v>10376</v>
          </cell>
          <cell r="G503">
            <v>10376</v>
          </cell>
          <cell r="H503">
            <v>7527.06</v>
          </cell>
          <cell r="I503">
            <v>412</v>
          </cell>
          <cell r="AY503">
            <v>513.46</v>
          </cell>
          <cell r="CK503">
            <v>0</v>
          </cell>
          <cell r="CL503">
            <v>0</v>
          </cell>
          <cell r="CM503">
            <v>0</v>
          </cell>
          <cell r="CU503">
            <v>0</v>
          </cell>
        </row>
        <row r="504">
          <cell r="F504">
            <v>130000</v>
          </cell>
          <cell r="G504">
            <v>130000</v>
          </cell>
          <cell r="H504">
            <v>111224.72</v>
          </cell>
          <cell r="I504">
            <v>0</v>
          </cell>
          <cell r="AY504">
            <v>373.2</v>
          </cell>
          <cell r="CK504">
            <v>0</v>
          </cell>
          <cell r="CL504">
            <v>0</v>
          </cell>
          <cell r="CM504">
            <v>0</v>
          </cell>
          <cell r="CU504">
            <v>0</v>
          </cell>
        </row>
        <row r="505">
          <cell r="F505">
            <v>5000</v>
          </cell>
          <cell r="G505">
            <v>5000</v>
          </cell>
          <cell r="H505">
            <v>2562.5</v>
          </cell>
          <cell r="I505">
            <v>0</v>
          </cell>
          <cell r="AY505">
            <v>0</v>
          </cell>
          <cell r="CK505">
            <v>0</v>
          </cell>
          <cell r="CL505">
            <v>0</v>
          </cell>
          <cell r="CM505">
            <v>0</v>
          </cell>
          <cell r="CU505">
            <v>0</v>
          </cell>
        </row>
        <row r="506">
          <cell r="F506">
            <v>1000</v>
          </cell>
          <cell r="G506">
            <v>1000</v>
          </cell>
          <cell r="H506">
            <v>749.42</v>
          </cell>
          <cell r="I506">
            <v>0</v>
          </cell>
          <cell r="AY506">
            <v>0</v>
          </cell>
          <cell r="CK506">
            <v>0</v>
          </cell>
          <cell r="CL506">
            <v>0</v>
          </cell>
          <cell r="CM506">
            <v>0</v>
          </cell>
          <cell r="CU506">
            <v>0</v>
          </cell>
        </row>
        <row r="507">
          <cell r="F507">
            <v>56458</v>
          </cell>
          <cell r="G507">
            <v>56458</v>
          </cell>
          <cell r="H507">
            <v>32911.589999999997</v>
          </cell>
          <cell r="I507">
            <v>1877.15</v>
          </cell>
          <cell r="AY507">
            <v>834.19</v>
          </cell>
          <cell r="CK507">
            <v>0</v>
          </cell>
          <cell r="CL507">
            <v>0</v>
          </cell>
          <cell r="CM507">
            <v>0</v>
          </cell>
          <cell r="CU507">
            <v>0</v>
          </cell>
        </row>
        <row r="508">
          <cell r="F508">
            <v>123600</v>
          </cell>
          <cell r="G508">
            <v>123600</v>
          </cell>
          <cell r="H508">
            <v>115852.68</v>
          </cell>
          <cell r="I508">
            <v>0</v>
          </cell>
          <cell r="AY508">
            <v>0</v>
          </cell>
          <cell r="CK508">
            <v>0</v>
          </cell>
          <cell r="CL508">
            <v>0</v>
          </cell>
          <cell r="CM508">
            <v>0</v>
          </cell>
          <cell r="CU508">
            <v>0</v>
          </cell>
        </row>
        <row r="509">
          <cell r="F509">
            <v>5000</v>
          </cell>
          <cell r="G509">
            <v>5000</v>
          </cell>
          <cell r="H509">
            <v>4500.2299999999996</v>
          </cell>
          <cell r="I509">
            <v>0</v>
          </cell>
          <cell r="AY509">
            <v>0</v>
          </cell>
          <cell r="CK509">
            <v>0</v>
          </cell>
          <cell r="CL509">
            <v>0</v>
          </cell>
          <cell r="CM509">
            <v>0</v>
          </cell>
          <cell r="CU509">
            <v>0</v>
          </cell>
        </row>
        <row r="510">
          <cell r="F510">
            <v>4512084</v>
          </cell>
          <cell r="G510">
            <v>4512084</v>
          </cell>
          <cell r="H510">
            <v>3755169.45</v>
          </cell>
          <cell r="I510">
            <v>0</v>
          </cell>
          <cell r="AY510">
            <v>425081.88</v>
          </cell>
          <cell r="CK510">
            <v>0</v>
          </cell>
          <cell r="CL510">
            <v>0</v>
          </cell>
          <cell r="CM510">
            <v>0</v>
          </cell>
          <cell r="CU510">
            <v>408184</v>
          </cell>
        </row>
        <row r="511">
          <cell r="F511">
            <v>123903</v>
          </cell>
          <cell r="G511">
            <v>127128.6</v>
          </cell>
          <cell r="H511">
            <v>112680.24</v>
          </cell>
          <cell r="I511">
            <v>0</v>
          </cell>
          <cell r="AY511">
            <v>11496</v>
          </cell>
          <cell r="CK511">
            <v>0</v>
          </cell>
          <cell r="CL511">
            <v>0</v>
          </cell>
          <cell r="CM511">
            <v>0</v>
          </cell>
          <cell r="CU511">
            <v>10754</v>
          </cell>
        </row>
        <row r="512">
          <cell r="F512">
            <v>302668</v>
          </cell>
          <cell r="G512">
            <v>302668</v>
          </cell>
          <cell r="H512">
            <v>282686.46999999997</v>
          </cell>
          <cell r="I512">
            <v>0</v>
          </cell>
          <cell r="AY512">
            <v>20785.5</v>
          </cell>
          <cell r="CK512">
            <v>0</v>
          </cell>
          <cell r="CL512">
            <v>0</v>
          </cell>
          <cell r="CM512">
            <v>0</v>
          </cell>
          <cell r="CU512">
            <v>0</v>
          </cell>
        </row>
        <row r="513">
          <cell r="F513">
            <v>902883</v>
          </cell>
          <cell r="G513">
            <v>902883</v>
          </cell>
          <cell r="H513">
            <v>0</v>
          </cell>
          <cell r="I513">
            <v>0</v>
          </cell>
          <cell r="AY513">
            <v>0</v>
          </cell>
          <cell r="CK513">
            <v>0</v>
          </cell>
          <cell r="CL513">
            <v>0</v>
          </cell>
          <cell r="CM513">
            <v>0</v>
          </cell>
          <cell r="CU513">
            <v>0</v>
          </cell>
        </row>
        <row r="514">
          <cell r="F514">
            <v>266362</v>
          </cell>
          <cell r="G514">
            <v>266362</v>
          </cell>
          <cell r="H514">
            <v>260381.91</v>
          </cell>
          <cell r="I514">
            <v>0</v>
          </cell>
          <cell r="AY514">
            <v>22149.21</v>
          </cell>
          <cell r="CK514">
            <v>0</v>
          </cell>
          <cell r="CL514">
            <v>0</v>
          </cell>
          <cell r="CM514">
            <v>0</v>
          </cell>
          <cell r="CU514">
            <v>0</v>
          </cell>
        </row>
        <row r="515">
          <cell r="F515">
            <v>755156</v>
          </cell>
          <cell r="G515">
            <v>755156</v>
          </cell>
          <cell r="H515">
            <v>585972.92000000004</v>
          </cell>
          <cell r="I515">
            <v>0</v>
          </cell>
          <cell r="AY515">
            <v>63535.27</v>
          </cell>
          <cell r="CK515">
            <v>0</v>
          </cell>
          <cell r="CL515">
            <v>0</v>
          </cell>
          <cell r="CM515">
            <v>0</v>
          </cell>
          <cell r="CU515">
            <v>69030.95</v>
          </cell>
        </row>
        <row r="516">
          <cell r="F516">
            <v>116933</v>
          </cell>
          <cell r="G516">
            <v>116933</v>
          </cell>
          <cell r="H516">
            <v>92176.85</v>
          </cell>
          <cell r="I516">
            <v>0</v>
          </cell>
          <cell r="AY516">
            <v>10011.26</v>
          </cell>
          <cell r="CK516">
            <v>0</v>
          </cell>
          <cell r="CL516">
            <v>0</v>
          </cell>
          <cell r="CM516">
            <v>0</v>
          </cell>
          <cell r="CU516">
            <v>10763.18</v>
          </cell>
        </row>
        <row r="517">
          <cell r="F517">
            <v>310200</v>
          </cell>
          <cell r="G517">
            <v>310200</v>
          </cell>
          <cell r="H517">
            <v>242888.1</v>
          </cell>
          <cell r="I517">
            <v>0</v>
          </cell>
          <cell r="AY517">
            <v>26044.2</v>
          </cell>
          <cell r="CK517">
            <v>0</v>
          </cell>
          <cell r="CL517">
            <v>0</v>
          </cell>
          <cell r="CM517">
            <v>0</v>
          </cell>
          <cell r="CU517">
            <v>28080</v>
          </cell>
        </row>
        <row r="518">
          <cell r="F518">
            <v>102998</v>
          </cell>
          <cell r="G518">
            <v>112309.77</v>
          </cell>
          <cell r="H518">
            <v>112309.77</v>
          </cell>
          <cell r="I518">
            <v>0</v>
          </cell>
          <cell r="AY518">
            <v>0</v>
          </cell>
          <cell r="CK518">
            <v>0</v>
          </cell>
          <cell r="CL518">
            <v>0</v>
          </cell>
          <cell r="CM518">
            <v>0</v>
          </cell>
          <cell r="CU518">
            <v>0</v>
          </cell>
        </row>
        <row r="519">
          <cell r="F519">
            <v>483058</v>
          </cell>
          <cell r="G519">
            <v>483058</v>
          </cell>
          <cell r="H519">
            <v>409314.36</v>
          </cell>
          <cell r="I519">
            <v>0</v>
          </cell>
          <cell r="AY519">
            <v>45095.12</v>
          </cell>
          <cell r="CK519">
            <v>0</v>
          </cell>
          <cell r="CL519">
            <v>0</v>
          </cell>
          <cell r="CM519">
            <v>0</v>
          </cell>
          <cell r="CU519">
            <v>35921.5</v>
          </cell>
        </row>
        <row r="520">
          <cell r="F520">
            <v>30228</v>
          </cell>
          <cell r="G520">
            <v>30228</v>
          </cell>
          <cell r="H520">
            <v>18472.599999999999</v>
          </cell>
          <cell r="I520">
            <v>0</v>
          </cell>
          <cell r="AY520">
            <v>0</v>
          </cell>
          <cell r="CK520">
            <v>0</v>
          </cell>
          <cell r="CL520">
            <v>0</v>
          </cell>
          <cell r="CM520">
            <v>0</v>
          </cell>
          <cell r="CU520">
            <v>0</v>
          </cell>
        </row>
        <row r="521">
          <cell r="F521">
            <v>139020</v>
          </cell>
          <cell r="G521">
            <v>139987</v>
          </cell>
          <cell r="H521">
            <v>124282</v>
          </cell>
          <cell r="I521">
            <v>0</v>
          </cell>
          <cell r="AY521">
            <v>13378</v>
          </cell>
          <cell r="CK521">
            <v>0</v>
          </cell>
          <cell r="CL521">
            <v>0</v>
          </cell>
          <cell r="CM521">
            <v>0</v>
          </cell>
          <cell r="CU521">
            <v>0</v>
          </cell>
        </row>
        <row r="522">
          <cell r="F522">
            <v>115645</v>
          </cell>
          <cell r="G522">
            <v>126270.07</v>
          </cell>
          <cell r="H522">
            <v>126270.07</v>
          </cell>
          <cell r="I522">
            <v>0</v>
          </cell>
          <cell r="AY522">
            <v>14756.66</v>
          </cell>
          <cell r="CK522">
            <v>0</v>
          </cell>
          <cell r="CL522">
            <v>0</v>
          </cell>
          <cell r="CM522">
            <v>0</v>
          </cell>
          <cell r="CU522">
            <v>0</v>
          </cell>
        </row>
        <row r="523">
          <cell r="F523">
            <v>8534</v>
          </cell>
          <cell r="G523">
            <v>8534</v>
          </cell>
          <cell r="H523">
            <v>5245.39</v>
          </cell>
          <cell r="I523">
            <v>1030.8599999999999</v>
          </cell>
          <cell r="AY523">
            <v>0</v>
          </cell>
          <cell r="CK523">
            <v>0</v>
          </cell>
          <cell r="CL523">
            <v>0</v>
          </cell>
          <cell r="CM523">
            <v>0</v>
          </cell>
          <cell r="CU523">
            <v>0</v>
          </cell>
        </row>
        <row r="524">
          <cell r="F524">
            <v>59224</v>
          </cell>
          <cell r="G524">
            <v>59224</v>
          </cell>
          <cell r="H524">
            <v>39012.01</v>
          </cell>
          <cell r="I524">
            <v>8994.19</v>
          </cell>
          <cell r="AY524">
            <v>0</v>
          </cell>
          <cell r="CK524">
            <v>0</v>
          </cell>
          <cell r="CL524">
            <v>0</v>
          </cell>
          <cell r="CM524">
            <v>0</v>
          </cell>
          <cell r="CU524">
            <v>0</v>
          </cell>
        </row>
        <row r="525">
          <cell r="F525">
            <v>61000</v>
          </cell>
          <cell r="G525">
            <v>61000</v>
          </cell>
          <cell r="H525">
            <v>47714.42</v>
          </cell>
          <cell r="I525">
            <v>6589.95</v>
          </cell>
          <cell r="AY525">
            <v>0</v>
          </cell>
          <cell r="CK525">
            <v>0</v>
          </cell>
          <cell r="CL525">
            <v>0</v>
          </cell>
          <cell r="CM525">
            <v>0</v>
          </cell>
          <cell r="CU525">
            <v>0</v>
          </cell>
        </row>
        <row r="526">
          <cell r="F526">
            <v>35000</v>
          </cell>
          <cell r="G526">
            <v>35000</v>
          </cell>
          <cell r="H526">
            <v>24941.9</v>
          </cell>
          <cell r="I526">
            <v>5074.2</v>
          </cell>
          <cell r="AY526">
            <v>0</v>
          </cell>
          <cell r="CK526">
            <v>0</v>
          </cell>
          <cell r="CL526">
            <v>0</v>
          </cell>
          <cell r="CM526">
            <v>0</v>
          </cell>
          <cell r="CU526">
            <v>0</v>
          </cell>
        </row>
        <row r="527">
          <cell r="F527">
            <v>24000</v>
          </cell>
          <cell r="G527">
            <v>24000</v>
          </cell>
          <cell r="H527">
            <v>18948.53</v>
          </cell>
          <cell r="I527">
            <v>2413.89</v>
          </cell>
          <cell r="AY527">
            <v>0</v>
          </cell>
          <cell r="CK527">
            <v>0</v>
          </cell>
          <cell r="CL527">
            <v>0</v>
          </cell>
          <cell r="CM527">
            <v>0</v>
          </cell>
          <cell r="CU527">
            <v>0</v>
          </cell>
        </row>
        <row r="528">
          <cell r="F528">
            <v>1190241</v>
          </cell>
          <cell r="G528">
            <v>1488444.28</v>
          </cell>
          <cell r="H528">
            <v>838780.06</v>
          </cell>
          <cell r="I528">
            <v>248226.4</v>
          </cell>
          <cell r="AY528">
            <v>60593</v>
          </cell>
          <cell r="CK528">
            <v>0</v>
          </cell>
          <cell r="CL528">
            <v>0</v>
          </cell>
          <cell r="CM528">
            <v>0</v>
          </cell>
          <cell r="CU528">
            <v>0</v>
          </cell>
        </row>
        <row r="529">
          <cell r="F529">
            <v>10000</v>
          </cell>
          <cell r="G529">
            <v>10000</v>
          </cell>
          <cell r="H529">
            <v>7516.81</v>
          </cell>
          <cell r="I529">
            <v>693.25</v>
          </cell>
          <cell r="AY529">
            <v>0</v>
          </cell>
          <cell r="CK529">
            <v>0</v>
          </cell>
          <cell r="CL529">
            <v>0</v>
          </cell>
          <cell r="CM529">
            <v>0</v>
          </cell>
          <cell r="CU529">
            <v>0</v>
          </cell>
        </row>
        <row r="530">
          <cell r="F530">
            <v>25000</v>
          </cell>
          <cell r="G530">
            <v>25000</v>
          </cell>
          <cell r="H530">
            <v>2745.27</v>
          </cell>
          <cell r="I530">
            <v>0</v>
          </cell>
          <cell r="AY530">
            <v>0</v>
          </cell>
          <cell r="CK530">
            <v>0</v>
          </cell>
          <cell r="CL530">
            <v>0</v>
          </cell>
          <cell r="CM530">
            <v>0</v>
          </cell>
          <cell r="CU530">
            <v>0</v>
          </cell>
        </row>
        <row r="531">
          <cell r="F531">
            <v>14000</v>
          </cell>
          <cell r="G531">
            <v>14000</v>
          </cell>
          <cell r="H531">
            <v>11153.95</v>
          </cell>
          <cell r="I531">
            <v>960</v>
          </cell>
          <cell r="AY531">
            <v>0</v>
          </cell>
          <cell r="CK531">
            <v>0</v>
          </cell>
          <cell r="CL531">
            <v>0</v>
          </cell>
          <cell r="CM531">
            <v>0</v>
          </cell>
          <cell r="CU531">
            <v>0</v>
          </cell>
        </row>
        <row r="532">
          <cell r="F532">
            <v>12000</v>
          </cell>
          <cell r="G532">
            <v>12000</v>
          </cell>
          <cell r="H532">
            <v>7142.95</v>
          </cell>
          <cell r="I532">
            <v>1649.29</v>
          </cell>
          <cell r="AY532">
            <v>0</v>
          </cell>
          <cell r="CK532">
            <v>0</v>
          </cell>
          <cell r="CL532">
            <v>0</v>
          </cell>
          <cell r="CM532">
            <v>0</v>
          </cell>
          <cell r="CU532">
            <v>0</v>
          </cell>
        </row>
        <row r="533">
          <cell r="F533">
            <v>10000</v>
          </cell>
          <cell r="G533">
            <v>10000</v>
          </cell>
          <cell r="H533">
            <v>4699.1499999999996</v>
          </cell>
          <cell r="I533">
            <v>259.5</v>
          </cell>
          <cell r="AY533">
            <v>0</v>
          </cell>
          <cell r="CK533">
            <v>0</v>
          </cell>
          <cell r="CL533">
            <v>0</v>
          </cell>
          <cell r="CM533">
            <v>0</v>
          </cell>
          <cell r="CU533">
            <v>0</v>
          </cell>
        </row>
        <row r="534">
          <cell r="F534">
            <v>200055</v>
          </cell>
          <cell r="G534">
            <v>199601</v>
          </cell>
          <cell r="H534">
            <v>150809.32999999999</v>
          </cell>
          <cell r="I534">
            <v>183</v>
          </cell>
          <cell r="AY534">
            <v>9903.92</v>
          </cell>
          <cell r="CK534">
            <v>0</v>
          </cell>
          <cell r="CL534">
            <v>0</v>
          </cell>
          <cell r="CM534">
            <v>0</v>
          </cell>
          <cell r="CU534">
            <v>0</v>
          </cell>
        </row>
        <row r="535">
          <cell r="F535">
            <v>97201</v>
          </cell>
          <cell r="G535">
            <v>97201</v>
          </cell>
          <cell r="H535">
            <v>77547.59</v>
          </cell>
          <cell r="I535">
            <v>25</v>
          </cell>
          <cell r="AY535">
            <v>0</v>
          </cell>
          <cell r="CK535">
            <v>0</v>
          </cell>
          <cell r="CL535">
            <v>0</v>
          </cell>
          <cell r="CM535">
            <v>0</v>
          </cell>
          <cell r="CU535">
            <v>0</v>
          </cell>
        </row>
        <row r="536">
          <cell r="F536">
            <v>7500</v>
          </cell>
          <cell r="G536">
            <v>7500</v>
          </cell>
          <cell r="H536">
            <v>5720.39</v>
          </cell>
          <cell r="I536">
            <v>0</v>
          </cell>
          <cell r="AY536">
            <v>0</v>
          </cell>
          <cell r="CK536">
            <v>0</v>
          </cell>
          <cell r="CL536">
            <v>0</v>
          </cell>
          <cell r="CM536">
            <v>0</v>
          </cell>
          <cell r="CU536">
            <v>0</v>
          </cell>
        </row>
        <row r="537">
          <cell r="F537">
            <v>27267816</v>
          </cell>
          <cell r="G537">
            <v>27267816</v>
          </cell>
          <cell r="H537">
            <v>21812985.289999999</v>
          </cell>
          <cell r="I537">
            <v>0</v>
          </cell>
          <cell r="AY537">
            <v>2469065.0099999998</v>
          </cell>
          <cell r="CK537">
            <v>0</v>
          </cell>
          <cell r="CL537">
            <v>0</v>
          </cell>
          <cell r="CM537">
            <v>0</v>
          </cell>
          <cell r="CU537">
            <v>2378822</v>
          </cell>
        </row>
        <row r="538">
          <cell r="F538">
            <v>0</v>
          </cell>
          <cell r="G538">
            <v>8385.01</v>
          </cell>
          <cell r="H538">
            <v>8385.01</v>
          </cell>
          <cell r="I538">
            <v>0</v>
          </cell>
          <cell r="AY538">
            <v>0</v>
          </cell>
          <cell r="CK538">
            <v>0</v>
          </cell>
          <cell r="CL538">
            <v>0</v>
          </cell>
          <cell r="CM538">
            <v>0</v>
          </cell>
          <cell r="CU538">
            <v>0</v>
          </cell>
        </row>
        <row r="539">
          <cell r="F539">
            <v>0</v>
          </cell>
          <cell r="G539">
            <v>93182.15</v>
          </cell>
          <cell r="H539">
            <v>93182.15</v>
          </cell>
          <cell r="I539">
            <v>0</v>
          </cell>
          <cell r="AY539">
            <v>8551.11</v>
          </cell>
          <cell r="CK539">
            <v>0</v>
          </cell>
          <cell r="CL539">
            <v>0</v>
          </cell>
          <cell r="CM539">
            <v>0</v>
          </cell>
          <cell r="CU539">
            <v>17284.7</v>
          </cell>
        </row>
        <row r="540">
          <cell r="F540">
            <v>1739453</v>
          </cell>
          <cell r="G540">
            <v>1707138.27</v>
          </cell>
          <cell r="H540">
            <v>1495813.87</v>
          </cell>
          <cell r="I540">
            <v>0</v>
          </cell>
          <cell r="AY540">
            <v>162811.97</v>
          </cell>
          <cell r="CK540">
            <v>0</v>
          </cell>
          <cell r="CL540">
            <v>0</v>
          </cell>
          <cell r="CM540">
            <v>0</v>
          </cell>
          <cell r="CU540">
            <v>156941.5</v>
          </cell>
        </row>
        <row r="541">
          <cell r="F541">
            <v>2075420</v>
          </cell>
          <cell r="G541">
            <v>2075420</v>
          </cell>
          <cell r="H541">
            <v>1903721.53</v>
          </cell>
          <cell r="I541">
            <v>0</v>
          </cell>
          <cell r="AY541">
            <v>92126.73</v>
          </cell>
          <cell r="CK541">
            <v>0</v>
          </cell>
          <cell r="CL541">
            <v>0</v>
          </cell>
          <cell r="CM541">
            <v>0</v>
          </cell>
          <cell r="CU541">
            <v>0</v>
          </cell>
        </row>
        <row r="542">
          <cell r="F542">
            <v>5661573</v>
          </cell>
          <cell r="G542">
            <v>5661573</v>
          </cell>
          <cell r="H542">
            <v>14526.46</v>
          </cell>
          <cell r="I542">
            <v>0</v>
          </cell>
          <cell r="AY542">
            <v>-827.17</v>
          </cell>
          <cell r="CK542">
            <v>0</v>
          </cell>
          <cell r="CL542">
            <v>0</v>
          </cell>
          <cell r="CM542">
            <v>0</v>
          </cell>
          <cell r="CU542">
            <v>0</v>
          </cell>
        </row>
        <row r="543">
          <cell r="F543">
            <v>2363985</v>
          </cell>
          <cell r="G543">
            <v>5824903.4699999997</v>
          </cell>
          <cell r="H543">
            <v>5824903.4699999997</v>
          </cell>
          <cell r="I543">
            <v>0</v>
          </cell>
          <cell r="AY543">
            <v>595834.29</v>
          </cell>
          <cell r="CK543">
            <v>0</v>
          </cell>
          <cell r="CL543">
            <v>0</v>
          </cell>
          <cell r="CM543">
            <v>0</v>
          </cell>
          <cell r="CU543">
            <v>0</v>
          </cell>
        </row>
        <row r="544">
          <cell r="F544">
            <v>4726911</v>
          </cell>
          <cell r="G544">
            <v>4726911</v>
          </cell>
          <cell r="H544">
            <v>3528357.14</v>
          </cell>
          <cell r="I544">
            <v>0</v>
          </cell>
          <cell r="AY544">
            <v>395373.54</v>
          </cell>
          <cell r="CK544">
            <v>0</v>
          </cell>
          <cell r="CL544">
            <v>0</v>
          </cell>
          <cell r="CM544">
            <v>0</v>
          </cell>
          <cell r="CU544">
            <v>418973.85</v>
          </cell>
        </row>
        <row r="545">
          <cell r="F545">
            <v>731179</v>
          </cell>
          <cell r="G545">
            <v>731179</v>
          </cell>
          <cell r="H545">
            <v>553360.93000000005</v>
          </cell>
          <cell r="I545">
            <v>0</v>
          </cell>
          <cell r="AY545">
            <v>62200.03</v>
          </cell>
          <cell r="CK545">
            <v>0</v>
          </cell>
          <cell r="CL545">
            <v>0</v>
          </cell>
          <cell r="CM545">
            <v>0</v>
          </cell>
          <cell r="CU545">
            <v>65127.94</v>
          </cell>
        </row>
        <row r="546">
          <cell r="F546">
            <v>1947000</v>
          </cell>
          <cell r="G546">
            <v>1921474</v>
          </cell>
          <cell r="H546">
            <v>1480268.4</v>
          </cell>
          <cell r="I546">
            <v>0</v>
          </cell>
          <cell r="AY546">
            <v>163191.6</v>
          </cell>
          <cell r="CK546">
            <v>0</v>
          </cell>
          <cell r="CL546">
            <v>0</v>
          </cell>
          <cell r="CM546">
            <v>0</v>
          </cell>
          <cell r="CU546">
            <v>172575</v>
          </cell>
        </row>
        <row r="547">
          <cell r="F547">
            <v>645512</v>
          </cell>
          <cell r="G547">
            <v>663508.07999999996</v>
          </cell>
          <cell r="H547">
            <v>663508.07999999996</v>
          </cell>
          <cell r="I547">
            <v>0</v>
          </cell>
          <cell r="AY547">
            <v>0</v>
          </cell>
          <cell r="CK547">
            <v>0</v>
          </cell>
          <cell r="CL547">
            <v>0</v>
          </cell>
          <cell r="CM547">
            <v>0</v>
          </cell>
          <cell r="CU547">
            <v>0</v>
          </cell>
        </row>
        <row r="548">
          <cell r="F548">
            <v>3157140</v>
          </cell>
          <cell r="G548">
            <v>3157140</v>
          </cell>
          <cell r="H548">
            <v>2951707.34</v>
          </cell>
          <cell r="I548">
            <v>0</v>
          </cell>
          <cell r="AY548">
            <v>315547.48</v>
          </cell>
          <cell r="CK548">
            <v>0</v>
          </cell>
          <cell r="CL548">
            <v>0</v>
          </cell>
          <cell r="CM548">
            <v>0</v>
          </cell>
          <cell r="CU548">
            <v>219204.02</v>
          </cell>
        </row>
        <row r="549">
          <cell r="F549">
            <v>234990</v>
          </cell>
          <cell r="G549">
            <v>232527.2</v>
          </cell>
          <cell r="H549">
            <v>159990.07999999999</v>
          </cell>
          <cell r="I549">
            <v>0</v>
          </cell>
          <cell r="AY549">
            <v>0</v>
          </cell>
          <cell r="CK549">
            <v>0</v>
          </cell>
          <cell r="CL549">
            <v>0</v>
          </cell>
          <cell r="CM549">
            <v>0</v>
          </cell>
          <cell r="CU549">
            <v>0</v>
          </cell>
        </row>
        <row r="550">
          <cell r="F550">
            <v>10678</v>
          </cell>
          <cell r="G550">
            <v>10678</v>
          </cell>
          <cell r="H550">
            <v>4453.3</v>
          </cell>
          <cell r="I550">
            <v>0</v>
          </cell>
          <cell r="AY550">
            <v>493.35</v>
          </cell>
          <cell r="CK550">
            <v>0</v>
          </cell>
          <cell r="CL550">
            <v>0</v>
          </cell>
          <cell r="CM550">
            <v>0</v>
          </cell>
          <cell r="CU550">
            <v>0</v>
          </cell>
        </row>
        <row r="551">
          <cell r="F551">
            <v>3600685</v>
          </cell>
          <cell r="G551">
            <v>3625096.66</v>
          </cell>
          <cell r="H551">
            <v>3355207</v>
          </cell>
          <cell r="I551">
            <v>0</v>
          </cell>
          <cell r="AY551">
            <v>342211</v>
          </cell>
          <cell r="CK551">
            <v>0</v>
          </cell>
          <cell r="CL551">
            <v>0</v>
          </cell>
          <cell r="CM551">
            <v>0</v>
          </cell>
          <cell r="CU551">
            <v>0</v>
          </cell>
        </row>
        <row r="552">
          <cell r="F552">
            <v>96449</v>
          </cell>
          <cell r="G552">
            <v>96449</v>
          </cell>
          <cell r="H552">
            <v>60026.69</v>
          </cell>
          <cell r="I552">
            <v>17613.990000000002</v>
          </cell>
          <cell r="AY552">
            <v>0</v>
          </cell>
          <cell r="CK552">
            <v>0</v>
          </cell>
          <cell r="CL552">
            <v>0</v>
          </cell>
          <cell r="CM552">
            <v>0</v>
          </cell>
          <cell r="CU552">
            <v>0</v>
          </cell>
        </row>
        <row r="553">
          <cell r="F553">
            <v>1000</v>
          </cell>
          <cell r="G553">
            <v>1000</v>
          </cell>
          <cell r="H553">
            <v>0</v>
          </cell>
          <cell r="I553">
            <v>0</v>
          </cell>
          <cell r="AY553">
            <v>0</v>
          </cell>
          <cell r="CK553">
            <v>0</v>
          </cell>
          <cell r="CL553">
            <v>0</v>
          </cell>
          <cell r="CM553">
            <v>0</v>
          </cell>
          <cell r="CU553">
            <v>0</v>
          </cell>
        </row>
        <row r="554">
          <cell r="F554">
            <v>35910</v>
          </cell>
          <cell r="G554">
            <v>38910</v>
          </cell>
          <cell r="H554">
            <v>24244.68</v>
          </cell>
          <cell r="I554">
            <v>13969.32</v>
          </cell>
          <cell r="AY554">
            <v>0</v>
          </cell>
          <cell r="CK554">
            <v>0</v>
          </cell>
          <cell r="CL554">
            <v>0</v>
          </cell>
          <cell r="CM554">
            <v>0</v>
          </cell>
          <cell r="CU554">
            <v>0</v>
          </cell>
        </row>
        <row r="555">
          <cell r="F555">
            <v>460000</v>
          </cell>
          <cell r="G555">
            <v>460000</v>
          </cell>
          <cell r="H555">
            <v>322792.55</v>
          </cell>
          <cell r="I555">
            <v>52418.7</v>
          </cell>
          <cell r="AY555">
            <v>0</v>
          </cell>
          <cell r="CK555">
            <v>0</v>
          </cell>
          <cell r="CL555">
            <v>0</v>
          </cell>
          <cell r="CM555">
            <v>0</v>
          </cell>
          <cell r="CU555">
            <v>0</v>
          </cell>
        </row>
        <row r="556">
          <cell r="F556">
            <v>71500</v>
          </cell>
          <cell r="G556">
            <v>256550</v>
          </cell>
          <cell r="H556">
            <v>174855.59</v>
          </cell>
          <cell r="I556">
            <v>58951.3</v>
          </cell>
          <cell r="AY556">
            <v>0</v>
          </cell>
          <cell r="CK556">
            <v>0</v>
          </cell>
          <cell r="CL556">
            <v>0</v>
          </cell>
          <cell r="CM556">
            <v>0</v>
          </cell>
          <cell r="CU556">
            <v>0</v>
          </cell>
        </row>
        <row r="557">
          <cell r="F557">
            <v>5495</v>
          </cell>
          <cell r="G557">
            <v>5495</v>
          </cell>
          <cell r="H557">
            <v>2267.65</v>
          </cell>
          <cell r="I557">
            <v>0</v>
          </cell>
          <cell r="AY557">
            <v>0</v>
          </cell>
          <cell r="CK557">
            <v>0</v>
          </cell>
          <cell r="CL557">
            <v>0</v>
          </cell>
          <cell r="CM557">
            <v>0</v>
          </cell>
          <cell r="CU557">
            <v>0</v>
          </cell>
        </row>
        <row r="558">
          <cell r="F558">
            <v>110000</v>
          </cell>
          <cell r="G558">
            <v>110000</v>
          </cell>
          <cell r="H558">
            <v>82155.929999999993</v>
          </cell>
          <cell r="I558">
            <v>14962.8</v>
          </cell>
          <cell r="AY558">
            <v>0</v>
          </cell>
          <cell r="CK558">
            <v>0</v>
          </cell>
          <cell r="CL558">
            <v>0</v>
          </cell>
          <cell r="CM558">
            <v>0</v>
          </cell>
          <cell r="CU558">
            <v>0</v>
          </cell>
        </row>
        <row r="559">
          <cell r="F559">
            <v>350000</v>
          </cell>
          <cell r="G559">
            <v>280000</v>
          </cell>
          <cell r="H559">
            <v>279766.94</v>
          </cell>
          <cell r="I559">
            <v>200</v>
          </cell>
          <cell r="AY559">
            <v>0</v>
          </cell>
          <cell r="CK559">
            <v>0</v>
          </cell>
          <cell r="CL559">
            <v>0</v>
          </cell>
          <cell r="CM559">
            <v>0</v>
          </cell>
          <cell r="CU559">
            <v>0</v>
          </cell>
        </row>
        <row r="560">
          <cell r="F560">
            <v>170000</v>
          </cell>
          <cell r="G560">
            <v>170000</v>
          </cell>
          <cell r="H560">
            <v>132924.74</v>
          </cell>
          <cell r="I560">
            <v>18725.080000000002</v>
          </cell>
          <cell r="AY560">
            <v>0</v>
          </cell>
          <cell r="CK560">
            <v>0</v>
          </cell>
          <cell r="CL560">
            <v>0</v>
          </cell>
          <cell r="CM560">
            <v>0</v>
          </cell>
          <cell r="CU560">
            <v>0</v>
          </cell>
        </row>
        <row r="561">
          <cell r="F561">
            <v>12894379</v>
          </cell>
          <cell r="G561">
            <v>20840738.440000001</v>
          </cell>
          <cell r="H561">
            <v>11818613.279999999</v>
          </cell>
          <cell r="I561">
            <v>5397390.3399999999</v>
          </cell>
          <cell r="AY561">
            <v>1266913.3</v>
          </cell>
          <cell r="CK561">
            <v>0</v>
          </cell>
          <cell r="CL561">
            <v>0</v>
          </cell>
          <cell r="CM561">
            <v>1000000</v>
          </cell>
          <cell r="CU561">
            <v>0</v>
          </cell>
        </row>
        <row r="562">
          <cell r="F562">
            <v>66000</v>
          </cell>
          <cell r="G562">
            <v>66000</v>
          </cell>
          <cell r="H562">
            <v>42117.46</v>
          </cell>
          <cell r="I562">
            <v>7820</v>
          </cell>
          <cell r="AY562">
            <v>0</v>
          </cell>
          <cell r="CK562">
            <v>0</v>
          </cell>
          <cell r="CL562">
            <v>0</v>
          </cell>
          <cell r="CM562">
            <v>0</v>
          </cell>
          <cell r="CU562">
            <v>0</v>
          </cell>
        </row>
        <row r="563">
          <cell r="F563">
            <v>90000</v>
          </cell>
          <cell r="G563">
            <v>85000</v>
          </cell>
          <cell r="H563">
            <v>76995.72</v>
          </cell>
          <cell r="I563">
            <v>995.78</v>
          </cell>
          <cell r="AY563">
            <v>728.31</v>
          </cell>
          <cell r="CK563">
            <v>0</v>
          </cell>
          <cell r="CL563">
            <v>0</v>
          </cell>
          <cell r="CM563">
            <v>0</v>
          </cell>
          <cell r="CU563">
            <v>0</v>
          </cell>
        </row>
        <row r="564">
          <cell r="F564">
            <v>15000</v>
          </cell>
          <cell r="G564">
            <v>15000</v>
          </cell>
          <cell r="H564">
            <v>13500</v>
          </cell>
          <cell r="I564">
            <v>0</v>
          </cell>
          <cell r="AY564">
            <v>1124.99</v>
          </cell>
          <cell r="CK564">
            <v>0</v>
          </cell>
          <cell r="CL564">
            <v>0</v>
          </cell>
          <cell r="CM564">
            <v>0</v>
          </cell>
          <cell r="CU564">
            <v>0</v>
          </cell>
        </row>
        <row r="565">
          <cell r="F565">
            <v>230000</v>
          </cell>
          <cell r="G565">
            <v>230000</v>
          </cell>
          <cell r="H565">
            <v>179629.32</v>
          </cell>
          <cell r="I565">
            <v>0</v>
          </cell>
          <cell r="AY565">
            <v>667</v>
          </cell>
          <cell r="CK565">
            <v>0</v>
          </cell>
          <cell r="CL565">
            <v>0</v>
          </cell>
          <cell r="CM565">
            <v>0</v>
          </cell>
          <cell r="CU565">
            <v>0</v>
          </cell>
        </row>
        <row r="566">
          <cell r="F566">
            <v>14642</v>
          </cell>
          <cell r="G566">
            <v>14642</v>
          </cell>
          <cell r="H566">
            <v>11176.93</v>
          </cell>
          <cell r="I566">
            <v>821.69</v>
          </cell>
          <cell r="AY566">
            <v>0</v>
          </cell>
          <cell r="CK566">
            <v>0</v>
          </cell>
          <cell r="CL566">
            <v>0</v>
          </cell>
          <cell r="CM566">
            <v>0</v>
          </cell>
          <cell r="CU566">
            <v>0</v>
          </cell>
        </row>
        <row r="567">
          <cell r="F567">
            <v>78000</v>
          </cell>
          <cell r="G567">
            <v>78000</v>
          </cell>
          <cell r="H567">
            <v>49744.61</v>
          </cell>
          <cell r="I567">
            <v>12162.5</v>
          </cell>
          <cell r="AY567">
            <v>301.98</v>
          </cell>
          <cell r="CK567">
            <v>0</v>
          </cell>
          <cell r="CL567">
            <v>0</v>
          </cell>
          <cell r="CM567">
            <v>0</v>
          </cell>
          <cell r="CU567">
            <v>0</v>
          </cell>
        </row>
        <row r="568">
          <cell r="F568">
            <v>9000</v>
          </cell>
          <cell r="G568">
            <v>9000</v>
          </cell>
          <cell r="H568">
            <v>4523.2700000000004</v>
          </cell>
          <cell r="I568">
            <v>0</v>
          </cell>
          <cell r="AY568">
            <v>0</v>
          </cell>
          <cell r="CK568">
            <v>0</v>
          </cell>
          <cell r="CL568">
            <v>0</v>
          </cell>
          <cell r="CM568">
            <v>0</v>
          </cell>
          <cell r="CU568">
            <v>0</v>
          </cell>
        </row>
        <row r="569">
          <cell r="F569">
            <v>2500</v>
          </cell>
          <cell r="G569">
            <v>2500</v>
          </cell>
          <cell r="H569">
            <v>1093.25</v>
          </cell>
          <cell r="I569">
            <v>0</v>
          </cell>
          <cell r="AY569">
            <v>0</v>
          </cell>
          <cell r="CK569">
            <v>0</v>
          </cell>
          <cell r="CL569">
            <v>0</v>
          </cell>
          <cell r="CM569">
            <v>0</v>
          </cell>
          <cell r="CU569">
            <v>0</v>
          </cell>
        </row>
        <row r="570">
          <cell r="F570">
            <v>311000</v>
          </cell>
          <cell r="G570">
            <v>311000</v>
          </cell>
          <cell r="H570">
            <v>157796.35</v>
          </cell>
          <cell r="I570">
            <v>69445.600000000006</v>
          </cell>
          <cell r="AY570">
            <v>8154.06</v>
          </cell>
          <cell r="CK570">
            <v>0</v>
          </cell>
          <cell r="CL570">
            <v>0</v>
          </cell>
          <cell r="CM570">
            <v>0</v>
          </cell>
          <cell r="CU570">
            <v>0</v>
          </cell>
        </row>
        <row r="571">
          <cell r="F571">
            <v>210000</v>
          </cell>
          <cell r="G571">
            <v>168000</v>
          </cell>
          <cell r="H571">
            <v>99653.85</v>
          </cell>
          <cell r="I571">
            <v>6679.87</v>
          </cell>
          <cell r="AY571">
            <v>0.01</v>
          </cell>
          <cell r="CK571">
            <v>0</v>
          </cell>
          <cell r="CL571">
            <v>0</v>
          </cell>
          <cell r="CM571">
            <v>0</v>
          </cell>
          <cell r="CU571">
            <v>0</v>
          </cell>
        </row>
        <row r="572">
          <cell r="F572">
            <v>24000</v>
          </cell>
          <cell r="G572">
            <v>24000</v>
          </cell>
          <cell r="H572">
            <v>10402</v>
          </cell>
          <cell r="I572">
            <v>1567.34</v>
          </cell>
          <cell r="AY572">
            <v>0</v>
          </cell>
          <cell r="CK572">
            <v>0</v>
          </cell>
          <cell r="CL572">
            <v>0</v>
          </cell>
          <cell r="CM572">
            <v>0</v>
          </cell>
          <cell r="CU572">
            <v>0</v>
          </cell>
        </row>
        <row r="573">
          <cell r="F573">
            <v>193000</v>
          </cell>
          <cell r="G573">
            <v>193000</v>
          </cell>
          <cell r="H573">
            <v>144899.75</v>
          </cell>
          <cell r="I573">
            <v>121.67</v>
          </cell>
          <cell r="AY573">
            <v>0</v>
          </cell>
          <cell r="CK573">
            <v>0</v>
          </cell>
          <cell r="CL573">
            <v>0</v>
          </cell>
          <cell r="CM573">
            <v>0</v>
          </cell>
          <cell r="CU573">
            <v>0</v>
          </cell>
        </row>
        <row r="574">
          <cell r="F574">
            <v>572686</v>
          </cell>
          <cell r="G574">
            <v>572686</v>
          </cell>
          <cell r="H574">
            <v>379784.73</v>
          </cell>
          <cell r="I574">
            <v>14043.49</v>
          </cell>
          <cell r="AY574">
            <v>19426.93</v>
          </cell>
          <cell r="CK574">
            <v>0</v>
          </cell>
          <cell r="CL574">
            <v>0</v>
          </cell>
          <cell r="CM574">
            <v>0</v>
          </cell>
          <cell r="CU574">
            <v>0</v>
          </cell>
        </row>
        <row r="575">
          <cell r="F575">
            <v>627611</v>
          </cell>
          <cell r="G575">
            <v>627611</v>
          </cell>
          <cell r="H575">
            <v>479169.68</v>
          </cell>
          <cell r="I575">
            <v>12888</v>
          </cell>
          <cell r="AY575">
            <v>31229.22</v>
          </cell>
          <cell r="CK575">
            <v>0</v>
          </cell>
          <cell r="CL575">
            <v>0</v>
          </cell>
          <cell r="CM575">
            <v>0</v>
          </cell>
          <cell r="CU575">
            <v>0</v>
          </cell>
        </row>
        <row r="576">
          <cell r="F576">
            <v>51500</v>
          </cell>
          <cell r="G576">
            <v>51500</v>
          </cell>
          <cell r="H576">
            <v>33997.78</v>
          </cell>
          <cell r="I576">
            <v>0</v>
          </cell>
          <cell r="AY576">
            <v>0</v>
          </cell>
          <cell r="CK576">
            <v>0</v>
          </cell>
          <cell r="CL576">
            <v>0</v>
          </cell>
          <cell r="CM576">
            <v>0</v>
          </cell>
          <cell r="CU576">
            <v>0</v>
          </cell>
        </row>
        <row r="577">
          <cell r="F577">
            <v>50000</v>
          </cell>
          <cell r="G577">
            <v>55000</v>
          </cell>
          <cell r="H577">
            <v>53763.67</v>
          </cell>
          <cell r="I577">
            <v>0</v>
          </cell>
          <cell r="AY577">
            <v>0</v>
          </cell>
          <cell r="CK577">
            <v>0</v>
          </cell>
          <cell r="CL577">
            <v>0</v>
          </cell>
          <cell r="CM577">
            <v>0</v>
          </cell>
          <cell r="CU577">
            <v>0</v>
          </cell>
        </row>
        <row r="578">
          <cell r="F578">
            <v>0</v>
          </cell>
          <cell r="G578">
            <v>117330.22</v>
          </cell>
          <cell r="H578">
            <v>106879.82</v>
          </cell>
          <cell r="I578">
            <v>0</v>
          </cell>
          <cell r="AY578">
            <v>0</v>
          </cell>
          <cell r="CK578">
            <v>0</v>
          </cell>
          <cell r="CL578">
            <v>0</v>
          </cell>
          <cell r="CM578">
            <v>0</v>
          </cell>
          <cell r="CU578">
            <v>0</v>
          </cell>
        </row>
        <row r="579">
          <cell r="F579">
            <v>0</v>
          </cell>
          <cell r="G579">
            <v>32669.78</v>
          </cell>
          <cell r="H579">
            <v>32669.78</v>
          </cell>
          <cell r="I579">
            <v>0</v>
          </cell>
          <cell r="AY579">
            <v>0</v>
          </cell>
          <cell r="CK579">
            <v>0</v>
          </cell>
          <cell r="CL579">
            <v>0</v>
          </cell>
          <cell r="CM579">
            <v>0</v>
          </cell>
          <cell r="CU579">
            <v>0</v>
          </cell>
        </row>
        <row r="581">
          <cell r="F581">
            <v>9533580</v>
          </cell>
          <cell r="G581">
            <v>9533580</v>
          </cell>
          <cell r="H581">
            <v>8275319.8200000003</v>
          </cell>
          <cell r="I581">
            <v>0</v>
          </cell>
          <cell r="AY581">
            <v>929009.16</v>
          </cell>
          <cell r="CK581">
            <v>0</v>
          </cell>
          <cell r="CL581">
            <v>0</v>
          </cell>
          <cell r="CM581">
            <v>0</v>
          </cell>
          <cell r="CU581">
            <v>886465</v>
          </cell>
        </row>
        <row r="582">
          <cell r="F582">
            <v>416260</v>
          </cell>
          <cell r="G582">
            <v>416260</v>
          </cell>
          <cell r="H582">
            <v>387255.37</v>
          </cell>
          <cell r="I582">
            <v>0</v>
          </cell>
          <cell r="AY582">
            <v>38163.17</v>
          </cell>
          <cell r="CK582">
            <v>0</v>
          </cell>
          <cell r="CL582">
            <v>0</v>
          </cell>
          <cell r="CM582">
            <v>0</v>
          </cell>
          <cell r="CU582">
            <v>37577</v>
          </cell>
        </row>
        <row r="583">
          <cell r="F583">
            <v>679052</v>
          </cell>
          <cell r="G583">
            <v>679052</v>
          </cell>
          <cell r="H583">
            <v>657374.51</v>
          </cell>
          <cell r="I583">
            <v>0</v>
          </cell>
          <cell r="AY583">
            <v>46684.78</v>
          </cell>
          <cell r="CK583">
            <v>0</v>
          </cell>
          <cell r="CL583">
            <v>0</v>
          </cell>
          <cell r="CM583">
            <v>0</v>
          </cell>
          <cell r="CU583">
            <v>0</v>
          </cell>
        </row>
        <row r="584">
          <cell r="F584">
            <v>1937924</v>
          </cell>
          <cell r="G584">
            <v>1937924</v>
          </cell>
          <cell r="H584">
            <v>11995.33</v>
          </cell>
          <cell r="I584">
            <v>0</v>
          </cell>
          <cell r="AY584">
            <v>0</v>
          </cell>
          <cell r="CK584">
            <v>0</v>
          </cell>
          <cell r="CL584">
            <v>0</v>
          </cell>
          <cell r="CM584">
            <v>0</v>
          </cell>
          <cell r="CU584">
            <v>0</v>
          </cell>
        </row>
        <row r="585">
          <cell r="F585">
            <v>775377</v>
          </cell>
          <cell r="G585">
            <v>775377</v>
          </cell>
          <cell r="H585">
            <v>597894.31999999995</v>
          </cell>
          <cell r="I585">
            <v>0</v>
          </cell>
          <cell r="AY585">
            <v>74816.899999999994</v>
          </cell>
          <cell r="CK585">
            <v>0</v>
          </cell>
          <cell r="CL585">
            <v>0</v>
          </cell>
          <cell r="CM585">
            <v>0</v>
          </cell>
          <cell r="CU585">
            <v>0</v>
          </cell>
        </row>
        <row r="586">
          <cell r="F586">
            <v>1635213</v>
          </cell>
          <cell r="G586">
            <v>1635213</v>
          </cell>
          <cell r="H586">
            <v>1295189.06</v>
          </cell>
          <cell r="I586">
            <v>0</v>
          </cell>
          <cell r="AY586">
            <v>138741.87</v>
          </cell>
          <cell r="CK586">
            <v>0</v>
          </cell>
          <cell r="CL586">
            <v>0</v>
          </cell>
          <cell r="CM586">
            <v>0</v>
          </cell>
          <cell r="CU586">
            <v>152604.31</v>
          </cell>
        </row>
        <row r="587">
          <cell r="F587">
            <v>251442</v>
          </cell>
          <cell r="G587">
            <v>251442</v>
          </cell>
          <cell r="H587">
            <v>202587.17</v>
          </cell>
          <cell r="I587">
            <v>0</v>
          </cell>
          <cell r="AY587">
            <v>21715.05</v>
          </cell>
          <cell r="CK587">
            <v>0</v>
          </cell>
          <cell r="CL587">
            <v>0</v>
          </cell>
          <cell r="CM587">
            <v>0</v>
          </cell>
          <cell r="CU587">
            <v>23692.080000000002</v>
          </cell>
        </row>
        <row r="588">
          <cell r="F588">
            <v>693000</v>
          </cell>
          <cell r="G588">
            <v>693000</v>
          </cell>
          <cell r="H588">
            <v>549182.4</v>
          </cell>
          <cell r="I588">
            <v>0</v>
          </cell>
          <cell r="AY588">
            <v>58386.9</v>
          </cell>
          <cell r="CK588">
            <v>0</v>
          </cell>
          <cell r="CL588">
            <v>0</v>
          </cell>
          <cell r="CM588">
            <v>0</v>
          </cell>
          <cell r="CU588">
            <v>63180</v>
          </cell>
        </row>
        <row r="589">
          <cell r="F589">
            <v>221289</v>
          </cell>
          <cell r="G589">
            <v>242616.15</v>
          </cell>
          <cell r="H589">
            <v>242616.15</v>
          </cell>
          <cell r="I589">
            <v>0</v>
          </cell>
          <cell r="AY589">
            <v>0</v>
          </cell>
          <cell r="CK589">
            <v>0</v>
          </cell>
          <cell r="CL589">
            <v>0</v>
          </cell>
          <cell r="CM589">
            <v>0</v>
          </cell>
          <cell r="CU589">
            <v>0</v>
          </cell>
        </row>
        <row r="590">
          <cell r="F590">
            <v>1040175</v>
          </cell>
          <cell r="G590">
            <v>1040820.81</v>
          </cell>
          <cell r="H590">
            <v>938634.47</v>
          </cell>
          <cell r="I590">
            <v>0</v>
          </cell>
          <cell r="AY590">
            <v>105411.8</v>
          </cell>
          <cell r="CK590">
            <v>0</v>
          </cell>
          <cell r="CL590">
            <v>0</v>
          </cell>
          <cell r="CM590">
            <v>0</v>
          </cell>
          <cell r="CU590">
            <v>78881.17</v>
          </cell>
        </row>
        <row r="591">
          <cell r="F591">
            <v>44655</v>
          </cell>
          <cell r="G591">
            <v>44655</v>
          </cell>
          <cell r="H591">
            <v>24807.22</v>
          </cell>
          <cell r="I591">
            <v>0</v>
          </cell>
          <cell r="AY591">
            <v>0</v>
          </cell>
          <cell r="CK591">
            <v>0</v>
          </cell>
          <cell r="CL591">
            <v>0</v>
          </cell>
          <cell r="CM591">
            <v>0</v>
          </cell>
          <cell r="CU591">
            <v>0</v>
          </cell>
        </row>
        <row r="592">
          <cell r="F592">
            <v>633181</v>
          </cell>
          <cell r="G592">
            <v>597667.96</v>
          </cell>
          <cell r="H592">
            <v>530842.4</v>
          </cell>
          <cell r="I592">
            <v>0</v>
          </cell>
          <cell r="AY592">
            <v>61160</v>
          </cell>
          <cell r="CK592">
            <v>0</v>
          </cell>
          <cell r="CL592">
            <v>0</v>
          </cell>
          <cell r="CM592">
            <v>0</v>
          </cell>
          <cell r="CU592">
            <v>0</v>
          </cell>
        </row>
        <row r="593">
          <cell r="F593">
            <v>0</v>
          </cell>
          <cell r="G593">
            <v>401.3</v>
          </cell>
          <cell r="H593">
            <v>401.3</v>
          </cell>
          <cell r="I593">
            <v>0</v>
          </cell>
          <cell r="AY593">
            <v>0</v>
          </cell>
          <cell r="CK593">
            <v>0</v>
          </cell>
          <cell r="CL593">
            <v>0</v>
          </cell>
          <cell r="CM593">
            <v>0</v>
          </cell>
          <cell r="CU593">
            <v>0</v>
          </cell>
        </row>
        <row r="594">
          <cell r="F594">
            <v>56003</v>
          </cell>
          <cell r="G594">
            <v>56003</v>
          </cell>
          <cell r="H594">
            <v>32431.23</v>
          </cell>
          <cell r="I594">
            <v>0</v>
          </cell>
          <cell r="AY594">
            <v>0</v>
          </cell>
          <cell r="CK594">
            <v>0</v>
          </cell>
          <cell r="CL594">
            <v>0</v>
          </cell>
          <cell r="CM594">
            <v>0</v>
          </cell>
          <cell r="CU594">
            <v>0</v>
          </cell>
        </row>
        <row r="595">
          <cell r="F595">
            <v>11590</v>
          </cell>
          <cell r="G595">
            <v>11590</v>
          </cell>
          <cell r="H595">
            <v>8691.75</v>
          </cell>
          <cell r="I595">
            <v>2897.28</v>
          </cell>
          <cell r="AY595">
            <v>0</v>
          </cell>
          <cell r="CK595">
            <v>0</v>
          </cell>
          <cell r="CL595">
            <v>0</v>
          </cell>
          <cell r="CM595">
            <v>0</v>
          </cell>
          <cell r="CU595">
            <v>0</v>
          </cell>
        </row>
        <row r="596">
          <cell r="F596">
            <v>94000</v>
          </cell>
          <cell r="G596">
            <v>94000</v>
          </cell>
          <cell r="H596">
            <v>73665.55</v>
          </cell>
          <cell r="I596">
            <v>15342.32</v>
          </cell>
          <cell r="AY596">
            <v>0</v>
          </cell>
          <cell r="CK596">
            <v>0</v>
          </cell>
          <cell r="CL596">
            <v>0</v>
          </cell>
          <cell r="CM596">
            <v>0</v>
          </cell>
          <cell r="CU596">
            <v>0</v>
          </cell>
        </row>
        <row r="597">
          <cell r="F597">
            <v>100000</v>
          </cell>
          <cell r="G597">
            <v>90000</v>
          </cell>
          <cell r="H597">
            <v>76170.84</v>
          </cell>
          <cell r="I597">
            <v>13162.5</v>
          </cell>
          <cell r="AY597">
            <v>0</v>
          </cell>
          <cell r="CK597">
            <v>0</v>
          </cell>
          <cell r="CL597">
            <v>0</v>
          </cell>
          <cell r="CM597">
            <v>0</v>
          </cell>
          <cell r="CU597">
            <v>0</v>
          </cell>
        </row>
        <row r="598">
          <cell r="F598">
            <v>55000</v>
          </cell>
          <cell r="G598">
            <v>55000</v>
          </cell>
          <cell r="H598">
            <v>43626.33</v>
          </cell>
          <cell r="I598">
            <v>5222</v>
          </cell>
          <cell r="AY598">
            <v>0</v>
          </cell>
          <cell r="CK598">
            <v>0</v>
          </cell>
          <cell r="CL598">
            <v>0</v>
          </cell>
          <cell r="CM598">
            <v>0</v>
          </cell>
          <cell r="CU598">
            <v>0</v>
          </cell>
        </row>
        <row r="599">
          <cell r="F599">
            <v>34271</v>
          </cell>
          <cell r="G599">
            <v>34271</v>
          </cell>
          <cell r="H599">
            <v>24839.71</v>
          </cell>
          <cell r="I599">
            <v>3277.6</v>
          </cell>
          <cell r="AY599">
            <v>0</v>
          </cell>
          <cell r="CK599">
            <v>0</v>
          </cell>
          <cell r="CL599">
            <v>0</v>
          </cell>
          <cell r="CM599">
            <v>0</v>
          </cell>
          <cell r="CU599">
            <v>0</v>
          </cell>
        </row>
        <row r="600">
          <cell r="F600">
            <v>4300000</v>
          </cell>
          <cell r="G600">
            <v>5780334.1600000001</v>
          </cell>
          <cell r="H600">
            <v>2446667.7400000002</v>
          </cell>
          <cell r="I600">
            <v>1325323.3</v>
          </cell>
          <cell r="AY600">
            <v>207685.32</v>
          </cell>
          <cell r="CK600">
            <v>0</v>
          </cell>
          <cell r="CL600">
            <v>0</v>
          </cell>
          <cell r="CM600">
            <v>0</v>
          </cell>
          <cell r="CU600">
            <v>0</v>
          </cell>
        </row>
        <row r="601">
          <cell r="F601">
            <v>10000</v>
          </cell>
          <cell r="G601">
            <v>10000</v>
          </cell>
          <cell r="H601">
            <v>7676.08</v>
          </cell>
          <cell r="I601">
            <v>0</v>
          </cell>
          <cell r="AY601">
            <v>0</v>
          </cell>
          <cell r="CK601">
            <v>0</v>
          </cell>
          <cell r="CL601">
            <v>0</v>
          </cell>
          <cell r="CM601">
            <v>0</v>
          </cell>
          <cell r="CU601">
            <v>0</v>
          </cell>
        </row>
        <row r="602">
          <cell r="F602">
            <v>7823</v>
          </cell>
          <cell r="G602">
            <v>7823</v>
          </cell>
          <cell r="H602">
            <v>0</v>
          </cell>
          <cell r="I602">
            <v>0</v>
          </cell>
          <cell r="AY602">
            <v>0</v>
          </cell>
          <cell r="CK602">
            <v>0</v>
          </cell>
          <cell r="CL602">
            <v>0</v>
          </cell>
          <cell r="CM602">
            <v>0</v>
          </cell>
          <cell r="CU602">
            <v>0</v>
          </cell>
        </row>
        <row r="603">
          <cell r="F603">
            <v>7000</v>
          </cell>
          <cell r="G603">
            <v>7000</v>
          </cell>
          <cell r="H603">
            <v>6986.27</v>
          </cell>
          <cell r="I603">
            <v>0</v>
          </cell>
          <cell r="AY603">
            <v>0</v>
          </cell>
          <cell r="CK603">
            <v>0</v>
          </cell>
          <cell r="CL603">
            <v>0</v>
          </cell>
          <cell r="CM603">
            <v>0</v>
          </cell>
          <cell r="CU603">
            <v>0</v>
          </cell>
        </row>
        <row r="604">
          <cell r="F604">
            <v>14000</v>
          </cell>
          <cell r="G604">
            <v>14000</v>
          </cell>
          <cell r="H604">
            <v>8885.2999999999993</v>
          </cell>
          <cell r="I604">
            <v>0</v>
          </cell>
          <cell r="AY604">
            <v>0</v>
          </cell>
          <cell r="CK604">
            <v>0</v>
          </cell>
          <cell r="CL604">
            <v>0</v>
          </cell>
          <cell r="CM604">
            <v>0</v>
          </cell>
          <cell r="CU604">
            <v>0</v>
          </cell>
        </row>
        <row r="605">
          <cell r="F605">
            <v>85000</v>
          </cell>
          <cell r="G605">
            <v>85000</v>
          </cell>
          <cell r="H605">
            <v>53816.27</v>
          </cell>
          <cell r="I605">
            <v>9267.33</v>
          </cell>
          <cell r="AY605">
            <v>0</v>
          </cell>
          <cell r="CK605">
            <v>0</v>
          </cell>
          <cell r="CL605">
            <v>0</v>
          </cell>
          <cell r="CM605">
            <v>0</v>
          </cell>
          <cell r="CU605">
            <v>0</v>
          </cell>
        </row>
        <row r="606">
          <cell r="F606">
            <v>417303</v>
          </cell>
          <cell r="G606">
            <v>417303</v>
          </cell>
          <cell r="H606">
            <v>324750.21000000002</v>
          </cell>
          <cell r="I606">
            <v>3313.7</v>
          </cell>
          <cell r="AY606">
            <v>2694.78</v>
          </cell>
          <cell r="CK606">
            <v>0</v>
          </cell>
          <cell r="CL606">
            <v>0</v>
          </cell>
          <cell r="CM606">
            <v>0</v>
          </cell>
          <cell r="CU606">
            <v>0</v>
          </cell>
        </row>
        <row r="607">
          <cell r="F607">
            <v>172654</v>
          </cell>
          <cell r="G607">
            <v>172654</v>
          </cell>
          <cell r="H607">
            <v>130571.47</v>
          </cell>
          <cell r="I607">
            <v>9820.9</v>
          </cell>
          <cell r="AY607">
            <v>8002.8</v>
          </cell>
          <cell r="CK607">
            <v>0</v>
          </cell>
          <cell r="CL607">
            <v>0</v>
          </cell>
          <cell r="CM607">
            <v>0</v>
          </cell>
          <cell r="CU607">
            <v>0</v>
          </cell>
        </row>
        <row r="608">
          <cell r="F608">
            <v>10000</v>
          </cell>
          <cell r="G608">
            <v>10000</v>
          </cell>
          <cell r="H608">
            <v>7401.43</v>
          </cell>
          <cell r="I608">
            <v>0</v>
          </cell>
          <cell r="AY608">
            <v>0</v>
          </cell>
          <cell r="CK608">
            <v>0</v>
          </cell>
          <cell r="CL608">
            <v>0</v>
          </cell>
          <cell r="CM608">
            <v>0</v>
          </cell>
          <cell r="CU608">
            <v>0</v>
          </cell>
        </row>
        <row r="609">
          <cell r="F609">
            <v>6814020</v>
          </cell>
          <cell r="G609">
            <v>6814020</v>
          </cell>
          <cell r="H609">
            <v>5475788.2199999997</v>
          </cell>
          <cell r="I609">
            <v>0</v>
          </cell>
          <cell r="AY609">
            <v>651119.85</v>
          </cell>
          <cell r="CK609">
            <v>0</v>
          </cell>
          <cell r="CL609">
            <v>0</v>
          </cell>
          <cell r="CM609">
            <v>0</v>
          </cell>
          <cell r="CU609">
            <v>582399</v>
          </cell>
        </row>
        <row r="610">
          <cell r="F610">
            <v>0</v>
          </cell>
          <cell r="G610">
            <v>22276.55</v>
          </cell>
          <cell r="H610">
            <v>22276.55</v>
          </cell>
          <cell r="I610">
            <v>0</v>
          </cell>
          <cell r="AY610">
            <v>0</v>
          </cell>
          <cell r="CK610">
            <v>0</v>
          </cell>
          <cell r="CL610">
            <v>0</v>
          </cell>
          <cell r="CM610">
            <v>0</v>
          </cell>
          <cell r="CU610">
            <v>0</v>
          </cell>
        </row>
        <row r="611">
          <cell r="F611">
            <v>530028</v>
          </cell>
          <cell r="G611">
            <v>530028</v>
          </cell>
          <cell r="H611">
            <v>427563.03</v>
          </cell>
          <cell r="I611">
            <v>0</v>
          </cell>
          <cell r="AY611">
            <v>49536.7</v>
          </cell>
          <cell r="CK611">
            <v>0</v>
          </cell>
          <cell r="CL611">
            <v>0</v>
          </cell>
          <cell r="CM611">
            <v>0</v>
          </cell>
          <cell r="CU611">
            <v>45266</v>
          </cell>
        </row>
        <row r="612">
          <cell r="F612">
            <v>544622</v>
          </cell>
          <cell r="G612">
            <v>544622</v>
          </cell>
          <cell r="H612">
            <v>438416.93</v>
          </cell>
          <cell r="I612">
            <v>0</v>
          </cell>
          <cell r="AY612">
            <v>27041.32</v>
          </cell>
          <cell r="CK612">
            <v>0</v>
          </cell>
          <cell r="CL612">
            <v>0</v>
          </cell>
          <cell r="CM612">
            <v>0</v>
          </cell>
          <cell r="CU612">
            <v>0</v>
          </cell>
        </row>
        <row r="613">
          <cell r="F613">
            <v>1435690</v>
          </cell>
          <cell r="G613">
            <v>1435690</v>
          </cell>
          <cell r="H613">
            <v>21087.8</v>
          </cell>
          <cell r="I613">
            <v>0</v>
          </cell>
          <cell r="AY613">
            <v>14740.5</v>
          </cell>
          <cell r="CK613">
            <v>0</v>
          </cell>
          <cell r="CL613">
            <v>0</v>
          </cell>
          <cell r="CM613">
            <v>0</v>
          </cell>
          <cell r="CU613">
            <v>0</v>
          </cell>
        </row>
        <row r="614">
          <cell r="F614">
            <v>559720</v>
          </cell>
          <cell r="G614">
            <v>559720</v>
          </cell>
          <cell r="H614">
            <v>368793.03</v>
          </cell>
          <cell r="I614">
            <v>0</v>
          </cell>
          <cell r="AY614">
            <v>72993.75</v>
          </cell>
          <cell r="CK614">
            <v>0</v>
          </cell>
          <cell r="CL614">
            <v>0</v>
          </cell>
          <cell r="CM614">
            <v>0</v>
          </cell>
          <cell r="CU614">
            <v>0</v>
          </cell>
        </row>
        <row r="615">
          <cell r="F615">
            <v>0</v>
          </cell>
          <cell r="G615">
            <v>5025</v>
          </cell>
          <cell r="H615">
            <v>5025</v>
          </cell>
          <cell r="I615">
            <v>0</v>
          </cell>
          <cell r="AY615">
            <v>5025</v>
          </cell>
          <cell r="CK615">
            <v>0</v>
          </cell>
          <cell r="CL615">
            <v>0</v>
          </cell>
          <cell r="CM615">
            <v>0</v>
          </cell>
          <cell r="CU615">
            <v>0</v>
          </cell>
        </row>
        <row r="616">
          <cell r="F616">
            <v>1183618</v>
          </cell>
          <cell r="G616">
            <v>1183618</v>
          </cell>
          <cell r="H616">
            <v>879833.81</v>
          </cell>
          <cell r="I616">
            <v>0</v>
          </cell>
          <cell r="AY616">
            <v>101872.9</v>
          </cell>
          <cell r="CK616">
            <v>0</v>
          </cell>
          <cell r="CL616">
            <v>0</v>
          </cell>
          <cell r="CM616">
            <v>0</v>
          </cell>
          <cell r="CU616">
            <v>102241.45</v>
          </cell>
        </row>
        <row r="617">
          <cell r="F617">
            <v>185645</v>
          </cell>
          <cell r="G617">
            <v>185645</v>
          </cell>
          <cell r="H617">
            <v>140352.19</v>
          </cell>
          <cell r="I617">
            <v>0</v>
          </cell>
          <cell r="AY617">
            <v>16282.34</v>
          </cell>
          <cell r="CK617">
            <v>0</v>
          </cell>
          <cell r="CL617">
            <v>0</v>
          </cell>
          <cell r="CM617">
            <v>0</v>
          </cell>
          <cell r="CU617">
            <v>16162.04</v>
          </cell>
        </row>
        <row r="618">
          <cell r="F618">
            <v>455400</v>
          </cell>
          <cell r="G618">
            <v>455400</v>
          </cell>
          <cell r="H618">
            <v>343893.96</v>
          </cell>
          <cell r="I618">
            <v>0</v>
          </cell>
          <cell r="AY618">
            <v>39343.199999999997</v>
          </cell>
          <cell r="CK618">
            <v>0</v>
          </cell>
          <cell r="CL618">
            <v>0</v>
          </cell>
          <cell r="CM618">
            <v>0</v>
          </cell>
          <cell r="CU618">
            <v>39195</v>
          </cell>
        </row>
        <row r="619">
          <cell r="F619">
            <v>163326</v>
          </cell>
          <cell r="G619">
            <v>166298.64000000001</v>
          </cell>
          <cell r="H619">
            <v>166298.64000000001</v>
          </cell>
          <cell r="I619">
            <v>0</v>
          </cell>
          <cell r="AY619">
            <v>0</v>
          </cell>
          <cell r="CK619">
            <v>0</v>
          </cell>
          <cell r="CL619">
            <v>0</v>
          </cell>
          <cell r="CM619">
            <v>0</v>
          </cell>
          <cell r="CU619">
            <v>0</v>
          </cell>
        </row>
        <row r="620">
          <cell r="F620">
            <v>823870</v>
          </cell>
          <cell r="G620">
            <v>823870</v>
          </cell>
          <cell r="H620">
            <v>657875.61</v>
          </cell>
          <cell r="I620">
            <v>0</v>
          </cell>
          <cell r="AY620">
            <v>77466.81</v>
          </cell>
          <cell r="CK620">
            <v>0</v>
          </cell>
          <cell r="CL620">
            <v>0</v>
          </cell>
          <cell r="CM620">
            <v>0</v>
          </cell>
          <cell r="CU620">
            <v>55678.559999999998</v>
          </cell>
        </row>
        <row r="621">
          <cell r="F621">
            <v>40726</v>
          </cell>
          <cell r="G621">
            <v>40726</v>
          </cell>
          <cell r="H621">
            <v>15069.94</v>
          </cell>
          <cell r="I621">
            <v>0</v>
          </cell>
          <cell r="AY621">
            <v>0</v>
          </cell>
          <cell r="CK621">
            <v>0</v>
          </cell>
          <cell r="CL621">
            <v>0</v>
          </cell>
          <cell r="CM621">
            <v>0</v>
          </cell>
          <cell r="CU621">
            <v>0</v>
          </cell>
        </row>
        <row r="622">
          <cell r="F622">
            <v>561553</v>
          </cell>
          <cell r="G622">
            <v>551938.59</v>
          </cell>
          <cell r="H622">
            <v>459854</v>
          </cell>
          <cell r="I622">
            <v>0</v>
          </cell>
          <cell r="AY622">
            <v>50591</v>
          </cell>
          <cell r="CK622">
            <v>0</v>
          </cell>
          <cell r="CL622">
            <v>0</v>
          </cell>
          <cell r="CM622">
            <v>0</v>
          </cell>
          <cell r="CU622">
            <v>0</v>
          </cell>
        </row>
        <row r="623">
          <cell r="F623">
            <v>650000</v>
          </cell>
          <cell r="G623">
            <v>638840.04</v>
          </cell>
          <cell r="H623">
            <v>427745.67</v>
          </cell>
          <cell r="I623">
            <v>0</v>
          </cell>
          <cell r="AY623">
            <v>60816.13</v>
          </cell>
          <cell r="CK623">
            <v>0</v>
          </cell>
          <cell r="CL623">
            <v>0</v>
          </cell>
          <cell r="CM623">
            <v>0</v>
          </cell>
          <cell r="CU623">
            <v>0</v>
          </cell>
        </row>
        <row r="624">
          <cell r="F624">
            <v>27782</v>
          </cell>
          <cell r="G624">
            <v>27782</v>
          </cell>
          <cell r="H624">
            <v>17066.650000000001</v>
          </cell>
          <cell r="I624">
            <v>3447.85</v>
          </cell>
          <cell r="AY624">
            <v>0</v>
          </cell>
          <cell r="CK624">
            <v>0</v>
          </cell>
          <cell r="CL624">
            <v>0</v>
          </cell>
          <cell r="CM624">
            <v>0</v>
          </cell>
          <cell r="CU624">
            <v>0</v>
          </cell>
        </row>
        <row r="625">
          <cell r="F625">
            <v>4186</v>
          </cell>
          <cell r="G625">
            <v>4186</v>
          </cell>
          <cell r="H625">
            <v>2092.29</v>
          </cell>
          <cell r="I625">
            <v>2092.71</v>
          </cell>
          <cell r="AY625">
            <v>0</v>
          </cell>
          <cell r="CK625">
            <v>0</v>
          </cell>
          <cell r="CL625">
            <v>0</v>
          </cell>
          <cell r="CM625">
            <v>0</v>
          </cell>
          <cell r="CU625">
            <v>0</v>
          </cell>
        </row>
        <row r="626">
          <cell r="F626">
            <v>73775</v>
          </cell>
          <cell r="G626">
            <v>73775</v>
          </cell>
          <cell r="H626">
            <v>47522.34</v>
          </cell>
          <cell r="I626">
            <v>11512.95</v>
          </cell>
          <cell r="AY626">
            <v>0</v>
          </cell>
          <cell r="CK626">
            <v>0</v>
          </cell>
          <cell r="CL626">
            <v>0</v>
          </cell>
          <cell r="CM626">
            <v>0</v>
          </cell>
          <cell r="CU626">
            <v>0</v>
          </cell>
        </row>
        <row r="627">
          <cell r="F627">
            <v>0</v>
          </cell>
          <cell r="G627">
            <v>30417.5</v>
          </cell>
          <cell r="H627">
            <v>0</v>
          </cell>
          <cell r="I627">
            <v>0</v>
          </cell>
          <cell r="AY627">
            <v>0</v>
          </cell>
          <cell r="CK627">
            <v>0</v>
          </cell>
          <cell r="CL627">
            <v>0</v>
          </cell>
          <cell r="CM627">
            <v>0</v>
          </cell>
          <cell r="CU627">
            <v>0</v>
          </cell>
        </row>
        <row r="628">
          <cell r="F628">
            <v>132000</v>
          </cell>
          <cell r="G628">
            <v>118800</v>
          </cell>
          <cell r="H628">
            <v>103151.15</v>
          </cell>
          <cell r="I628">
            <v>13315</v>
          </cell>
          <cell r="AY628">
            <v>500</v>
          </cell>
          <cell r="CK628">
            <v>0</v>
          </cell>
          <cell r="CL628">
            <v>0</v>
          </cell>
          <cell r="CM628">
            <v>0</v>
          </cell>
          <cell r="CU628">
            <v>0</v>
          </cell>
        </row>
        <row r="629">
          <cell r="F629">
            <v>29000</v>
          </cell>
          <cell r="G629">
            <v>29000</v>
          </cell>
          <cell r="H629">
            <v>22893.87</v>
          </cell>
          <cell r="I629">
            <v>246.56</v>
          </cell>
          <cell r="AY629">
            <v>0</v>
          </cell>
          <cell r="CK629">
            <v>0</v>
          </cell>
          <cell r="CL629">
            <v>0</v>
          </cell>
          <cell r="CM629">
            <v>0</v>
          </cell>
          <cell r="CU629">
            <v>0</v>
          </cell>
        </row>
        <row r="630">
          <cell r="F630">
            <v>21000</v>
          </cell>
          <cell r="G630">
            <v>21000</v>
          </cell>
          <cell r="H630">
            <v>16582.310000000001</v>
          </cell>
          <cell r="I630">
            <v>2126.17</v>
          </cell>
          <cell r="AY630">
            <v>0</v>
          </cell>
          <cell r="CK630">
            <v>0</v>
          </cell>
          <cell r="CL630">
            <v>0</v>
          </cell>
          <cell r="CM630">
            <v>0</v>
          </cell>
          <cell r="CU630">
            <v>0</v>
          </cell>
        </row>
        <row r="631">
          <cell r="F631">
            <v>2000000</v>
          </cell>
          <cell r="G631">
            <v>2636475.42</v>
          </cell>
          <cell r="H631">
            <v>1241074.28</v>
          </cell>
          <cell r="I631">
            <v>624676.69999999995</v>
          </cell>
          <cell r="AY631">
            <v>42717.77</v>
          </cell>
          <cell r="CK631">
            <v>0</v>
          </cell>
          <cell r="CL631">
            <v>0</v>
          </cell>
          <cell r="CM631">
            <v>0</v>
          </cell>
          <cell r="CU631">
            <v>0</v>
          </cell>
        </row>
        <row r="632">
          <cell r="F632">
            <v>8000</v>
          </cell>
          <cell r="G632">
            <v>8000</v>
          </cell>
          <cell r="H632">
            <v>5391.96</v>
          </cell>
          <cell r="I632">
            <v>400.93</v>
          </cell>
          <cell r="AY632">
            <v>0</v>
          </cell>
          <cell r="CK632">
            <v>0</v>
          </cell>
          <cell r="CL632">
            <v>0</v>
          </cell>
          <cell r="CM632">
            <v>0</v>
          </cell>
          <cell r="CU632">
            <v>0</v>
          </cell>
        </row>
        <row r="633">
          <cell r="F633">
            <v>29000</v>
          </cell>
          <cell r="G633">
            <v>29000</v>
          </cell>
          <cell r="H633">
            <v>11944.39</v>
          </cell>
          <cell r="I633">
            <v>701</v>
          </cell>
          <cell r="AY633">
            <v>0</v>
          </cell>
          <cell r="CK633">
            <v>0</v>
          </cell>
          <cell r="CL633">
            <v>0</v>
          </cell>
          <cell r="CM633">
            <v>0</v>
          </cell>
          <cell r="CU633">
            <v>0</v>
          </cell>
        </row>
        <row r="634">
          <cell r="F634">
            <v>4000</v>
          </cell>
          <cell r="G634">
            <v>4000</v>
          </cell>
          <cell r="H634">
            <v>3946.78</v>
          </cell>
          <cell r="I634">
            <v>0</v>
          </cell>
          <cell r="AY634">
            <v>0</v>
          </cell>
          <cell r="CK634">
            <v>0</v>
          </cell>
          <cell r="CL634">
            <v>0</v>
          </cell>
          <cell r="CM634">
            <v>0</v>
          </cell>
          <cell r="CU634">
            <v>0</v>
          </cell>
        </row>
        <row r="635">
          <cell r="F635">
            <v>12000</v>
          </cell>
          <cell r="G635">
            <v>12000</v>
          </cell>
          <cell r="H635">
            <v>6223.78</v>
          </cell>
          <cell r="I635">
            <v>0</v>
          </cell>
          <cell r="AY635">
            <v>0</v>
          </cell>
          <cell r="CK635">
            <v>0</v>
          </cell>
          <cell r="CL635">
            <v>0</v>
          </cell>
          <cell r="CM635">
            <v>0</v>
          </cell>
          <cell r="CU635">
            <v>0</v>
          </cell>
        </row>
        <row r="636">
          <cell r="F636">
            <v>115000</v>
          </cell>
          <cell r="G636">
            <v>115000</v>
          </cell>
          <cell r="H636">
            <v>46199.15</v>
          </cell>
          <cell r="I636">
            <v>0</v>
          </cell>
          <cell r="AY636">
            <v>1574.5</v>
          </cell>
          <cell r="CK636">
            <v>0</v>
          </cell>
          <cell r="CL636">
            <v>0</v>
          </cell>
          <cell r="CM636">
            <v>0</v>
          </cell>
          <cell r="CU636">
            <v>0</v>
          </cell>
        </row>
        <row r="637">
          <cell r="F637">
            <v>2000</v>
          </cell>
          <cell r="G637">
            <v>2000</v>
          </cell>
          <cell r="H637">
            <v>987</v>
          </cell>
          <cell r="I637">
            <v>0</v>
          </cell>
          <cell r="AY637">
            <v>987</v>
          </cell>
          <cell r="CK637">
            <v>0</v>
          </cell>
          <cell r="CL637">
            <v>0</v>
          </cell>
          <cell r="CM637">
            <v>0</v>
          </cell>
          <cell r="CU637">
            <v>0</v>
          </cell>
        </row>
        <row r="638">
          <cell r="F638">
            <v>212708</v>
          </cell>
          <cell r="G638">
            <v>203926.8</v>
          </cell>
          <cell r="H638">
            <v>121083.93</v>
          </cell>
          <cell r="I638">
            <v>5179.34</v>
          </cell>
          <cell r="AY638">
            <v>7064.95</v>
          </cell>
          <cell r="CK638">
            <v>0</v>
          </cell>
          <cell r="CL638">
            <v>0</v>
          </cell>
          <cell r="CM638">
            <v>0</v>
          </cell>
          <cell r="CU638">
            <v>0</v>
          </cell>
        </row>
        <row r="639">
          <cell r="F639">
            <v>97291</v>
          </cell>
          <cell r="G639">
            <v>97291</v>
          </cell>
          <cell r="H639">
            <v>70128.160000000003</v>
          </cell>
          <cell r="I639">
            <v>0</v>
          </cell>
          <cell r="AY639">
            <v>9000</v>
          </cell>
          <cell r="CK639">
            <v>0</v>
          </cell>
          <cell r="CL639">
            <v>0</v>
          </cell>
          <cell r="CM639">
            <v>0</v>
          </cell>
          <cell r="CU639">
            <v>0</v>
          </cell>
        </row>
        <row r="640">
          <cell r="F640">
            <v>5150</v>
          </cell>
          <cell r="G640">
            <v>5150</v>
          </cell>
          <cell r="H640">
            <v>3859.53</v>
          </cell>
          <cell r="I640">
            <v>0</v>
          </cell>
          <cell r="AY640">
            <v>0</v>
          </cell>
          <cell r="CK640">
            <v>0</v>
          </cell>
          <cell r="CL640">
            <v>0</v>
          </cell>
          <cell r="CM640">
            <v>0</v>
          </cell>
          <cell r="CU640">
            <v>0</v>
          </cell>
        </row>
        <row r="641">
          <cell r="F641">
            <v>7918488</v>
          </cell>
          <cell r="G641">
            <v>4276391.91</v>
          </cell>
          <cell r="H641">
            <v>723958.41</v>
          </cell>
          <cell r="I641">
            <v>0</v>
          </cell>
          <cell r="AY641">
            <v>723958.41</v>
          </cell>
          <cell r="CK641">
            <v>0</v>
          </cell>
          <cell r="CL641">
            <v>0</v>
          </cell>
          <cell r="CM641">
            <v>0</v>
          </cell>
          <cell r="CU641">
            <v>0</v>
          </cell>
        </row>
        <row r="642">
          <cell r="F642">
            <v>0</v>
          </cell>
          <cell r="G642">
            <v>7014.88</v>
          </cell>
          <cell r="H642">
            <v>7014.88</v>
          </cell>
          <cell r="I642">
            <v>0</v>
          </cell>
          <cell r="AY642">
            <v>0</v>
          </cell>
          <cell r="CK642">
            <v>0</v>
          </cell>
          <cell r="CL642">
            <v>0</v>
          </cell>
          <cell r="CM642">
            <v>0</v>
          </cell>
          <cell r="CU642">
            <v>0</v>
          </cell>
        </row>
        <row r="643">
          <cell r="F643">
            <v>0</v>
          </cell>
          <cell r="G643">
            <v>4163.37</v>
          </cell>
          <cell r="H643">
            <v>4163.37</v>
          </cell>
          <cell r="I643">
            <v>0</v>
          </cell>
          <cell r="AY643">
            <v>0</v>
          </cell>
          <cell r="CK643">
            <v>0</v>
          </cell>
          <cell r="CL643">
            <v>0</v>
          </cell>
          <cell r="CM643">
            <v>0</v>
          </cell>
          <cell r="CU643">
            <v>0</v>
          </cell>
        </row>
        <row r="644">
          <cell r="F644">
            <v>570864</v>
          </cell>
          <cell r="G644">
            <v>377486.44</v>
          </cell>
          <cell r="H644">
            <v>53213.2</v>
          </cell>
          <cell r="I644">
            <v>0</v>
          </cell>
          <cell r="AY644">
            <v>53213.2</v>
          </cell>
          <cell r="CK644">
            <v>0</v>
          </cell>
          <cell r="CL644">
            <v>0</v>
          </cell>
          <cell r="CM644">
            <v>0</v>
          </cell>
          <cell r="CU644">
            <v>0</v>
          </cell>
        </row>
        <row r="645">
          <cell r="F645">
            <v>605965</v>
          </cell>
          <cell r="G645">
            <v>331590.45</v>
          </cell>
          <cell r="H645">
            <v>8096</v>
          </cell>
          <cell r="I645">
            <v>0</v>
          </cell>
          <cell r="AY645">
            <v>8096</v>
          </cell>
          <cell r="CK645">
            <v>0</v>
          </cell>
          <cell r="CL645">
            <v>0</v>
          </cell>
          <cell r="CM645">
            <v>0</v>
          </cell>
          <cell r="CU645">
            <v>0</v>
          </cell>
        </row>
        <row r="646">
          <cell r="F646">
            <v>1657180</v>
          </cell>
          <cell r="G646">
            <v>1644152.93</v>
          </cell>
          <cell r="H646">
            <v>0</v>
          </cell>
          <cell r="I646">
            <v>0</v>
          </cell>
          <cell r="AY646">
            <v>0</v>
          </cell>
          <cell r="CK646">
            <v>0</v>
          </cell>
          <cell r="CL646">
            <v>0</v>
          </cell>
          <cell r="CM646">
            <v>0</v>
          </cell>
          <cell r="CU646">
            <v>0</v>
          </cell>
        </row>
        <row r="647">
          <cell r="F647">
            <v>207122</v>
          </cell>
          <cell r="G647">
            <v>148266.01999999999</v>
          </cell>
          <cell r="H647">
            <v>63860.55</v>
          </cell>
          <cell r="I647">
            <v>0</v>
          </cell>
          <cell r="AY647">
            <v>63860.55</v>
          </cell>
          <cell r="CK647">
            <v>0</v>
          </cell>
          <cell r="CL647">
            <v>0</v>
          </cell>
          <cell r="CM647">
            <v>0</v>
          </cell>
          <cell r="CU647">
            <v>0</v>
          </cell>
        </row>
        <row r="649">
          <cell r="F649">
            <v>1390038</v>
          </cell>
          <cell r="G649">
            <v>822163.6</v>
          </cell>
          <cell r="H649">
            <v>117344.26</v>
          </cell>
          <cell r="I649">
            <v>0</v>
          </cell>
          <cell r="AY649">
            <v>119272.05</v>
          </cell>
          <cell r="CK649">
            <v>0</v>
          </cell>
          <cell r="CL649">
            <v>0</v>
          </cell>
          <cell r="CM649">
            <v>0</v>
          </cell>
          <cell r="CU649">
            <v>0</v>
          </cell>
        </row>
        <row r="650">
          <cell r="F650">
            <v>214926</v>
          </cell>
          <cell r="G650">
            <v>84333.81</v>
          </cell>
          <cell r="H650">
            <v>18779.990000000002</v>
          </cell>
          <cell r="I650">
            <v>0</v>
          </cell>
          <cell r="AY650">
            <v>18779.990000000002</v>
          </cell>
          <cell r="CK650">
            <v>0</v>
          </cell>
          <cell r="CL650">
            <v>0</v>
          </cell>
          <cell r="CM650">
            <v>0</v>
          </cell>
          <cell r="CU650">
            <v>0</v>
          </cell>
        </row>
        <row r="651">
          <cell r="F651">
            <v>574200</v>
          </cell>
          <cell r="G651">
            <v>435718.8</v>
          </cell>
          <cell r="H651">
            <v>49050.3</v>
          </cell>
          <cell r="I651">
            <v>0</v>
          </cell>
          <cell r="AY651">
            <v>49050.3</v>
          </cell>
          <cell r="CK651">
            <v>0</v>
          </cell>
          <cell r="CL651">
            <v>0</v>
          </cell>
          <cell r="CM651">
            <v>0</v>
          </cell>
          <cell r="CU651">
            <v>0</v>
          </cell>
        </row>
        <row r="652">
          <cell r="F652">
            <v>188786</v>
          </cell>
          <cell r="G652">
            <v>0</v>
          </cell>
          <cell r="H652">
            <v>0</v>
          </cell>
          <cell r="I652">
            <v>0</v>
          </cell>
          <cell r="AY652">
            <v>0</v>
          </cell>
          <cell r="CK652">
            <v>0</v>
          </cell>
          <cell r="CL652">
            <v>0</v>
          </cell>
          <cell r="CM652">
            <v>0</v>
          </cell>
          <cell r="CU652">
            <v>0</v>
          </cell>
        </row>
        <row r="653">
          <cell r="F653">
            <v>854755</v>
          </cell>
          <cell r="G653">
            <v>447968.92</v>
          </cell>
          <cell r="H653">
            <v>74630.179999999993</v>
          </cell>
          <cell r="I653">
            <v>0</v>
          </cell>
          <cell r="AY653">
            <v>74630.179999999993</v>
          </cell>
          <cell r="CK653">
            <v>0</v>
          </cell>
          <cell r="CL653">
            <v>0</v>
          </cell>
          <cell r="CM653">
            <v>0</v>
          </cell>
          <cell r="CU653">
            <v>0</v>
          </cell>
        </row>
        <row r="654">
          <cell r="F654">
            <v>1111</v>
          </cell>
          <cell r="G654">
            <v>1111</v>
          </cell>
          <cell r="H654">
            <v>0</v>
          </cell>
          <cell r="I654">
            <v>46.44</v>
          </cell>
          <cell r="AY654">
            <v>0</v>
          </cell>
          <cell r="CK654">
            <v>0</v>
          </cell>
          <cell r="CL654">
            <v>0</v>
          </cell>
          <cell r="CM654">
            <v>0</v>
          </cell>
          <cell r="CU654">
            <v>0</v>
          </cell>
        </row>
        <row r="655">
          <cell r="F655">
            <v>25260</v>
          </cell>
          <cell r="G655">
            <v>25260</v>
          </cell>
          <cell r="H655">
            <v>16169.31</v>
          </cell>
          <cell r="I655">
            <v>0</v>
          </cell>
          <cell r="AY655">
            <v>0</v>
          </cell>
          <cell r="CK655">
            <v>0</v>
          </cell>
          <cell r="CL655">
            <v>0</v>
          </cell>
          <cell r="CM655">
            <v>0</v>
          </cell>
          <cell r="CU655">
            <v>0</v>
          </cell>
        </row>
        <row r="656">
          <cell r="F656">
            <v>300000</v>
          </cell>
          <cell r="G656">
            <v>300240.21999999997</v>
          </cell>
          <cell r="H656">
            <v>261240.22</v>
          </cell>
          <cell r="I656">
            <v>0</v>
          </cell>
          <cell r="AY656">
            <v>28300.720000000001</v>
          </cell>
          <cell r="CK656">
            <v>0</v>
          </cell>
          <cell r="CL656">
            <v>0</v>
          </cell>
          <cell r="CM656">
            <v>0</v>
          </cell>
          <cell r="CU656">
            <v>0</v>
          </cell>
        </row>
        <row r="657">
          <cell r="F657">
            <v>21795</v>
          </cell>
          <cell r="G657">
            <v>22127.75</v>
          </cell>
          <cell r="H657">
            <v>17853.75</v>
          </cell>
          <cell r="I657">
            <v>0</v>
          </cell>
          <cell r="AY657">
            <v>1983.75</v>
          </cell>
          <cell r="CK657">
            <v>0</v>
          </cell>
          <cell r="CL657">
            <v>0</v>
          </cell>
          <cell r="CM657">
            <v>0</v>
          </cell>
          <cell r="CU657">
            <v>0</v>
          </cell>
        </row>
        <row r="658">
          <cell r="F658">
            <v>44937</v>
          </cell>
          <cell r="G658">
            <v>44937</v>
          </cell>
          <cell r="H658">
            <v>27874.66</v>
          </cell>
          <cell r="I658">
            <v>3277.59</v>
          </cell>
          <cell r="AY658">
            <v>0</v>
          </cell>
          <cell r="CK658">
            <v>0</v>
          </cell>
          <cell r="CL658">
            <v>0</v>
          </cell>
          <cell r="CM658">
            <v>0</v>
          </cell>
          <cell r="CU658">
            <v>0</v>
          </cell>
        </row>
        <row r="659">
          <cell r="F659">
            <v>15000</v>
          </cell>
          <cell r="G659">
            <v>15000</v>
          </cell>
          <cell r="H659">
            <v>1570</v>
          </cell>
          <cell r="I659">
            <v>2</v>
          </cell>
          <cell r="AY659">
            <v>0</v>
          </cell>
          <cell r="CK659">
            <v>0</v>
          </cell>
          <cell r="CL659">
            <v>0</v>
          </cell>
          <cell r="CM659">
            <v>0</v>
          </cell>
          <cell r="CU659">
            <v>0</v>
          </cell>
        </row>
        <row r="660">
          <cell r="F660">
            <v>100000</v>
          </cell>
          <cell r="G660">
            <v>20000</v>
          </cell>
          <cell r="H660">
            <v>2125.08</v>
          </cell>
          <cell r="I660">
            <v>11237.02</v>
          </cell>
          <cell r="AY660">
            <v>0</v>
          </cell>
          <cell r="CK660">
            <v>0</v>
          </cell>
          <cell r="CL660">
            <v>750000</v>
          </cell>
          <cell r="CM660">
            <v>0</v>
          </cell>
          <cell r="CU660">
            <v>0</v>
          </cell>
        </row>
        <row r="661">
          <cell r="F661">
            <v>12314</v>
          </cell>
          <cell r="G661">
            <v>12314</v>
          </cell>
          <cell r="H661">
            <v>6687.5</v>
          </cell>
          <cell r="I661">
            <v>5625</v>
          </cell>
          <cell r="AY661">
            <v>0</v>
          </cell>
          <cell r="CK661">
            <v>0</v>
          </cell>
          <cell r="CL661">
            <v>0</v>
          </cell>
          <cell r="CM661">
            <v>0</v>
          </cell>
          <cell r="CU661">
            <v>0</v>
          </cell>
        </row>
        <row r="662">
          <cell r="F662">
            <v>90443</v>
          </cell>
          <cell r="G662">
            <v>90443</v>
          </cell>
          <cell r="H662">
            <v>63968.87</v>
          </cell>
          <cell r="I662">
            <v>10460.35</v>
          </cell>
          <cell r="AY662">
            <v>0</v>
          </cell>
          <cell r="CK662">
            <v>0</v>
          </cell>
          <cell r="CL662">
            <v>0</v>
          </cell>
          <cell r="CM662">
            <v>0</v>
          </cell>
          <cell r="CU662">
            <v>0</v>
          </cell>
        </row>
        <row r="663">
          <cell r="F663">
            <v>74000</v>
          </cell>
          <cell r="G663">
            <v>59200</v>
          </cell>
          <cell r="H663">
            <v>56522.98</v>
          </cell>
          <cell r="I663">
            <v>2822</v>
          </cell>
          <cell r="AY663">
            <v>0</v>
          </cell>
          <cell r="CK663">
            <v>0</v>
          </cell>
          <cell r="CL663">
            <v>0</v>
          </cell>
          <cell r="CM663">
            <v>0</v>
          </cell>
          <cell r="CU663">
            <v>0</v>
          </cell>
        </row>
        <row r="664">
          <cell r="F664">
            <v>42000</v>
          </cell>
          <cell r="G664">
            <v>42000</v>
          </cell>
          <cell r="H664">
            <v>33210.230000000003</v>
          </cell>
          <cell r="I664">
            <v>4571</v>
          </cell>
          <cell r="AY664">
            <v>0</v>
          </cell>
          <cell r="CK664">
            <v>0</v>
          </cell>
          <cell r="CL664">
            <v>0</v>
          </cell>
          <cell r="CM664">
            <v>0</v>
          </cell>
          <cell r="CU664">
            <v>0</v>
          </cell>
        </row>
        <row r="665">
          <cell r="F665">
            <v>37500</v>
          </cell>
          <cell r="G665">
            <v>37500</v>
          </cell>
          <cell r="H665">
            <v>29673.55</v>
          </cell>
          <cell r="I665">
            <v>3424.85</v>
          </cell>
          <cell r="AY665">
            <v>0</v>
          </cell>
          <cell r="CK665">
            <v>0</v>
          </cell>
          <cell r="CL665">
            <v>0</v>
          </cell>
          <cell r="CM665">
            <v>0</v>
          </cell>
          <cell r="CU665">
            <v>0</v>
          </cell>
        </row>
        <row r="666">
          <cell r="F666">
            <v>1200000</v>
          </cell>
          <cell r="G666">
            <v>1443225.07</v>
          </cell>
          <cell r="H666">
            <v>966140.08</v>
          </cell>
          <cell r="I666">
            <v>223867.25</v>
          </cell>
          <cell r="AY666">
            <v>39610.19</v>
          </cell>
          <cell r="CK666">
            <v>0</v>
          </cell>
          <cell r="CL666">
            <v>0</v>
          </cell>
          <cell r="CM666">
            <v>0</v>
          </cell>
          <cell r="CU666">
            <v>0</v>
          </cell>
        </row>
        <row r="667">
          <cell r="F667">
            <v>1500</v>
          </cell>
          <cell r="G667">
            <v>1500</v>
          </cell>
          <cell r="H667">
            <v>768</v>
          </cell>
          <cell r="I667">
            <v>448</v>
          </cell>
          <cell r="AY667">
            <v>0</v>
          </cell>
          <cell r="CK667">
            <v>0</v>
          </cell>
          <cell r="CL667">
            <v>0</v>
          </cell>
          <cell r="CM667">
            <v>0</v>
          </cell>
          <cell r="CU667">
            <v>0</v>
          </cell>
        </row>
        <row r="668">
          <cell r="F668">
            <v>290000</v>
          </cell>
          <cell r="G668">
            <v>290000</v>
          </cell>
          <cell r="H668">
            <v>192416</v>
          </cell>
          <cell r="I668">
            <v>0</v>
          </cell>
          <cell r="AY668">
            <v>0</v>
          </cell>
          <cell r="CK668">
            <v>0</v>
          </cell>
          <cell r="CL668">
            <v>0</v>
          </cell>
          <cell r="CM668">
            <v>0</v>
          </cell>
          <cell r="CU668">
            <v>0</v>
          </cell>
        </row>
        <row r="669">
          <cell r="F669">
            <v>10000</v>
          </cell>
          <cell r="G669">
            <v>10000</v>
          </cell>
          <cell r="H669">
            <v>6774.3</v>
          </cell>
          <cell r="I669">
            <v>147.5</v>
          </cell>
          <cell r="AY669">
            <v>253.63</v>
          </cell>
          <cell r="CK669">
            <v>0</v>
          </cell>
          <cell r="CL669">
            <v>0</v>
          </cell>
          <cell r="CM669">
            <v>0</v>
          </cell>
          <cell r="CU669">
            <v>0</v>
          </cell>
        </row>
        <row r="670">
          <cell r="F670">
            <v>2000</v>
          </cell>
          <cell r="G670">
            <v>2000</v>
          </cell>
          <cell r="H670">
            <v>1604.36</v>
          </cell>
          <cell r="I670">
            <v>190</v>
          </cell>
          <cell r="AY670">
            <v>0</v>
          </cell>
          <cell r="CK670">
            <v>0</v>
          </cell>
          <cell r="CL670">
            <v>0</v>
          </cell>
          <cell r="CM670">
            <v>0</v>
          </cell>
          <cell r="CU670">
            <v>0</v>
          </cell>
        </row>
        <row r="671">
          <cell r="F671">
            <v>30000</v>
          </cell>
          <cell r="G671">
            <v>30000</v>
          </cell>
          <cell r="H671">
            <v>21460.81</v>
          </cell>
          <cell r="I671">
            <v>0</v>
          </cell>
          <cell r="AY671">
            <v>0</v>
          </cell>
          <cell r="CK671">
            <v>0</v>
          </cell>
          <cell r="CL671">
            <v>0</v>
          </cell>
          <cell r="CM671">
            <v>0</v>
          </cell>
          <cell r="CU671">
            <v>0</v>
          </cell>
        </row>
        <row r="672">
          <cell r="F672">
            <v>8000</v>
          </cell>
          <cell r="G672">
            <v>8000</v>
          </cell>
          <cell r="H672">
            <v>1490.74</v>
          </cell>
          <cell r="I672">
            <v>84</v>
          </cell>
          <cell r="AY672">
            <v>0</v>
          </cell>
          <cell r="CK672">
            <v>0</v>
          </cell>
          <cell r="CL672">
            <v>0</v>
          </cell>
          <cell r="CM672">
            <v>0</v>
          </cell>
          <cell r="CU672">
            <v>0</v>
          </cell>
        </row>
        <row r="673">
          <cell r="F673">
            <v>4500</v>
          </cell>
          <cell r="G673">
            <v>4500</v>
          </cell>
          <cell r="H673">
            <v>4425.1099999999997</v>
          </cell>
          <cell r="I673">
            <v>0</v>
          </cell>
          <cell r="AY673">
            <v>0</v>
          </cell>
          <cell r="CK673">
            <v>0</v>
          </cell>
          <cell r="CL673">
            <v>0</v>
          </cell>
          <cell r="CM673">
            <v>0</v>
          </cell>
          <cell r="CU673">
            <v>0</v>
          </cell>
        </row>
        <row r="674">
          <cell r="F674">
            <v>10000</v>
          </cell>
          <cell r="G674">
            <v>10000</v>
          </cell>
          <cell r="H674">
            <v>4625.45</v>
          </cell>
          <cell r="I674">
            <v>0</v>
          </cell>
          <cell r="AY674">
            <v>6.73</v>
          </cell>
          <cell r="CK674">
            <v>0</v>
          </cell>
          <cell r="CL674">
            <v>0</v>
          </cell>
          <cell r="CM674">
            <v>0</v>
          </cell>
          <cell r="CU674">
            <v>0</v>
          </cell>
        </row>
        <row r="675">
          <cell r="F675">
            <v>13500</v>
          </cell>
          <cell r="G675">
            <v>13500</v>
          </cell>
          <cell r="H675">
            <v>4125.26</v>
          </cell>
          <cell r="I675">
            <v>374</v>
          </cell>
          <cell r="AY675">
            <v>80</v>
          </cell>
          <cell r="CK675">
            <v>0</v>
          </cell>
          <cell r="CL675">
            <v>0</v>
          </cell>
          <cell r="CM675">
            <v>0</v>
          </cell>
          <cell r="CU675">
            <v>0</v>
          </cell>
        </row>
        <row r="676">
          <cell r="F676">
            <v>287317</v>
          </cell>
          <cell r="G676">
            <v>296098.2</v>
          </cell>
          <cell r="H676">
            <v>183433.57</v>
          </cell>
          <cell r="I676">
            <v>8314.4</v>
          </cell>
          <cell r="AY676">
            <v>10578.93</v>
          </cell>
          <cell r="CK676">
            <v>0</v>
          </cell>
          <cell r="CL676">
            <v>0</v>
          </cell>
          <cell r="CM676">
            <v>0</v>
          </cell>
          <cell r="CU676">
            <v>0</v>
          </cell>
        </row>
        <row r="677">
          <cell r="F677">
            <v>127765</v>
          </cell>
          <cell r="G677">
            <v>127765</v>
          </cell>
          <cell r="H677">
            <v>87214.61</v>
          </cell>
          <cell r="I677">
            <v>4483.8</v>
          </cell>
          <cell r="AY677">
            <v>8669.4</v>
          </cell>
          <cell r="CK677">
            <v>0</v>
          </cell>
          <cell r="CL677">
            <v>0</v>
          </cell>
          <cell r="CM677">
            <v>0</v>
          </cell>
          <cell r="CU677">
            <v>0</v>
          </cell>
        </row>
        <row r="678">
          <cell r="F678">
            <v>20000</v>
          </cell>
          <cell r="G678">
            <v>20000</v>
          </cell>
          <cell r="H678">
            <v>15780.97</v>
          </cell>
          <cell r="I678">
            <v>0</v>
          </cell>
          <cell r="AY678">
            <v>0</v>
          </cell>
          <cell r="CK678">
            <v>0</v>
          </cell>
          <cell r="CL678">
            <v>0</v>
          </cell>
          <cell r="CM678">
            <v>0</v>
          </cell>
          <cell r="CU678">
            <v>0</v>
          </cell>
        </row>
        <row r="679">
          <cell r="F679">
            <v>19500</v>
          </cell>
          <cell r="G679">
            <v>19500</v>
          </cell>
          <cell r="H679">
            <v>14682.57</v>
          </cell>
          <cell r="I679">
            <v>0</v>
          </cell>
          <cell r="AY679">
            <v>0</v>
          </cell>
          <cell r="CK679">
            <v>0</v>
          </cell>
          <cell r="CL679">
            <v>0</v>
          </cell>
          <cell r="CM679">
            <v>0</v>
          </cell>
          <cell r="CU679">
            <v>0</v>
          </cell>
        </row>
        <row r="680">
          <cell r="F680">
            <v>0</v>
          </cell>
          <cell r="G680">
            <v>595777.68999999994</v>
          </cell>
          <cell r="H680">
            <v>595777.68999999994</v>
          </cell>
          <cell r="I680">
            <v>0</v>
          </cell>
          <cell r="AY680">
            <v>0</v>
          </cell>
          <cell r="CK680">
            <v>0</v>
          </cell>
          <cell r="CL680">
            <v>0</v>
          </cell>
          <cell r="CM680">
            <v>0</v>
          </cell>
          <cell r="CU680">
            <v>87028</v>
          </cell>
        </row>
        <row r="681">
          <cell r="F681">
            <v>0</v>
          </cell>
          <cell r="G681">
            <v>22266.13</v>
          </cell>
          <cell r="H681">
            <v>22266.13</v>
          </cell>
          <cell r="I681">
            <v>0</v>
          </cell>
          <cell r="AY681">
            <v>0</v>
          </cell>
          <cell r="CK681">
            <v>0</v>
          </cell>
          <cell r="CL681">
            <v>0</v>
          </cell>
          <cell r="CM681">
            <v>0</v>
          </cell>
          <cell r="CU681">
            <v>2764</v>
          </cell>
        </row>
        <row r="682">
          <cell r="F682">
            <v>0</v>
          </cell>
          <cell r="G682">
            <v>37760.18</v>
          </cell>
          <cell r="H682">
            <v>37760.18</v>
          </cell>
          <cell r="I682">
            <v>0</v>
          </cell>
          <cell r="AY682">
            <v>0</v>
          </cell>
          <cell r="CK682">
            <v>0</v>
          </cell>
          <cell r="CL682">
            <v>0</v>
          </cell>
          <cell r="CM682">
            <v>0</v>
          </cell>
          <cell r="CU682">
            <v>0</v>
          </cell>
        </row>
        <row r="683">
          <cell r="F683">
            <v>0</v>
          </cell>
          <cell r="G683">
            <v>13027.07</v>
          </cell>
          <cell r="H683">
            <v>13027.07</v>
          </cell>
          <cell r="I683">
            <v>0</v>
          </cell>
          <cell r="AY683">
            <v>0</v>
          </cell>
          <cell r="CK683">
            <v>0</v>
          </cell>
          <cell r="CL683">
            <v>0</v>
          </cell>
          <cell r="CM683">
            <v>0</v>
          </cell>
          <cell r="CU683">
            <v>0</v>
          </cell>
        </row>
        <row r="684">
          <cell r="F684">
            <v>0</v>
          </cell>
          <cell r="G684">
            <v>5479.22</v>
          </cell>
          <cell r="H684">
            <v>5479.22</v>
          </cell>
          <cell r="I684">
            <v>0</v>
          </cell>
          <cell r="AY684">
            <v>0</v>
          </cell>
          <cell r="CK684">
            <v>0</v>
          </cell>
          <cell r="CL684">
            <v>0</v>
          </cell>
          <cell r="CM684">
            <v>0</v>
          </cell>
          <cell r="CU684">
            <v>0</v>
          </cell>
        </row>
        <row r="685">
          <cell r="F685">
            <v>0</v>
          </cell>
          <cell r="G685">
            <v>176308.12</v>
          </cell>
          <cell r="H685">
            <v>176308.12</v>
          </cell>
          <cell r="I685">
            <v>0</v>
          </cell>
          <cell r="AY685">
            <v>0</v>
          </cell>
          <cell r="CK685">
            <v>0</v>
          </cell>
          <cell r="CL685">
            <v>0</v>
          </cell>
          <cell r="CM685">
            <v>0</v>
          </cell>
          <cell r="CU685">
            <v>0</v>
          </cell>
        </row>
        <row r="686">
          <cell r="F686">
            <v>0</v>
          </cell>
          <cell r="G686">
            <v>89014.84</v>
          </cell>
          <cell r="H686">
            <v>89014.84</v>
          </cell>
          <cell r="I686">
            <v>0</v>
          </cell>
          <cell r="AY686">
            <v>0</v>
          </cell>
          <cell r="CK686">
            <v>0</v>
          </cell>
          <cell r="CL686">
            <v>0</v>
          </cell>
          <cell r="CM686">
            <v>0</v>
          </cell>
          <cell r="CU686">
            <v>13833.15</v>
          </cell>
        </row>
        <row r="687">
          <cell r="F687">
            <v>0</v>
          </cell>
          <cell r="G687">
            <v>14886.89</v>
          </cell>
          <cell r="H687">
            <v>14886.89</v>
          </cell>
          <cell r="I687">
            <v>0</v>
          </cell>
          <cell r="AY687">
            <v>0</v>
          </cell>
          <cell r="CK687">
            <v>0</v>
          </cell>
          <cell r="CL687">
            <v>0</v>
          </cell>
          <cell r="CM687">
            <v>0</v>
          </cell>
          <cell r="CU687">
            <v>2298.0700000000002</v>
          </cell>
        </row>
        <row r="688">
          <cell r="F688">
            <v>0</v>
          </cell>
          <cell r="G688">
            <v>26032.5</v>
          </cell>
          <cell r="H688">
            <v>26032.5</v>
          </cell>
          <cell r="I688">
            <v>0</v>
          </cell>
          <cell r="AY688">
            <v>0</v>
          </cell>
          <cell r="CK688">
            <v>0</v>
          </cell>
          <cell r="CL688">
            <v>0</v>
          </cell>
          <cell r="CM688">
            <v>0</v>
          </cell>
          <cell r="CU688">
            <v>4095</v>
          </cell>
        </row>
        <row r="689">
          <cell r="F689">
            <v>0</v>
          </cell>
          <cell r="G689">
            <v>24088.58</v>
          </cell>
          <cell r="H689">
            <v>24088.58</v>
          </cell>
          <cell r="I689">
            <v>0</v>
          </cell>
          <cell r="AY689">
            <v>0</v>
          </cell>
          <cell r="CK689">
            <v>0</v>
          </cell>
          <cell r="CL689">
            <v>0</v>
          </cell>
          <cell r="CM689">
            <v>0</v>
          </cell>
          <cell r="CU689">
            <v>0</v>
          </cell>
        </row>
        <row r="690">
          <cell r="F690">
            <v>0</v>
          </cell>
          <cell r="G690">
            <v>69773.5</v>
          </cell>
          <cell r="H690">
            <v>69773.5</v>
          </cell>
          <cell r="I690">
            <v>0</v>
          </cell>
          <cell r="AY690">
            <v>0</v>
          </cell>
          <cell r="CK690">
            <v>0</v>
          </cell>
          <cell r="CL690">
            <v>0</v>
          </cell>
          <cell r="CM690">
            <v>0</v>
          </cell>
          <cell r="CU690">
            <v>8591.92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CK691">
            <v>0</v>
          </cell>
          <cell r="CL691">
            <v>0</v>
          </cell>
          <cell r="CM691">
            <v>0</v>
          </cell>
        </row>
        <row r="692">
          <cell r="F692">
            <v>5784324</v>
          </cell>
          <cell r="G692">
            <v>5784324</v>
          </cell>
          <cell r="H692">
            <v>4635560.5599999996</v>
          </cell>
          <cell r="I692">
            <v>0</v>
          </cell>
          <cell r="AY692">
            <v>513105.12</v>
          </cell>
          <cell r="CK692">
            <v>0</v>
          </cell>
          <cell r="CL692">
            <v>0</v>
          </cell>
          <cell r="CM692">
            <v>0</v>
          </cell>
          <cell r="CU692">
            <v>510920</v>
          </cell>
        </row>
        <row r="693">
          <cell r="F693">
            <v>358193</v>
          </cell>
          <cell r="G693">
            <v>358193</v>
          </cell>
          <cell r="H693">
            <v>231840</v>
          </cell>
          <cell r="I693">
            <v>115920</v>
          </cell>
          <cell r="AY693">
            <v>0</v>
          </cell>
          <cell r="CK693">
            <v>0</v>
          </cell>
          <cell r="CL693">
            <v>0</v>
          </cell>
          <cell r="CM693">
            <v>0</v>
          </cell>
          <cell r="CU693">
            <v>0</v>
          </cell>
        </row>
        <row r="694">
          <cell r="F694">
            <v>1261485</v>
          </cell>
          <cell r="G694">
            <v>1399373.46</v>
          </cell>
          <cell r="H694">
            <v>1272921.3899999999</v>
          </cell>
          <cell r="I694">
            <v>14700</v>
          </cell>
          <cell r="AY694">
            <v>45546.49</v>
          </cell>
          <cell r="CK694">
            <v>0</v>
          </cell>
          <cell r="CL694">
            <v>0</v>
          </cell>
          <cell r="CM694">
            <v>0</v>
          </cell>
          <cell r="CU694">
            <v>114336.19</v>
          </cell>
        </row>
        <row r="695">
          <cell r="F695">
            <v>0</v>
          </cell>
          <cell r="G695">
            <v>106081.68</v>
          </cell>
          <cell r="H695">
            <v>106081.68</v>
          </cell>
          <cell r="I695">
            <v>0</v>
          </cell>
          <cell r="AY695">
            <v>0</v>
          </cell>
          <cell r="CK695">
            <v>0</v>
          </cell>
          <cell r="CL695">
            <v>0</v>
          </cell>
          <cell r="CM695">
            <v>0</v>
          </cell>
          <cell r="CU695">
            <v>7906.91</v>
          </cell>
        </row>
        <row r="696">
          <cell r="F696">
            <v>181280</v>
          </cell>
          <cell r="G696">
            <v>181280</v>
          </cell>
          <cell r="H696">
            <v>157333.14000000001</v>
          </cell>
          <cell r="I696">
            <v>0</v>
          </cell>
          <cell r="AY696">
            <v>16795.47</v>
          </cell>
          <cell r="CK696">
            <v>0</v>
          </cell>
          <cell r="CL696">
            <v>0</v>
          </cell>
          <cell r="CM696">
            <v>0</v>
          </cell>
          <cell r="CU696">
            <v>16189.5</v>
          </cell>
        </row>
        <row r="697">
          <cell r="F697">
            <v>396096</v>
          </cell>
          <cell r="G697">
            <v>396096</v>
          </cell>
          <cell r="H697">
            <v>194665.69</v>
          </cell>
          <cell r="I697">
            <v>0</v>
          </cell>
          <cell r="AY697">
            <v>0</v>
          </cell>
          <cell r="CK697">
            <v>0</v>
          </cell>
          <cell r="CL697">
            <v>0</v>
          </cell>
          <cell r="CM697">
            <v>0</v>
          </cell>
          <cell r="CU697">
            <v>0</v>
          </cell>
        </row>
        <row r="698">
          <cell r="F698">
            <v>1160287</v>
          </cell>
          <cell r="G698">
            <v>1160287</v>
          </cell>
          <cell r="H698">
            <v>0</v>
          </cell>
          <cell r="I698">
            <v>0</v>
          </cell>
          <cell r="AY698">
            <v>0</v>
          </cell>
          <cell r="CK698">
            <v>0</v>
          </cell>
          <cell r="CL698">
            <v>0</v>
          </cell>
          <cell r="CM698">
            <v>0</v>
          </cell>
          <cell r="CU698">
            <v>0</v>
          </cell>
        </row>
        <row r="699">
          <cell r="F699">
            <v>25000</v>
          </cell>
          <cell r="G699">
            <v>45714.26</v>
          </cell>
          <cell r="H699">
            <v>45714.26</v>
          </cell>
          <cell r="I699">
            <v>0</v>
          </cell>
          <cell r="AY699">
            <v>16091.97</v>
          </cell>
          <cell r="CK699">
            <v>0</v>
          </cell>
          <cell r="CL699">
            <v>0</v>
          </cell>
          <cell r="CM699">
            <v>0</v>
          </cell>
          <cell r="CU699">
            <v>0</v>
          </cell>
        </row>
        <row r="700">
          <cell r="F700">
            <v>886489</v>
          </cell>
          <cell r="G700">
            <v>886489</v>
          </cell>
          <cell r="H700">
            <v>681144.57</v>
          </cell>
          <cell r="I700">
            <v>0</v>
          </cell>
          <cell r="AY700">
            <v>76955.05</v>
          </cell>
          <cell r="CK700">
            <v>0</v>
          </cell>
          <cell r="CL700">
            <v>0</v>
          </cell>
          <cell r="CM700">
            <v>0</v>
          </cell>
          <cell r="CU700">
            <v>78859.3</v>
          </cell>
        </row>
        <row r="701">
          <cell r="F701">
            <v>143033</v>
          </cell>
          <cell r="G701">
            <v>143033</v>
          </cell>
          <cell r="H701">
            <v>112430.45</v>
          </cell>
          <cell r="I701">
            <v>0</v>
          </cell>
          <cell r="AY701">
            <v>12727.86</v>
          </cell>
          <cell r="CK701">
            <v>0</v>
          </cell>
          <cell r="CL701">
            <v>0</v>
          </cell>
          <cell r="CM701">
            <v>0</v>
          </cell>
          <cell r="CU701">
            <v>12879.83</v>
          </cell>
        </row>
        <row r="702">
          <cell r="F702">
            <v>290400</v>
          </cell>
          <cell r="G702">
            <v>290400</v>
          </cell>
          <cell r="H702">
            <v>224281.2</v>
          </cell>
          <cell r="I702">
            <v>0</v>
          </cell>
          <cell r="AY702">
            <v>25127.7</v>
          </cell>
          <cell r="CK702">
            <v>0</v>
          </cell>
          <cell r="CL702">
            <v>0</v>
          </cell>
          <cell r="CM702">
            <v>0</v>
          </cell>
          <cell r="CU702">
            <v>25740</v>
          </cell>
        </row>
        <row r="703">
          <cell r="F703">
            <v>132604</v>
          </cell>
          <cell r="G703">
            <v>141052.4</v>
          </cell>
          <cell r="H703">
            <v>141052.4</v>
          </cell>
          <cell r="I703">
            <v>0</v>
          </cell>
          <cell r="AY703">
            <v>0</v>
          </cell>
          <cell r="CK703">
            <v>0</v>
          </cell>
          <cell r="CL703">
            <v>0</v>
          </cell>
          <cell r="CM703">
            <v>0</v>
          </cell>
          <cell r="CU703">
            <v>0</v>
          </cell>
        </row>
        <row r="704">
          <cell r="F704">
            <v>655452</v>
          </cell>
          <cell r="G704">
            <v>655452</v>
          </cell>
          <cell r="H704">
            <v>463768.45</v>
          </cell>
          <cell r="I704">
            <v>0</v>
          </cell>
          <cell r="AY704">
            <v>48943.56</v>
          </cell>
          <cell r="CK704">
            <v>0</v>
          </cell>
          <cell r="CL704">
            <v>0</v>
          </cell>
          <cell r="CM704">
            <v>0</v>
          </cell>
          <cell r="CU704">
            <v>46522.35</v>
          </cell>
        </row>
        <row r="705">
          <cell r="F705">
            <v>3425</v>
          </cell>
          <cell r="G705">
            <v>4425</v>
          </cell>
          <cell r="H705">
            <v>4077.17</v>
          </cell>
          <cell r="I705">
            <v>232.84</v>
          </cell>
          <cell r="AY705">
            <v>407.01</v>
          </cell>
          <cell r="CK705">
            <v>0</v>
          </cell>
          <cell r="CL705">
            <v>0</v>
          </cell>
          <cell r="CM705">
            <v>0</v>
          </cell>
          <cell r="CU705">
            <v>0</v>
          </cell>
        </row>
        <row r="706">
          <cell r="F706">
            <v>8832</v>
          </cell>
          <cell r="G706">
            <v>8832</v>
          </cell>
          <cell r="H706">
            <v>6122.37</v>
          </cell>
          <cell r="I706">
            <v>0</v>
          </cell>
          <cell r="AY706">
            <v>0</v>
          </cell>
          <cell r="CK706">
            <v>0</v>
          </cell>
          <cell r="CL706">
            <v>0</v>
          </cell>
          <cell r="CM706">
            <v>0</v>
          </cell>
          <cell r="CU706">
            <v>0</v>
          </cell>
        </row>
        <row r="707">
          <cell r="F707">
            <v>223656</v>
          </cell>
          <cell r="G707">
            <v>221554.74</v>
          </cell>
          <cell r="H707">
            <v>204529.78</v>
          </cell>
          <cell r="I707">
            <v>0</v>
          </cell>
          <cell r="AY707">
            <v>18497.439999999999</v>
          </cell>
          <cell r="CK707">
            <v>0</v>
          </cell>
          <cell r="CL707">
            <v>0</v>
          </cell>
          <cell r="CM707">
            <v>0</v>
          </cell>
          <cell r="CU707">
            <v>0</v>
          </cell>
        </row>
        <row r="708">
          <cell r="F708">
            <v>36273</v>
          </cell>
          <cell r="G708">
            <v>36273</v>
          </cell>
          <cell r="H708">
            <v>14527.13</v>
          </cell>
          <cell r="I708">
            <v>0</v>
          </cell>
          <cell r="AY708">
            <v>1639.95</v>
          </cell>
          <cell r="CK708">
            <v>0</v>
          </cell>
          <cell r="CL708">
            <v>0</v>
          </cell>
          <cell r="CM708">
            <v>0</v>
          </cell>
          <cell r="CU708">
            <v>0</v>
          </cell>
        </row>
        <row r="709">
          <cell r="F709">
            <v>85554</v>
          </cell>
          <cell r="G709">
            <v>85554</v>
          </cell>
          <cell r="H709">
            <v>53210.27</v>
          </cell>
          <cell r="I709">
            <v>0</v>
          </cell>
          <cell r="AY709">
            <v>1832.3</v>
          </cell>
          <cell r="CK709">
            <v>0</v>
          </cell>
          <cell r="CL709">
            <v>0</v>
          </cell>
          <cell r="CM709">
            <v>0</v>
          </cell>
          <cell r="CU709">
            <v>0</v>
          </cell>
        </row>
        <row r="710">
          <cell r="F710">
            <v>3983</v>
          </cell>
          <cell r="G710">
            <v>3383</v>
          </cell>
          <cell r="H710">
            <v>2100</v>
          </cell>
          <cell r="I710">
            <v>300</v>
          </cell>
          <cell r="AY710">
            <v>300</v>
          </cell>
          <cell r="CK710">
            <v>0</v>
          </cell>
          <cell r="CL710">
            <v>0</v>
          </cell>
          <cell r="CM710">
            <v>0</v>
          </cell>
          <cell r="CU710">
            <v>0</v>
          </cell>
        </row>
        <row r="711">
          <cell r="F711">
            <v>66105</v>
          </cell>
          <cell r="G711">
            <v>66105</v>
          </cell>
          <cell r="H711">
            <v>40095.050000000003</v>
          </cell>
          <cell r="I711">
            <v>5041</v>
          </cell>
          <cell r="AY711">
            <v>4008.05</v>
          </cell>
          <cell r="CK711">
            <v>0</v>
          </cell>
          <cell r="CL711">
            <v>0</v>
          </cell>
          <cell r="CM711">
            <v>0</v>
          </cell>
          <cell r="CU711">
            <v>0</v>
          </cell>
        </row>
        <row r="712">
          <cell r="F712">
            <v>633360</v>
          </cell>
          <cell r="G712">
            <v>545808.04</v>
          </cell>
          <cell r="H712">
            <v>422789.1</v>
          </cell>
          <cell r="I712">
            <v>0</v>
          </cell>
          <cell r="AY712">
            <v>52780</v>
          </cell>
          <cell r="CK712">
            <v>0</v>
          </cell>
          <cell r="CL712">
            <v>0</v>
          </cell>
          <cell r="CM712">
            <v>0</v>
          </cell>
          <cell r="CU712">
            <v>0</v>
          </cell>
        </row>
        <row r="713">
          <cell r="F713">
            <v>32088</v>
          </cell>
          <cell r="G713">
            <v>32088</v>
          </cell>
          <cell r="H713">
            <v>27415.13</v>
          </cell>
          <cell r="I713">
            <v>4672.87</v>
          </cell>
          <cell r="AY713">
            <v>0</v>
          </cell>
          <cell r="CK713">
            <v>0</v>
          </cell>
          <cell r="CL713">
            <v>0</v>
          </cell>
          <cell r="CM713">
            <v>0</v>
          </cell>
          <cell r="CU713">
            <v>0</v>
          </cell>
        </row>
        <row r="714">
          <cell r="F714">
            <v>385000</v>
          </cell>
          <cell r="G714">
            <v>280194.53000000003</v>
          </cell>
          <cell r="H714">
            <v>280194.53000000003</v>
          </cell>
          <cell r="I714">
            <v>0</v>
          </cell>
          <cell r="AY714">
            <v>13635.71</v>
          </cell>
          <cell r="CK714">
            <v>0</v>
          </cell>
          <cell r="CL714">
            <v>0</v>
          </cell>
          <cell r="CM714">
            <v>0</v>
          </cell>
          <cell r="CU714">
            <v>0</v>
          </cell>
        </row>
        <row r="715">
          <cell r="F715">
            <v>0</v>
          </cell>
          <cell r="G715">
            <v>409919</v>
          </cell>
          <cell r="H715">
            <v>374582.17</v>
          </cell>
          <cell r="I715">
            <v>0</v>
          </cell>
          <cell r="AY715">
            <v>0</v>
          </cell>
          <cell r="CK715">
            <v>0</v>
          </cell>
          <cell r="CL715">
            <v>0</v>
          </cell>
          <cell r="CM715">
            <v>0</v>
          </cell>
          <cell r="CU715">
            <v>0</v>
          </cell>
        </row>
        <row r="716">
          <cell r="F716">
            <v>82400</v>
          </cell>
          <cell r="G716">
            <v>534343.62</v>
          </cell>
          <cell r="H716">
            <v>528785.37</v>
          </cell>
          <cell r="I716">
            <v>3179</v>
          </cell>
          <cell r="AY716">
            <v>0</v>
          </cell>
          <cell r="CK716">
            <v>0</v>
          </cell>
          <cell r="CL716">
            <v>0</v>
          </cell>
          <cell r="CM716">
            <v>0</v>
          </cell>
          <cell r="CU716">
            <v>0</v>
          </cell>
        </row>
        <row r="717">
          <cell r="F717">
            <v>12626</v>
          </cell>
          <cell r="G717">
            <v>17826</v>
          </cell>
          <cell r="H717">
            <v>15165.65</v>
          </cell>
          <cell r="I717">
            <v>1403.2</v>
          </cell>
          <cell r="AY717">
            <v>1093.3</v>
          </cell>
          <cell r="CK717">
            <v>0</v>
          </cell>
          <cell r="CL717">
            <v>0</v>
          </cell>
          <cell r="CM717">
            <v>0</v>
          </cell>
          <cell r="CU717">
            <v>0</v>
          </cell>
        </row>
        <row r="718">
          <cell r="F718">
            <v>3572</v>
          </cell>
          <cell r="G718">
            <v>2372</v>
          </cell>
          <cell r="H718">
            <v>1999</v>
          </cell>
          <cell r="I718">
            <v>0</v>
          </cell>
          <cell r="AY718">
            <v>0</v>
          </cell>
          <cell r="CK718">
            <v>0</v>
          </cell>
          <cell r="CL718">
            <v>0</v>
          </cell>
          <cell r="CM718">
            <v>0</v>
          </cell>
          <cell r="CU718">
            <v>0</v>
          </cell>
        </row>
        <row r="719">
          <cell r="F719">
            <v>20000</v>
          </cell>
          <cell r="G719">
            <v>20000</v>
          </cell>
          <cell r="H719">
            <v>12017.55</v>
          </cell>
          <cell r="I719">
            <v>7968.75</v>
          </cell>
          <cell r="AY719">
            <v>0</v>
          </cell>
          <cell r="CK719">
            <v>0</v>
          </cell>
          <cell r="CL719">
            <v>0</v>
          </cell>
          <cell r="CM719">
            <v>0</v>
          </cell>
          <cell r="CU719">
            <v>0</v>
          </cell>
        </row>
        <row r="720">
          <cell r="F720">
            <v>23200</v>
          </cell>
          <cell r="G720">
            <v>23200</v>
          </cell>
          <cell r="H720">
            <v>15800</v>
          </cell>
          <cell r="I720">
            <v>1900</v>
          </cell>
          <cell r="AY720">
            <v>1900</v>
          </cell>
          <cell r="CK720">
            <v>0</v>
          </cell>
          <cell r="CL720">
            <v>0</v>
          </cell>
          <cell r="CM720">
            <v>0</v>
          </cell>
          <cell r="CU720">
            <v>0</v>
          </cell>
        </row>
        <row r="721">
          <cell r="F721">
            <v>83384</v>
          </cell>
          <cell r="G721">
            <v>83384</v>
          </cell>
          <cell r="H721">
            <v>49611.37</v>
          </cell>
          <cell r="I721">
            <v>9505.98</v>
          </cell>
          <cell r="AY721">
            <v>0</v>
          </cell>
          <cell r="CK721">
            <v>0</v>
          </cell>
          <cell r="CL721">
            <v>0</v>
          </cell>
          <cell r="CM721">
            <v>0</v>
          </cell>
          <cell r="CU721">
            <v>0</v>
          </cell>
        </row>
        <row r="722">
          <cell r="F722">
            <v>1000</v>
          </cell>
          <cell r="G722">
            <v>0</v>
          </cell>
          <cell r="H722">
            <v>0</v>
          </cell>
          <cell r="I722">
            <v>0</v>
          </cell>
          <cell r="AY722">
            <v>0</v>
          </cell>
          <cell r="CK722">
            <v>0</v>
          </cell>
          <cell r="CL722">
            <v>0</v>
          </cell>
          <cell r="CM722">
            <v>0</v>
          </cell>
          <cell r="CU722">
            <v>0</v>
          </cell>
        </row>
        <row r="723">
          <cell r="F723">
            <v>1500</v>
          </cell>
          <cell r="G723">
            <v>1500</v>
          </cell>
          <cell r="H723">
            <v>1150</v>
          </cell>
          <cell r="I723">
            <v>0</v>
          </cell>
          <cell r="AY723">
            <v>100</v>
          </cell>
          <cell r="CK723">
            <v>0</v>
          </cell>
          <cell r="CL723">
            <v>0</v>
          </cell>
          <cell r="CM723">
            <v>0</v>
          </cell>
          <cell r="CU723">
            <v>0</v>
          </cell>
        </row>
        <row r="724">
          <cell r="F724">
            <v>4000</v>
          </cell>
          <cell r="G724">
            <v>5200</v>
          </cell>
          <cell r="H724">
            <v>0</v>
          </cell>
          <cell r="I724">
            <v>3830</v>
          </cell>
          <cell r="AY724">
            <v>0</v>
          </cell>
          <cell r="CK724">
            <v>0</v>
          </cell>
          <cell r="CL724">
            <v>0</v>
          </cell>
          <cell r="CM724">
            <v>0</v>
          </cell>
          <cell r="CU724">
            <v>0</v>
          </cell>
        </row>
        <row r="725">
          <cell r="F725">
            <v>16749</v>
          </cell>
          <cell r="G725">
            <v>12149</v>
          </cell>
          <cell r="H725">
            <v>8389.7000000000007</v>
          </cell>
          <cell r="I725">
            <v>0</v>
          </cell>
          <cell r="AY725">
            <v>0</v>
          </cell>
          <cell r="CK725">
            <v>0</v>
          </cell>
          <cell r="CL725">
            <v>0</v>
          </cell>
          <cell r="CM725">
            <v>0</v>
          </cell>
          <cell r="CU725">
            <v>0</v>
          </cell>
        </row>
        <row r="726">
          <cell r="F726">
            <v>3188</v>
          </cell>
          <cell r="G726">
            <v>1188</v>
          </cell>
          <cell r="H726">
            <v>0</v>
          </cell>
          <cell r="I726">
            <v>750</v>
          </cell>
          <cell r="AY726">
            <v>0</v>
          </cell>
          <cell r="CK726">
            <v>0</v>
          </cell>
          <cell r="CL726">
            <v>0</v>
          </cell>
          <cell r="CM726">
            <v>0</v>
          </cell>
          <cell r="CU726">
            <v>0</v>
          </cell>
        </row>
        <row r="727">
          <cell r="F727">
            <v>0</v>
          </cell>
          <cell r="G727">
            <v>2000</v>
          </cell>
          <cell r="H727">
            <v>1588</v>
          </cell>
          <cell r="I727">
            <v>380.5</v>
          </cell>
          <cell r="AY727">
            <v>0</v>
          </cell>
          <cell r="CK727">
            <v>0</v>
          </cell>
          <cell r="CL727">
            <v>0</v>
          </cell>
          <cell r="CM727">
            <v>0</v>
          </cell>
          <cell r="CU727">
            <v>0</v>
          </cell>
        </row>
        <row r="728">
          <cell r="F728">
            <v>60000</v>
          </cell>
          <cell r="G728">
            <v>60000</v>
          </cell>
          <cell r="H728">
            <v>46303.33</v>
          </cell>
          <cell r="I728">
            <v>3632.63</v>
          </cell>
          <cell r="AY728">
            <v>390.9</v>
          </cell>
          <cell r="CK728">
            <v>0</v>
          </cell>
          <cell r="CL728">
            <v>0</v>
          </cell>
          <cell r="CM728">
            <v>0</v>
          </cell>
          <cell r="CU728">
            <v>0</v>
          </cell>
        </row>
        <row r="729">
          <cell r="F729">
            <v>14000</v>
          </cell>
          <cell r="G729">
            <v>14000</v>
          </cell>
          <cell r="H729">
            <v>8260.25</v>
          </cell>
          <cell r="I729">
            <v>1028.8</v>
          </cell>
          <cell r="AY729">
            <v>0</v>
          </cell>
          <cell r="CK729">
            <v>0</v>
          </cell>
          <cell r="CL729">
            <v>0</v>
          </cell>
          <cell r="CM729">
            <v>0</v>
          </cell>
          <cell r="CU729">
            <v>0</v>
          </cell>
        </row>
        <row r="730">
          <cell r="F730">
            <v>19400</v>
          </cell>
          <cell r="G730">
            <v>19400</v>
          </cell>
          <cell r="H730">
            <v>12302.67</v>
          </cell>
          <cell r="I730">
            <v>0</v>
          </cell>
          <cell r="AY730">
            <v>2873.79</v>
          </cell>
          <cell r="CK730">
            <v>0</v>
          </cell>
          <cell r="CL730">
            <v>0</v>
          </cell>
          <cell r="CM730">
            <v>0</v>
          </cell>
          <cell r="CU730">
            <v>0</v>
          </cell>
        </row>
        <row r="731">
          <cell r="F731">
            <v>2500</v>
          </cell>
          <cell r="G731">
            <v>2500</v>
          </cell>
          <cell r="H731">
            <v>1803.91</v>
          </cell>
          <cell r="I731">
            <v>45.5</v>
          </cell>
          <cell r="AY731">
            <v>700.01</v>
          </cell>
          <cell r="CK731">
            <v>0</v>
          </cell>
          <cell r="CL731">
            <v>0</v>
          </cell>
          <cell r="CM731">
            <v>0</v>
          </cell>
          <cell r="CU731">
            <v>0</v>
          </cell>
        </row>
        <row r="732">
          <cell r="F732">
            <v>6900</v>
          </cell>
          <cell r="G732">
            <v>26940</v>
          </cell>
          <cell r="H732">
            <v>13096</v>
          </cell>
          <cell r="I732">
            <v>0</v>
          </cell>
          <cell r="AY732">
            <v>0</v>
          </cell>
          <cell r="CK732">
            <v>0</v>
          </cell>
          <cell r="CL732">
            <v>0</v>
          </cell>
          <cell r="CM732">
            <v>0</v>
          </cell>
          <cell r="CU732">
            <v>0</v>
          </cell>
        </row>
        <row r="733">
          <cell r="F733">
            <v>10685</v>
          </cell>
          <cell r="G733">
            <v>10685</v>
          </cell>
          <cell r="H733">
            <v>3932.4</v>
          </cell>
          <cell r="I733">
            <v>544</v>
          </cell>
          <cell r="AY733">
            <v>459.7</v>
          </cell>
          <cell r="CK733">
            <v>0</v>
          </cell>
          <cell r="CL733">
            <v>0</v>
          </cell>
          <cell r="CM733">
            <v>0</v>
          </cell>
          <cell r="CU733">
            <v>0</v>
          </cell>
        </row>
        <row r="734">
          <cell r="F734">
            <v>4693</v>
          </cell>
          <cell r="G734">
            <v>4693</v>
          </cell>
          <cell r="H734">
            <v>1899.75</v>
          </cell>
          <cell r="I734">
            <v>161.85</v>
          </cell>
          <cell r="AY734">
            <v>199.9</v>
          </cell>
          <cell r="CK734">
            <v>0</v>
          </cell>
          <cell r="CL734">
            <v>0</v>
          </cell>
          <cell r="CM734">
            <v>0</v>
          </cell>
          <cell r="CU734">
            <v>0</v>
          </cell>
        </row>
        <row r="735">
          <cell r="F735">
            <v>9000</v>
          </cell>
          <cell r="G735">
            <v>9000</v>
          </cell>
          <cell r="H735">
            <v>4919.5</v>
          </cell>
          <cell r="I735">
            <v>0</v>
          </cell>
          <cell r="AY735">
            <v>120</v>
          </cell>
          <cell r="CK735">
            <v>0</v>
          </cell>
          <cell r="CL735">
            <v>0</v>
          </cell>
          <cell r="CM735">
            <v>0</v>
          </cell>
          <cell r="CU735">
            <v>0</v>
          </cell>
        </row>
        <row r="736">
          <cell r="F736">
            <v>1000</v>
          </cell>
          <cell r="G736">
            <v>1000</v>
          </cell>
          <cell r="H736">
            <v>695.7</v>
          </cell>
          <cell r="I736">
            <v>0</v>
          </cell>
          <cell r="AY736">
            <v>0</v>
          </cell>
          <cell r="CK736">
            <v>0</v>
          </cell>
          <cell r="CL736">
            <v>0</v>
          </cell>
          <cell r="CM736">
            <v>0</v>
          </cell>
          <cell r="CU736">
            <v>0</v>
          </cell>
        </row>
        <row r="737">
          <cell r="F737">
            <v>500</v>
          </cell>
          <cell r="G737">
            <v>500</v>
          </cell>
          <cell r="H737">
            <v>0</v>
          </cell>
          <cell r="I737">
            <v>0</v>
          </cell>
          <cell r="AY737">
            <v>0</v>
          </cell>
          <cell r="CK737">
            <v>0</v>
          </cell>
          <cell r="CL737">
            <v>0</v>
          </cell>
          <cell r="CM737">
            <v>0</v>
          </cell>
          <cell r="CU737">
            <v>0</v>
          </cell>
        </row>
        <row r="738">
          <cell r="F738">
            <v>1000</v>
          </cell>
          <cell r="G738">
            <v>1000</v>
          </cell>
          <cell r="H738">
            <v>999.7</v>
          </cell>
          <cell r="I738">
            <v>0</v>
          </cell>
          <cell r="AY738">
            <v>0</v>
          </cell>
          <cell r="CK738">
            <v>0</v>
          </cell>
          <cell r="CL738">
            <v>0</v>
          </cell>
          <cell r="CM738">
            <v>0</v>
          </cell>
          <cell r="CU738">
            <v>0</v>
          </cell>
        </row>
        <row r="739">
          <cell r="F739">
            <v>800</v>
          </cell>
          <cell r="G739">
            <v>800</v>
          </cell>
          <cell r="H739">
            <v>50.2</v>
          </cell>
          <cell r="I739">
            <v>0</v>
          </cell>
          <cell r="AY739">
            <v>0</v>
          </cell>
          <cell r="CK739">
            <v>0</v>
          </cell>
          <cell r="CL739">
            <v>0</v>
          </cell>
          <cell r="CM739">
            <v>0</v>
          </cell>
          <cell r="CU739">
            <v>0</v>
          </cell>
        </row>
        <row r="740">
          <cell r="F740">
            <v>200</v>
          </cell>
          <cell r="G740">
            <v>200</v>
          </cell>
          <cell r="H740">
            <v>0</v>
          </cell>
          <cell r="I740">
            <v>0</v>
          </cell>
          <cell r="AY740">
            <v>0</v>
          </cell>
          <cell r="CK740">
            <v>0</v>
          </cell>
          <cell r="CL740">
            <v>0</v>
          </cell>
          <cell r="CM740">
            <v>0</v>
          </cell>
          <cell r="CU740">
            <v>0</v>
          </cell>
        </row>
        <row r="741">
          <cell r="F741">
            <v>123218</v>
          </cell>
          <cell r="G741">
            <v>123218</v>
          </cell>
          <cell r="H741">
            <v>80875.59</v>
          </cell>
          <cell r="I741">
            <v>1968.68</v>
          </cell>
          <cell r="AY741">
            <v>2951.94</v>
          </cell>
          <cell r="CK741">
            <v>0</v>
          </cell>
          <cell r="CL741">
            <v>0</v>
          </cell>
          <cell r="CM741">
            <v>0</v>
          </cell>
          <cell r="CU741">
            <v>0</v>
          </cell>
        </row>
        <row r="742">
          <cell r="F742">
            <v>67000</v>
          </cell>
          <cell r="G742">
            <v>67000</v>
          </cell>
          <cell r="H742">
            <v>66976</v>
          </cell>
          <cell r="I742">
            <v>0</v>
          </cell>
          <cell r="AY742">
            <v>0</v>
          </cell>
          <cell r="CK742">
            <v>0</v>
          </cell>
          <cell r="CL742">
            <v>0</v>
          </cell>
          <cell r="CM742">
            <v>0</v>
          </cell>
          <cell r="CU742">
            <v>0</v>
          </cell>
        </row>
        <row r="743">
          <cell r="F743">
            <v>0</v>
          </cell>
          <cell r="G743">
            <v>1300</v>
          </cell>
          <cell r="H743">
            <v>1138.5</v>
          </cell>
          <cell r="I743">
            <v>0</v>
          </cell>
          <cell r="AY743">
            <v>0</v>
          </cell>
          <cell r="CK743">
            <v>0</v>
          </cell>
          <cell r="CL743">
            <v>0</v>
          </cell>
          <cell r="CM743">
            <v>0</v>
          </cell>
          <cell r="CU743">
            <v>0</v>
          </cell>
        </row>
        <row r="745">
          <cell r="F745">
            <v>648108</v>
          </cell>
          <cell r="G745">
            <v>648108</v>
          </cell>
          <cell r="H745">
            <v>518708.36</v>
          </cell>
          <cell r="I745">
            <v>0</v>
          </cell>
          <cell r="AY745">
            <v>57638.66</v>
          </cell>
          <cell r="CK745">
            <v>0</v>
          </cell>
          <cell r="CL745">
            <v>0</v>
          </cell>
          <cell r="CM745">
            <v>0</v>
          </cell>
          <cell r="CU745">
            <v>56710</v>
          </cell>
        </row>
        <row r="746">
          <cell r="F746">
            <v>18876</v>
          </cell>
          <cell r="G746">
            <v>18876</v>
          </cell>
          <cell r="H746">
            <v>14868</v>
          </cell>
          <cell r="I746">
            <v>0</v>
          </cell>
          <cell r="AY746">
            <v>1652</v>
          </cell>
          <cell r="CK746">
            <v>0</v>
          </cell>
          <cell r="CL746">
            <v>0</v>
          </cell>
          <cell r="CM746">
            <v>0</v>
          </cell>
          <cell r="CU746">
            <v>1652</v>
          </cell>
        </row>
        <row r="747">
          <cell r="F747">
            <v>44666</v>
          </cell>
          <cell r="G747">
            <v>44666</v>
          </cell>
          <cell r="H747">
            <v>21671.46</v>
          </cell>
          <cell r="I747">
            <v>0</v>
          </cell>
          <cell r="AY747">
            <v>0</v>
          </cell>
          <cell r="CK747">
            <v>0</v>
          </cell>
          <cell r="CL747">
            <v>0</v>
          </cell>
          <cell r="CM747">
            <v>0</v>
          </cell>
          <cell r="CU747">
            <v>0</v>
          </cell>
        </row>
        <row r="748">
          <cell r="F748">
            <v>129691</v>
          </cell>
          <cell r="G748">
            <v>129691</v>
          </cell>
          <cell r="H748">
            <v>0</v>
          </cell>
          <cell r="I748">
            <v>0</v>
          </cell>
          <cell r="AY748">
            <v>0</v>
          </cell>
          <cell r="CK748">
            <v>0</v>
          </cell>
          <cell r="CL748">
            <v>0</v>
          </cell>
          <cell r="CM748">
            <v>0</v>
          </cell>
          <cell r="CU748">
            <v>0</v>
          </cell>
        </row>
        <row r="749">
          <cell r="F749">
            <v>0</v>
          </cell>
          <cell r="G749">
            <v>9577.7900000000009</v>
          </cell>
          <cell r="H749">
            <v>9577.7900000000009</v>
          </cell>
          <cell r="I749">
            <v>0</v>
          </cell>
          <cell r="AY749">
            <v>3969.63</v>
          </cell>
          <cell r="CK749">
            <v>0</v>
          </cell>
          <cell r="CL749">
            <v>0</v>
          </cell>
          <cell r="CM749">
            <v>0</v>
          </cell>
          <cell r="CU749">
            <v>0</v>
          </cell>
        </row>
        <row r="750">
          <cell r="F750">
            <v>101463</v>
          </cell>
          <cell r="G750">
            <v>101463</v>
          </cell>
          <cell r="H750">
            <v>78110.73</v>
          </cell>
          <cell r="I750">
            <v>0</v>
          </cell>
          <cell r="AY750">
            <v>8808.1</v>
          </cell>
          <cell r="CK750">
            <v>0</v>
          </cell>
          <cell r="CL750">
            <v>0</v>
          </cell>
          <cell r="CM750">
            <v>0</v>
          </cell>
          <cell r="CU750">
            <v>8905.99</v>
          </cell>
        </row>
        <row r="751">
          <cell r="F751">
            <v>16897</v>
          </cell>
          <cell r="G751">
            <v>16897</v>
          </cell>
          <cell r="H751">
            <v>13318.55</v>
          </cell>
          <cell r="I751">
            <v>0</v>
          </cell>
          <cell r="AY751">
            <v>1506.84</v>
          </cell>
          <cell r="CK751">
            <v>0</v>
          </cell>
          <cell r="CL751">
            <v>0</v>
          </cell>
          <cell r="CM751">
            <v>0</v>
          </cell>
          <cell r="CU751">
            <v>1506.85</v>
          </cell>
        </row>
        <row r="752">
          <cell r="F752">
            <v>26400</v>
          </cell>
          <cell r="G752">
            <v>26400</v>
          </cell>
          <cell r="H752">
            <v>21060</v>
          </cell>
          <cell r="I752">
            <v>0</v>
          </cell>
          <cell r="AY752">
            <v>2340</v>
          </cell>
          <cell r="CK752">
            <v>0</v>
          </cell>
          <cell r="CL752">
            <v>0</v>
          </cell>
          <cell r="CM752">
            <v>0</v>
          </cell>
          <cell r="CU752">
            <v>2340</v>
          </cell>
        </row>
        <row r="753">
          <cell r="F753">
            <v>14822</v>
          </cell>
          <cell r="G753">
            <v>15563.09</v>
          </cell>
          <cell r="H753">
            <v>15563.09</v>
          </cell>
          <cell r="I753">
            <v>0</v>
          </cell>
          <cell r="AY753">
            <v>0</v>
          </cell>
          <cell r="CK753">
            <v>0</v>
          </cell>
          <cell r="CL753">
            <v>0</v>
          </cell>
          <cell r="CM753">
            <v>0</v>
          </cell>
          <cell r="CU753">
            <v>0</v>
          </cell>
        </row>
        <row r="754">
          <cell r="F754">
            <v>77403</v>
          </cell>
          <cell r="G754">
            <v>77403</v>
          </cell>
          <cell r="H754">
            <v>53851.68</v>
          </cell>
          <cell r="I754">
            <v>0</v>
          </cell>
          <cell r="AY754">
            <v>5997.48</v>
          </cell>
          <cell r="CK754">
            <v>0</v>
          </cell>
          <cell r="CL754">
            <v>0</v>
          </cell>
          <cell r="CM754">
            <v>0</v>
          </cell>
          <cell r="CU754">
            <v>5436.66</v>
          </cell>
        </row>
        <row r="755">
          <cell r="F755">
            <v>28095</v>
          </cell>
          <cell r="G755">
            <v>28095</v>
          </cell>
          <cell r="H755">
            <v>17520.080000000002</v>
          </cell>
          <cell r="I755">
            <v>0</v>
          </cell>
          <cell r="AY755">
            <v>783.43</v>
          </cell>
          <cell r="CK755">
            <v>0</v>
          </cell>
          <cell r="CL755">
            <v>0</v>
          </cell>
          <cell r="CM755">
            <v>0</v>
          </cell>
          <cell r="CU755">
            <v>0</v>
          </cell>
        </row>
        <row r="756">
          <cell r="F756">
            <v>80000</v>
          </cell>
          <cell r="G756">
            <v>80000</v>
          </cell>
          <cell r="H756">
            <v>0</v>
          </cell>
          <cell r="I756">
            <v>0</v>
          </cell>
          <cell r="AY756">
            <v>0</v>
          </cell>
          <cell r="CK756">
            <v>0</v>
          </cell>
          <cell r="CL756">
            <v>0</v>
          </cell>
          <cell r="CM756">
            <v>0</v>
          </cell>
          <cell r="CU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CK757">
            <v>0</v>
          </cell>
          <cell r="CL757">
            <v>0</v>
          </cell>
          <cell r="CM757">
            <v>0</v>
          </cell>
        </row>
        <row r="758">
          <cell r="F758">
            <v>7996740</v>
          </cell>
          <cell r="G758">
            <v>7996740</v>
          </cell>
          <cell r="H758">
            <v>6687427.5300000003</v>
          </cell>
          <cell r="I758">
            <v>0</v>
          </cell>
          <cell r="AY758">
            <v>771080.12</v>
          </cell>
          <cell r="CK758">
            <v>0</v>
          </cell>
          <cell r="CL758">
            <v>0</v>
          </cell>
          <cell r="CM758">
            <v>0</v>
          </cell>
          <cell r="CU758">
            <v>699724</v>
          </cell>
        </row>
        <row r="759">
          <cell r="F759">
            <v>0</v>
          </cell>
          <cell r="G759">
            <v>58876.29</v>
          </cell>
          <cell r="H759">
            <v>58876.29</v>
          </cell>
          <cell r="I759">
            <v>0</v>
          </cell>
          <cell r="AY759">
            <v>0</v>
          </cell>
          <cell r="CK759">
            <v>0</v>
          </cell>
          <cell r="CL759">
            <v>0</v>
          </cell>
          <cell r="CM759">
            <v>0</v>
          </cell>
          <cell r="CU759">
            <v>0</v>
          </cell>
        </row>
        <row r="760">
          <cell r="F760">
            <v>494096</v>
          </cell>
          <cell r="G760">
            <v>494096</v>
          </cell>
          <cell r="H760">
            <v>414018.39</v>
          </cell>
          <cell r="I760">
            <v>0</v>
          </cell>
          <cell r="AY760">
            <v>45178.559999999998</v>
          </cell>
          <cell r="CK760">
            <v>0</v>
          </cell>
          <cell r="CL760">
            <v>0</v>
          </cell>
          <cell r="CM760">
            <v>0</v>
          </cell>
          <cell r="CU760">
            <v>44293</v>
          </cell>
        </row>
        <row r="761">
          <cell r="F761">
            <v>637398</v>
          </cell>
          <cell r="G761">
            <v>637398</v>
          </cell>
          <cell r="H761">
            <v>293314.34999999998</v>
          </cell>
          <cell r="I761">
            <v>0</v>
          </cell>
          <cell r="AY761">
            <v>0</v>
          </cell>
          <cell r="CK761">
            <v>0</v>
          </cell>
          <cell r="CL761">
            <v>0</v>
          </cell>
          <cell r="CM761">
            <v>0</v>
          </cell>
          <cell r="CU761">
            <v>0</v>
          </cell>
        </row>
        <row r="762">
          <cell r="F762">
            <v>1654602</v>
          </cell>
          <cell r="G762">
            <v>1654602</v>
          </cell>
          <cell r="H762">
            <v>19315.34</v>
          </cell>
          <cell r="I762">
            <v>0</v>
          </cell>
          <cell r="AY762">
            <v>0</v>
          </cell>
          <cell r="CK762">
            <v>0</v>
          </cell>
          <cell r="CL762">
            <v>0</v>
          </cell>
          <cell r="CM762">
            <v>0</v>
          </cell>
          <cell r="CU762">
            <v>0</v>
          </cell>
        </row>
        <row r="763">
          <cell r="F763">
            <v>0</v>
          </cell>
          <cell r="G763">
            <v>2699.8</v>
          </cell>
          <cell r="H763">
            <v>2699.8</v>
          </cell>
          <cell r="I763">
            <v>0</v>
          </cell>
          <cell r="AY763">
            <v>2699.8</v>
          </cell>
          <cell r="CK763">
            <v>0</v>
          </cell>
          <cell r="CL763">
            <v>0</v>
          </cell>
          <cell r="CM763">
            <v>0</v>
          </cell>
          <cell r="CU763">
            <v>0</v>
          </cell>
        </row>
        <row r="764">
          <cell r="F764">
            <v>0</v>
          </cell>
          <cell r="G764">
            <v>152538.88</v>
          </cell>
          <cell r="H764">
            <v>152538.88</v>
          </cell>
          <cell r="I764">
            <v>0</v>
          </cell>
          <cell r="AY764">
            <v>0</v>
          </cell>
          <cell r="CK764">
            <v>0</v>
          </cell>
          <cell r="CL764">
            <v>0</v>
          </cell>
          <cell r="CM764">
            <v>0</v>
          </cell>
          <cell r="CU764">
            <v>0</v>
          </cell>
        </row>
        <row r="765">
          <cell r="F765">
            <v>1308484</v>
          </cell>
          <cell r="G765">
            <v>1308484</v>
          </cell>
          <cell r="H765">
            <v>1007060.92</v>
          </cell>
          <cell r="I765">
            <v>0</v>
          </cell>
          <cell r="AY765">
            <v>114080.43</v>
          </cell>
          <cell r="CK765">
            <v>0</v>
          </cell>
          <cell r="CL765">
            <v>0</v>
          </cell>
          <cell r="CM765">
            <v>0</v>
          </cell>
          <cell r="CU765">
            <v>115211.65</v>
          </cell>
        </row>
        <row r="766">
          <cell r="F766">
            <v>215102</v>
          </cell>
          <cell r="G766">
            <v>215102</v>
          </cell>
          <cell r="H766">
            <v>169263.19</v>
          </cell>
          <cell r="I766">
            <v>0</v>
          </cell>
          <cell r="AY766">
            <v>19232.77</v>
          </cell>
          <cell r="CK766">
            <v>0</v>
          </cell>
          <cell r="CL766">
            <v>0</v>
          </cell>
          <cell r="CM766">
            <v>0</v>
          </cell>
          <cell r="CU766">
            <v>19209.89</v>
          </cell>
        </row>
        <row r="767">
          <cell r="F767">
            <v>376200</v>
          </cell>
          <cell r="G767">
            <v>376200</v>
          </cell>
          <cell r="H767">
            <v>298907.7</v>
          </cell>
          <cell r="I767">
            <v>0</v>
          </cell>
          <cell r="AY767">
            <v>33345</v>
          </cell>
          <cell r="CK767">
            <v>0</v>
          </cell>
          <cell r="CL767">
            <v>0</v>
          </cell>
          <cell r="CM767">
            <v>0</v>
          </cell>
          <cell r="CU767">
            <v>33345</v>
          </cell>
        </row>
        <row r="768">
          <cell r="F768">
            <v>189097</v>
          </cell>
          <cell r="G768">
            <v>195047.79</v>
          </cell>
          <cell r="H768">
            <v>195047.79</v>
          </cell>
          <cell r="I768">
            <v>0</v>
          </cell>
          <cell r="AY768">
            <v>0</v>
          </cell>
          <cell r="CK768">
            <v>0</v>
          </cell>
          <cell r="CL768">
            <v>0</v>
          </cell>
          <cell r="CM768">
            <v>0</v>
          </cell>
          <cell r="CU768">
            <v>0</v>
          </cell>
        </row>
        <row r="769">
          <cell r="F769">
            <v>1069776</v>
          </cell>
          <cell r="G769">
            <v>1069776</v>
          </cell>
          <cell r="H769">
            <v>735621.44</v>
          </cell>
          <cell r="I769">
            <v>0</v>
          </cell>
          <cell r="AY769">
            <v>79533.87</v>
          </cell>
          <cell r="CK769">
            <v>0</v>
          </cell>
          <cell r="CL769">
            <v>0</v>
          </cell>
          <cell r="CM769">
            <v>0</v>
          </cell>
          <cell r="CU769">
            <v>74305.929999999993</v>
          </cell>
        </row>
        <row r="770">
          <cell r="F770">
            <v>56270</v>
          </cell>
          <cell r="G770">
            <v>56270</v>
          </cell>
          <cell r="H770">
            <v>37861.769999999997</v>
          </cell>
          <cell r="I770">
            <v>0</v>
          </cell>
          <cell r="AY770">
            <v>0</v>
          </cell>
          <cell r="CK770">
            <v>0</v>
          </cell>
          <cell r="CL770">
            <v>0</v>
          </cell>
          <cell r="CM770">
            <v>0</v>
          </cell>
          <cell r="CU770">
            <v>0</v>
          </cell>
        </row>
        <row r="771">
          <cell r="F771">
            <v>8421</v>
          </cell>
          <cell r="G771">
            <v>8421</v>
          </cell>
          <cell r="H771">
            <v>8318</v>
          </cell>
          <cell r="I771">
            <v>0</v>
          </cell>
          <cell r="AY771">
            <v>0</v>
          </cell>
          <cell r="CK771">
            <v>0</v>
          </cell>
          <cell r="CL771">
            <v>0</v>
          </cell>
          <cell r="CM771">
            <v>0</v>
          </cell>
          <cell r="CU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CK772">
            <v>0</v>
          </cell>
          <cell r="CL772">
            <v>0</v>
          </cell>
          <cell r="CM772">
            <v>0</v>
          </cell>
        </row>
        <row r="773">
          <cell r="F773">
            <v>4410</v>
          </cell>
          <cell r="G773">
            <v>4410</v>
          </cell>
          <cell r="H773">
            <v>1770.65</v>
          </cell>
          <cell r="I773">
            <v>31.1</v>
          </cell>
          <cell r="AY773">
            <v>0</v>
          </cell>
          <cell r="CK773">
            <v>0</v>
          </cell>
          <cell r="CL773">
            <v>0</v>
          </cell>
          <cell r="CM773">
            <v>0</v>
          </cell>
          <cell r="CU773">
            <v>0</v>
          </cell>
        </row>
        <row r="774">
          <cell r="F774">
            <v>55999</v>
          </cell>
          <cell r="G774">
            <v>55999</v>
          </cell>
          <cell r="H774">
            <v>29872.45</v>
          </cell>
          <cell r="I774">
            <v>600.24</v>
          </cell>
          <cell r="AY774">
            <v>547.51</v>
          </cell>
          <cell r="CK774">
            <v>0</v>
          </cell>
          <cell r="CL774">
            <v>0</v>
          </cell>
          <cell r="CM774">
            <v>0</v>
          </cell>
          <cell r="CU774">
            <v>0</v>
          </cell>
        </row>
        <row r="775">
          <cell r="F775">
            <v>907356</v>
          </cell>
          <cell r="G775">
            <v>907356</v>
          </cell>
          <cell r="H775">
            <v>718736.28</v>
          </cell>
          <cell r="I775">
            <v>0</v>
          </cell>
          <cell r="AY775">
            <v>79839.8</v>
          </cell>
          <cell r="CK775">
            <v>0</v>
          </cell>
          <cell r="CL775">
            <v>0</v>
          </cell>
          <cell r="CM775">
            <v>0</v>
          </cell>
          <cell r="CU775">
            <v>79395</v>
          </cell>
        </row>
        <row r="776">
          <cell r="F776">
            <v>25416</v>
          </cell>
          <cell r="G776">
            <v>25416</v>
          </cell>
          <cell r="H776">
            <v>22446</v>
          </cell>
          <cell r="I776">
            <v>0</v>
          </cell>
          <cell r="AY776">
            <v>2224</v>
          </cell>
          <cell r="CK776">
            <v>0</v>
          </cell>
          <cell r="CL776">
            <v>0</v>
          </cell>
          <cell r="CM776">
            <v>0</v>
          </cell>
          <cell r="CU776">
            <v>2224</v>
          </cell>
        </row>
        <row r="777">
          <cell r="F777">
            <v>65679</v>
          </cell>
          <cell r="G777">
            <v>65679</v>
          </cell>
          <cell r="H777">
            <v>31489.8</v>
          </cell>
          <cell r="I777">
            <v>0</v>
          </cell>
          <cell r="AY777">
            <v>0</v>
          </cell>
          <cell r="CK777">
            <v>0</v>
          </cell>
          <cell r="CL777">
            <v>0</v>
          </cell>
          <cell r="CM777">
            <v>0</v>
          </cell>
          <cell r="CU777">
            <v>0</v>
          </cell>
        </row>
        <row r="778">
          <cell r="F778">
            <v>181372</v>
          </cell>
          <cell r="G778">
            <v>181372</v>
          </cell>
          <cell r="H778">
            <v>0</v>
          </cell>
          <cell r="I778">
            <v>0</v>
          </cell>
          <cell r="AY778">
            <v>0</v>
          </cell>
          <cell r="CK778">
            <v>0</v>
          </cell>
          <cell r="CL778">
            <v>0</v>
          </cell>
          <cell r="CM778">
            <v>0</v>
          </cell>
          <cell r="CU778">
            <v>0</v>
          </cell>
        </row>
        <row r="779">
          <cell r="F779">
            <v>0</v>
          </cell>
          <cell r="G779">
            <v>6859.44</v>
          </cell>
          <cell r="H779">
            <v>6859.44</v>
          </cell>
          <cell r="I779">
            <v>0</v>
          </cell>
          <cell r="AY779">
            <v>2698.5</v>
          </cell>
          <cell r="CK779">
            <v>0</v>
          </cell>
          <cell r="CL779">
            <v>0</v>
          </cell>
          <cell r="CM779">
            <v>0</v>
          </cell>
          <cell r="CU779">
            <v>0</v>
          </cell>
        </row>
        <row r="780">
          <cell r="F780">
            <v>140253</v>
          </cell>
          <cell r="G780">
            <v>140253</v>
          </cell>
          <cell r="H780">
            <v>108101.53</v>
          </cell>
          <cell r="I780">
            <v>0</v>
          </cell>
          <cell r="AY780">
            <v>12152.43</v>
          </cell>
          <cell r="CK780">
            <v>0</v>
          </cell>
          <cell r="CL780">
            <v>0</v>
          </cell>
          <cell r="CM780">
            <v>0</v>
          </cell>
          <cell r="CU780">
            <v>12289.32</v>
          </cell>
        </row>
        <row r="781">
          <cell r="F781">
            <v>23630</v>
          </cell>
          <cell r="G781">
            <v>23630</v>
          </cell>
          <cell r="H781">
            <v>18688.11</v>
          </cell>
          <cell r="I781">
            <v>0</v>
          </cell>
          <cell r="AY781">
            <v>2107.33</v>
          </cell>
          <cell r="CK781">
            <v>0</v>
          </cell>
          <cell r="CL781">
            <v>0</v>
          </cell>
          <cell r="CM781">
            <v>0</v>
          </cell>
          <cell r="CU781">
            <v>2107.3200000000002</v>
          </cell>
        </row>
        <row r="782">
          <cell r="F782">
            <v>33000</v>
          </cell>
          <cell r="G782">
            <v>33000</v>
          </cell>
          <cell r="H782">
            <v>26325</v>
          </cell>
          <cell r="I782">
            <v>0</v>
          </cell>
          <cell r="AY782">
            <v>2925</v>
          </cell>
          <cell r="CK782">
            <v>0</v>
          </cell>
          <cell r="CL782">
            <v>0</v>
          </cell>
          <cell r="CM782">
            <v>0</v>
          </cell>
          <cell r="CU782">
            <v>2925</v>
          </cell>
        </row>
        <row r="783">
          <cell r="F783">
            <v>20728</v>
          </cell>
          <cell r="G783">
            <v>21909.06</v>
          </cell>
          <cell r="H783">
            <v>21909.06</v>
          </cell>
          <cell r="I783">
            <v>0</v>
          </cell>
          <cell r="AY783">
            <v>0</v>
          </cell>
          <cell r="CK783">
            <v>0</v>
          </cell>
          <cell r="CL783">
            <v>0</v>
          </cell>
          <cell r="CM783">
            <v>0</v>
          </cell>
          <cell r="CU783">
            <v>0</v>
          </cell>
        </row>
        <row r="784">
          <cell r="F784">
            <v>112578</v>
          </cell>
          <cell r="G784">
            <v>112578</v>
          </cell>
          <cell r="H784">
            <v>78936.149999999994</v>
          </cell>
          <cell r="I784">
            <v>0</v>
          </cell>
          <cell r="AY784">
            <v>8348.24</v>
          </cell>
          <cell r="CK784">
            <v>0</v>
          </cell>
          <cell r="CL784">
            <v>0</v>
          </cell>
          <cell r="CM784">
            <v>0</v>
          </cell>
          <cell r="CU784">
            <v>7881.8</v>
          </cell>
        </row>
        <row r="785">
          <cell r="F785">
            <v>6919</v>
          </cell>
          <cell r="G785">
            <v>6919</v>
          </cell>
          <cell r="H785">
            <v>4888.8100000000004</v>
          </cell>
          <cell r="I785">
            <v>0</v>
          </cell>
          <cell r="AY785">
            <v>17.7</v>
          </cell>
          <cell r="CK785">
            <v>0</v>
          </cell>
          <cell r="CL785">
            <v>0</v>
          </cell>
          <cell r="CM785">
            <v>0</v>
          </cell>
          <cell r="CU785">
            <v>0</v>
          </cell>
        </row>
        <row r="786">
          <cell r="F786">
            <v>380000</v>
          </cell>
          <cell r="G786">
            <v>380000</v>
          </cell>
          <cell r="H786">
            <v>203690.91</v>
          </cell>
          <cell r="I786">
            <v>0</v>
          </cell>
          <cell r="AY786">
            <v>24945.75</v>
          </cell>
          <cell r="CK786">
            <v>0</v>
          </cell>
          <cell r="CL786">
            <v>0</v>
          </cell>
          <cell r="CM786">
            <v>0</v>
          </cell>
          <cell r="CU786">
            <v>0</v>
          </cell>
        </row>
        <row r="787">
          <cell r="F787">
            <v>1987224</v>
          </cell>
          <cell r="G787">
            <v>1815079.14</v>
          </cell>
          <cell r="H787">
            <v>1168588.1399999999</v>
          </cell>
          <cell r="I787">
            <v>0</v>
          </cell>
          <cell r="AY787">
            <v>165440.44</v>
          </cell>
          <cell r="CK787">
            <v>0</v>
          </cell>
          <cell r="CL787">
            <v>0</v>
          </cell>
          <cell r="CM787">
            <v>0</v>
          </cell>
          <cell r="CU787">
            <v>114185</v>
          </cell>
        </row>
        <row r="788">
          <cell r="F788">
            <v>1800000</v>
          </cell>
          <cell r="G788">
            <v>3520900</v>
          </cell>
          <cell r="H788">
            <v>2375250</v>
          </cell>
          <cell r="I788">
            <v>956650</v>
          </cell>
          <cell r="AY788">
            <v>0</v>
          </cell>
          <cell r="CK788">
            <v>0</v>
          </cell>
          <cell r="CL788">
            <v>0</v>
          </cell>
          <cell r="CM788">
            <v>90000</v>
          </cell>
          <cell r="CU788">
            <v>0</v>
          </cell>
        </row>
        <row r="789">
          <cell r="F789">
            <v>0</v>
          </cell>
          <cell r="G789">
            <v>21381</v>
          </cell>
          <cell r="H789">
            <v>21381</v>
          </cell>
          <cell r="I789">
            <v>0</v>
          </cell>
          <cell r="AY789">
            <v>10061.1</v>
          </cell>
          <cell r="CK789">
            <v>0</v>
          </cell>
          <cell r="CL789">
            <v>0</v>
          </cell>
          <cell r="CM789">
            <v>0</v>
          </cell>
          <cell r="CU789">
            <v>0</v>
          </cell>
        </row>
        <row r="790">
          <cell r="F790">
            <v>109842</v>
          </cell>
          <cell r="G790">
            <v>98928</v>
          </cell>
          <cell r="H790">
            <v>43623</v>
          </cell>
          <cell r="I790">
            <v>0</v>
          </cell>
          <cell r="AY790">
            <v>10136</v>
          </cell>
          <cell r="CK790">
            <v>0</v>
          </cell>
          <cell r="CL790">
            <v>0</v>
          </cell>
          <cell r="CM790">
            <v>0</v>
          </cell>
          <cell r="CU790">
            <v>3230</v>
          </cell>
        </row>
        <row r="791">
          <cell r="F791">
            <v>146561</v>
          </cell>
          <cell r="G791">
            <v>146561</v>
          </cell>
          <cell r="H791">
            <v>39953.410000000003</v>
          </cell>
          <cell r="I791">
            <v>0</v>
          </cell>
          <cell r="AY791">
            <v>0</v>
          </cell>
          <cell r="CK791">
            <v>0</v>
          </cell>
          <cell r="CL791">
            <v>0</v>
          </cell>
          <cell r="CM791">
            <v>0</v>
          </cell>
          <cell r="CU791">
            <v>0</v>
          </cell>
        </row>
        <row r="792">
          <cell r="F792">
            <v>408924</v>
          </cell>
          <cell r="G792">
            <v>408924</v>
          </cell>
          <cell r="H792">
            <v>5434.78</v>
          </cell>
          <cell r="I792">
            <v>0</v>
          </cell>
          <cell r="AY792">
            <v>0</v>
          </cell>
          <cell r="CK792">
            <v>0</v>
          </cell>
          <cell r="CL792">
            <v>0</v>
          </cell>
          <cell r="CM792">
            <v>0</v>
          </cell>
          <cell r="CU792">
            <v>0</v>
          </cell>
        </row>
        <row r="793">
          <cell r="F793">
            <v>0</v>
          </cell>
          <cell r="G793">
            <v>70730.570000000007</v>
          </cell>
          <cell r="H793">
            <v>70730.570000000007</v>
          </cell>
          <cell r="I793">
            <v>0</v>
          </cell>
          <cell r="AY793">
            <v>0</v>
          </cell>
          <cell r="CK793">
            <v>0</v>
          </cell>
          <cell r="CL793">
            <v>0</v>
          </cell>
          <cell r="CM793">
            <v>0</v>
          </cell>
          <cell r="CU793">
            <v>0</v>
          </cell>
        </row>
        <row r="794">
          <cell r="F794">
            <v>319206</v>
          </cell>
          <cell r="G794">
            <v>291686.19</v>
          </cell>
          <cell r="H794">
            <v>168532.22</v>
          </cell>
          <cell r="I794">
            <v>0</v>
          </cell>
          <cell r="AY794">
            <v>25764.69</v>
          </cell>
          <cell r="CK794">
            <v>0</v>
          </cell>
          <cell r="CL794">
            <v>0</v>
          </cell>
          <cell r="CM794">
            <v>0</v>
          </cell>
          <cell r="CU794">
            <v>16823.330000000002</v>
          </cell>
        </row>
        <row r="795">
          <cell r="F795">
            <v>51476</v>
          </cell>
          <cell r="G795">
            <v>46953.14</v>
          </cell>
          <cell r="H795">
            <v>28665.51</v>
          </cell>
          <cell r="I795">
            <v>0</v>
          </cell>
          <cell r="AY795">
            <v>4230.8100000000004</v>
          </cell>
          <cell r="CK795">
            <v>0</v>
          </cell>
          <cell r="CL795">
            <v>0</v>
          </cell>
          <cell r="CM795">
            <v>0</v>
          </cell>
          <cell r="CU795">
            <v>2876.4</v>
          </cell>
        </row>
        <row r="796">
          <cell r="F796">
            <v>105600</v>
          </cell>
          <cell r="G796">
            <v>96828.34</v>
          </cell>
          <cell r="H796">
            <v>47341.25</v>
          </cell>
          <cell r="I796">
            <v>0</v>
          </cell>
          <cell r="AY796">
            <v>8738.59</v>
          </cell>
          <cell r="CK796">
            <v>0</v>
          </cell>
          <cell r="CL796">
            <v>0</v>
          </cell>
          <cell r="CM796">
            <v>0</v>
          </cell>
          <cell r="CU796">
            <v>4095</v>
          </cell>
        </row>
        <row r="797">
          <cell r="F797">
            <v>46734</v>
          </cell>
          <cell r="G797">
            <v>31863.200000000001</v>
          </cell>
          <cell r="H797">
            <v>31310.61</v>
          </cell>
          <cell r="I797">
            <v>0</v>
          </cell>
          <cell r="AY797">
            <v>0</v>
          </cell>
          <cell r="CK797">
            <v>0</v>
          </cell>
          <cell r="CL797">
            <v>0</v>
          </cell>
          <cell r="CM797">
            <v>0</v>
          </cell>
          <cell r="CU797">
            <v>0</v>
          </cell>
        </row>
        <row r="798">
          <cell r="F798">
            <v>254446</v>
          </cell>
          <cell r="G798">
            <v>235749.35</v>
          </cell>
          <cell r="H798">
            <v>130786.71</v>
          </cell>
          <cell r="I798">
            <v>0</v>
          </cell>
          <cell r="AY798">
            <v>17560.61</v>
          </cell>
          <cell r="CK798">
            <v>0</v>
          </cell>
          <cell r="CL798">
            <v>0</v>
          </cell>
          <cell r="CM798">
            <v>0</v>
          </cell>
          <cell r="CU798">
            <v>12369.46</v>
          </cell>
        </row>
        <row r="799">
          <cell r="F799">
            <v>4647</v>
          </cell>
          <cell r="G799">
            <v>4647</v>
          </cell>
          <cell r="H799">
            <v>1480.83</v>
          </cell>
          <cell r="I799">
            <v>0</v>
          </cell>
          <cell r="AY799">
            <v>76.92</v>
          </cell>
          <cell r="CK799">
            <v>0</v>
          </cell>
          <cell r="CL799">
            <v>0</v>
          </cell>
          <cell r="CM799">
            <v>0</v>
          </cell>
          <cell r="CU799">
            <v>0</v>
          </cell>
        </row>
        <row r="800">
          <cell r="F800">
            <v>156760</v>
          </cell>
          <cell r="G800">
            <v>139954.51999999999</v>
          </cell>
          <cell r="H800">
            <v>112140.59</v>
          </cell>
          <cell r="I800">
            <v>0</v>
          </cell>
          <cell r="AY800">
            <v>11308.67</v>
          </cell>
          <cell r="CK800">
            <v>0</v>
          </cell>
          <cell r="CL800">
            <v>0</v>
          </cell>
          <cell r="CM800">
            <v>0</v>
          </cell>
          <cell r="CU800">
            <v>0</v>
          </cell>
        </row>
        <row r="801">
          <cell r="F801">
            <v>21612</v>
          </cell>
          <cell r="G801">
            <v>21612</v>
          </cell>
          <cell r="H801">
            <v>8304.76</v>
          </cell>
          <cell r="I801">
            <v>0</v>
          </cell>
          <cell r="AY801">
            <v>851.12</v>
          </cell>
          <cell r="CK801">
            <v>0</v>
          </cell>
          <cell r="CL801">
            <v>0</v>
          </cell>
          <cell r="CM801">
            <v>0</v>
          </cell>
          <cell r="CU801">
            <v>0</v>
          </cell>
        </row>
        <row r="802">
          <cell r="F802">
            <v>3433</v>
          </cell>
          <cell r="G802">
            <v>3433</v>
          </cell>
          <cell r="H802">
            <v>2200</v>
          </cell>
          <cell r="I802">
            <v>0</v>
          </cell>
          <cell r="AY802">
            <v>0</v>
          </cell>
          <cell r="CK802">
            <v>0</v>
          </cell>
          <cell r="CL802">
            <v>0</v>
          </cell>
          <cell r="CM802">
            <v>0</v>
          </cell>
          <cell r="CU802">
            <v>0</v>
          </cell>
        </row>
        <row r="803">
          <cell r="F803">
            <v>61914</v>
          </cell>
          <cell r="G803">
            <v>386843.19</v>
          </cell>
          <cell r="H803">
            <v>201392.26</v>
          </cell>
          <cell r="I803">
            <v>184599.93</v>
          </cell>
          <cell r="AY803">
            <v>16330</v>
          </cell>
          <cell r="CK803">
            <v>0</v>
          </cell>
          <cell r="CL803">
            <v>0</v>
          </cell>
          <cell r="CM803">
            <v>0</v>
          </cell>
          <cell r="CU803">
            <v>0</v>
          </cell>
        </row>
        <row r="804">
          <cell r="F804">
            <v>153120</v>
          </cell>
          <cell r="G804">
            <v>345561.09</v>
          </cell>
          <cell r="H804">
            <v>231923.52</v>
          </cell>
          <cell r="I804">
            <v>0</v>
          </cell>
          <cell r="AY804">
            <v>12760</v>
          </cell>
          <cell r="CK804">
            <v>0</v>
          </cell>
          <cell r="CL804">
            <v>0</v>
          </cell>
          <cell r="CM804">
            <v>0</v>
          </cell>
          <cell r="CU804">
            <v>0</v>
          </cell>
        </row>
        <row r="805">
          <cell r="F805">
            <v>30000</v>
          </cell>
          <cell r="G805">
            <v>30000</v>
          </cell>
          <cell r="H805">
            <v>8041.98</v>
          </cell>
          <cell r="I805">
            <v>2300.3000000000002</v>
          </cell>
          <cell r="AY805">
            <v>0</v>
          </cell>
          <cell r="CK805">
            <v>0</v>
          </cell>
          <cell r="CL805">
            <v>0</v>
          </cell>
          <cell r="CM805">
            <v>0</v>
          </cell>
          <cell r="CU805">
            <v>0</v>
          </cell>
        </row>
        <row r="806">
          <cell r="F806">
            <v>2500</v>
          </cell>
          <cell r="G806">
            <v>2500</v>
          </cell>
          <cell r="H806">
            <v>161</v>
          </cell>
          <cell r="I806">
            <v>0</v>
          </cell>
          <cell r="AY806">
            <v>0</v>
          </cell>
          <cell r="CK806">
            <v>0</v>
          </cell>
          <cell r="CL806">
            <v>0</v>
          </cell>
          <cell r="CM806">
            <v>0</v>
          </cell>
          <cell r="CU806">
            <v>0</v>
          </cell>
        </row>
        <row r="807">
          <cell r="F807">
            <v>0</v>
          </cell>
          <cell r="G807">
            <v>1200</v>
          </cell>
          <cell r="H807">
            <v>0</v>
          </cell>
          <cell r="I807">
            <v>0</v>
          </cell>
          <cell r="AY807">
            <v>0</v>
          </cell>
          <cell r="CK807">
            <v>0</v>
          </cell>
          <cell r="CL807">
            <v>0</v>
          </cell>
          <cell r="CM807">
            <v>0</v>
          </cell>
          <cell r="CU807">
            <v>0</v>
          </cell>
        </row>
        <row r="808">
          <cell r="F808">
            <v>2783</v>
          </cell>
          <cell r="G808">
            <v>2783</v>
          </cell>
          <cell r="H808">
            <v>2084.0100000000002</v>
          </cell>
          <cell r="I808">
            <v>0</v>
          </cell>
          <cell r="AY808">
            <v>0</v>
          </cell>
          <cell r="CK808">
            <v>0</v>
          </cell>
          <cell r="CL808">
            <v>0</v>
          </cell>
          <cell r="CM808">
            <v>0</v>
          </cell>
          <cell r="CU808">
            <v>0</v>
          </cell>
        </row>
        <row r="809">
          <cell r="F809">
            <v>4389</v>
          </cell>
          <cell r="G809">
            <v>2389</v>
          </cell>
          <cell r="H809">
            <v>139.91999999999999</v>
          </cell>
          <cell r="I809">
            <v>2</v>
          </cell>
          <cell r="AY809">
            <v>0</v>
          </cell>
          <cell r="CK809">
            <v>0</v>
          </cell>
          <cell r="CL809">
            <v>0</v>
          </cell>
          <cell r="CM809">
            <v>0</v>
          </cell>
          <cell r="CU809">
            <v>0</v>
          </cell>
        </row>
        <row r="810">
          <cell r="F810">
            <v>1398</v>
          </cell>
          <cell r="G810">
            <v>8398</v>
          </cell>
          <cell r="H810">
            <v>5277.98</v>
          </cell>
          <cell r="I810">
            <v>0</v>
          </cell>
          <cell r="AY810">
            <v>0</v>
          </cell>
          <cell r="CK810">
            <v>0</v>
          </cell>
          <cell r="CL810">
            <v>0</v>
          </cell>
          <cell r="CM810">
            <v>0</v>
          </cell>
          <cell r="CU810">
            <v>0</v>
          </cell>
        </row>
        <row r="811">
          <cell r="F811">
            <v>50000</v>
          </cell>
          <cell r="G811">
            <v>45000</v>
          </cell>
          <cell r="H811">
            <v>35134.120000000003</v>
          </cell>
          <cell r="I811">
            <v>2081</v>
          </cell>
          <cell r="AY811">
            <v>42.44</v>
          </cell>
          <cell r="CK811">
            <v>0</v>
          </cell>
          <cell r="CL811">
            <v>0</v>
          </cell>
          <cell r="CM811">
            <v>0</v>
          </cell>
          <cell r="CU811">
            <v>0</v>
          </cell>
        </row>
        <row r="812">
          <cell r="F812">
            <v>23423</v>
          </cell>
          <cell r="G812">
            <v>23423</v>
          </cell>
          <cell r="H812">
            <v>17000</v>
          </cell>
          <cell r="I812">
            <v>1000</v>
          </cell>
          <cell r="AY812">
            <v>2000</v>
          </cell>
          <cell r="CK812">
            <v>0</v>
          </cell>
          <cell r="CL812">
            <v>0</v>
          </cell>
          <cell r="CM812">
            <v>0</v>
          </cell>
          <cell r="CU812">
            <v>0</v>
          </cell>
        </row>
        <row r="813">
          <cell r="F813">
            <v>16872</v>
          </cell>
          <cell r="G813">
            <v>16872</v>
          </cell>
          <cell r="H813">
            <v>11399.86</v>
          </cell>
          <cell r="I813">
            <v>5000</v>
          </cell>
          <cell r="AY813">
            <v>0</v>
          </cell>
          <cell r="CK813">
            <v>0</v>
          </cell>
          <cell r="CL813">
            <v>0</v>
          </cell>
          <cell r="CM813">
            <v>0</v>
          </cell>
          <cell r="CU813">
            <v>0</v>
          </cell>
        </row>
        <row r="814">
          <cell r="F814">
            <v>2000</v>
          </cell>
          <cell r="G814">
            <v>2000</v>
          </cell>
          <cell r="H814">
            <v>0</v>
          </cell>
          <cell r="I814">
            <v>517.5</v>
          </cell>
          <cell r="AY814">
            <v>0</v>
          </cell>
          <cell r="CK814">
            <v>0</v>
          </cell>
          <cell r="CL814">
            <v>0</v>
          </cell>
          <cell r="CM814">
            <v>0</v>
          </cell>
          <cell r="CU814">
            <v>0</v>
          </cell>
        </row>
        <row r="815">
          <cell r="F815">
            <v>0</v>
          </cell>
          <cell r="G815">
            <v>2500</v>
          </cell>
          <cell r="H815">
            <v>2443.75</v>
          </cell>
          <cell r="I815">
            <v>0</v>
          </cell>
          <cell r="AY815">
            <v>0</v>
          </cell>
          <cell r="CK815">
            <v>0</v>
          </cell>
          <cell r="CL815">
            <v>0</v>
          </cell>
          <cell r="CM815">
            <v>0</v>
          </cell>
          <cell r="CU815">
            <v>0</v>
          </cell>
        </row>
        <row r="816">
          <cell r="F816">
            <v>1500</v>
          </cell>
          <cell r="G816">
            <v>1500</v>
          </cell>
          <cell r="H816">
            <v>276</v>
          </cell>
          <cell r="I816">
            <v>999.35</v>
          </cell>
          <cell r="AY816">
            <v>0</v>
          </cell>
          <cell r="CK816">
            <v>0</v>
          </cell>
          <cell r="CL816">
            <v>0</v>
          </cell>
          <cell r="CM816">
            <v>0</v>
          </cell>
          <cell r="CU816">
            <v>0</v>
          </cell>
        </row>
        <row r="817">
          <cell r="F817">
            <v>0</v>
          </cell>
          <cell r="G817">
            <v>3750</v>
          </cell>
          <cell r="H817">
            <v>3750</v>
          </cell>
          <cell r="I817">
            <v>0</v>
          </cell>
          <cell r="AY817">
            <v>0</v>
          </cell>
          <cell r="CK817">
            <v>0</v>
          </cell>
          <cell r="CL817">
            <v>0</v>
          </cell>
          <cell r="CM817">
            <v>0</v>
          </cell>
          <cell r="CU817">
            <v>0</v>
          </cell>
        </row>
        <row r="818">
          <cell r="F818">
            <v>5802</v>
          </cell>
          <cell r="G818">
            <v>5802</v>
          </cell>
          <cell r="H818">
            <v>386</v>
          </cell>
          <cell r="I818">
            <v>0</v>
          </cell>
          <cell r="AY818">
            <v>0</v>
          </cell>
          <cell r="CK818">
            <v>0</v>
          </cell>
          <cell r="CL818">
            <v>0</v>
          </cell>
          <cell r="CM818">
            <v>0</v>
          </cell>
          <cell r="CU818">
            <v>0</v>
          </cell>
        </row>
        <row r="819">
          <cell r="F819">
            <v>3773</v>
          </cell>
          <cell r="G819">
            <v>3773</v>
          </cell>
          <cell r="H819">
            <v>923</v>
          </cell>
          <cell r="I819">
            <v>2618</v>
          </cell>
          <cell r="AY819">
            <v>0</v>
          </cell>
          <cell r="CK819">
            <v>0</v>
          </cell>
          <cell r="CL819">
            <v>0</v>
          </cell>
          <cell r="CM819">
            <v>0</v>
          </cell>
          <cell r="CU819">
            <v>0</v>
          </cell>
        </row>
        <row r="820">
          <cell r="F820">
            <v>11154</v>
          </cell>
          <cell r="G820">
            <v>6654</v>
          </cell>
          <cell r="H820">
            <v>1525</v>
          </cell>
          <cell r="I820">
            <v>0</v>
          </cell>
          <cell r="AY820">
            <v>0</v>
          </cell>
          <cell r="CK820">
            <v>0</v>
          </cell>
          <cell r="CL820">
            <v>0</v>
          </cell>
          <cell r="CM820">
            <v>0</v>
          </cell>
          <cell r="CU820">
            <v>0</v>
          </cell>
        </row>
        <row r="821">
          <cell r="F821">
            <v>6837</v>
          </cell>
          <cell r="G821">
            <v>6837</v>
          </cell>
          <cell r="H821">
            <v>1776.52</v>
          </cell>
          <cell r="I821">
            <v>4600</v>
          </cell>
          <cell r="AY821">
            <v>0</v>
          </cell>
          <cell r="CK821">
            <v>0</v>
          </cell>
          <cell r="CL821">
            <v>0</v>
          </cell>
          <cell r="CM821">
            <v>0</v>
          </cell>
          <cell r="CU821">
            <v>0</v>
          </cell>
        </row>
        <row r="822">
          <cell r="F822">
            <v>1786</v>
          </cell>
          <cell r="G822">
            <v>1286</v>
          </cell>
          <cell r="H822">
            <v>974.01</v>
          </cell>
          <cell r="I822">
            <v>184</v>
          </cell>
          <cell r="AY822">
            <v>0</v>
          </cell>
          <cell r="CK822">
            <v>0</v>
          </cell>
          <cell r="CL822">
            <v>0</v>
          </cell>
          <cell r="CM822">
            <v>0</v>
          </cell>
          <cell r="CU822">
            <v>0</v>
          </cell>
        </row>
        <row r="823">
          <cell r="F823">
            <v>70000</v>
          </cell>
          <cell r="G823">
            <v>68800</v>
          </cell>
          <cell r="H823">
            <v>39474.949999999997</v>
          </cell>
          <cell r="I823">
            <v>1666.15</v>
          </cell>
          <cell r="AY823">
            <v>389.99</v>
          </cell>
          <cell r="CK823">
            <v>0</v>
          </cell>
          <cell r="CL823">
            <v>0</v>
          </cell>
          <cell r="CM823">
            <v>0</v>
          </cell>
          <cell r="CU823">
            <v>0</v>
          </cell>
        </row>
        <row r="824">
          <cell r="F824">
            <v>6100</v>
          </cell>
          <cell r="G824">
            <v>6100</v>
          </cell>
          <cell r="H824">
            <v>637.79999999999995</v>
          </cell>
          <cell r="I824">
            <v>4662.5</v>
          </cell>
          <cell r="AY824">
            <v>0</v>
          </cell>
          <cell r="CK824">
            <v>0</v>
          </cell>
          <cell r="CL824">
            <v>0</v>
          </cell>
          <cell r="CM824">
            <v>0</v>
          </cell>
          <cell r="CU824">
            <v>0</v>
          </cell>
        </row>
        <row r="825">
          <cell r="F825">
            <v>32000</v>
          </cell>
          <cell r="G825">
            <v>32000</v>
          </cell>
          <cell r="H825">
            <v>18819.759999999998</v>
          </cell>
          <cell r="I825">
            <v>0</v>
          </cell>
          <cell r="AY825">
            <v>0</v>
          </cell>
          <cell r="CK825">
            <v>0</v>
          </cell>
          <cell r="CL825">
            <v>0</v>
          </cell>
          <cell r="CM825">
            <v>0</v>
          </cell>
          <cell r="CU825">
            <v>0</v>
          </cell>
        </row>
        <row r="826">
          <cell r="F826">
            <v>84126</v>
          </cell>
          <cell r="G826">
            <v>84126</v>
          </cell>
          <cell r="H826">
            <v>59536.04</v>
          </cell>
          <cell r="I826">
            <v>275</v>
          </cell>
          <cell r="AY826">
            <v>0</v>
          </cell>
          <cell r="CK826">
            <v>0</v>
          </cell>
          <cell r="CL826">
            <v>0</v>
          </cell>
          <cell r="CM826">
            <v>0</v>
          </cell>
          <cell r="CU826">
            <v>0</v>
          </cell>
        </row>
        <row r="827">
          <cell r="F827">
            <v>500</v>
          </cell>
          <cell r="G827">
            <v>500</v>
          </cell>
          <cell r="H827">
            <v>230</v>
          </cell>
          <cell r="I827">
            <v>0</v>
          </cell>
          <cell r="AY827">
            <v>0</v>
          </cell>
          <cell r="CK827">
            <v>0</v>
          </cell>
          <cell r="CL827">
            <v>0</v>
          </cell>
          <cell r="CM827">
            <v>0</v>
          </cell>
          <cell r="CU827">
            <v>0</v>
          </cell>
        </row>
        <row r="828">
          <cell r="F828">
            <v>10000</v>
          </cell>
          <cell r="G828">
            <v>7600</v>
          </cell>
          <cell r="H828">
            <v>4584</v>
          </cell>
          <cell r="I828">
            <v>0</v>
          </cell>
          <cell r="AY828">
            <v>0</v>
          </cell>
          <cell r="CK828">
            <v>0</v>
          </cell>
          <cell r="CL828">
            <v>0</v>
          </cell>
          <cell r="CM828">
            <v>0</v>
          </cell>
          <cell r="CU828">
            <v>0</v>
          </cell>
        </row>
        <row r="829">
          <cell r="F829">
            <v>2200</v>
          </cell>
          <cell r="G829">
            <v>4600</v>
          </cell>
          <cell r="H829">
            <v>2826.55</v>
          </cell>
          <cell r="I829">
            <v>0</v>
          </cell>
          <cell r="AY829">
            <v>0</v>
          </cell>
          <cell r="CK829">
            <v>0</v>
          </cell>
          <cell r="CL829">
            <v>0</v>
          </cell>
          <cell r="CM829">
            <v>0</v>
          </cell>
          <cell r="CU829">
            <v>0</v>
          </cell>
        </row>
        <row r="830">
          <cell r="F830">
            <v>6000</v>
          </cell>
          <cell r="G830">
            <v>6000</v>
          </cell>
          <cell r="H830">
            <v>4167.32</v>
          </cell>
          <cell r="I830">
            <v>89.46</v>
          </cell>
          <cell r="AY830">
            <v>0</v>
          </cell>
          <cell r="CK830">
            <v>0</v>
          </cell>
          <cell r="CL830">
            <v>0</v>
          </cell>
          <cell r="CM830">
            <v>0</v>
          </cell>
          <cell r="CU830">
            <v>0</v>
          </cell>
        </row>
        <row r="831">
          <cell r="F831">
            <v>14285</v>
          </cell>
          <cell r="G831">
            <v>3335</v>
          </cell>
          <cell r="H831">
            <v>210</v>
          </cell>
          <cell r="I831">
            <v>0</v>
          </cell>
          <cell r="AY831">
            <v>90</v>
          </cell>
          <cell r="CK831">
            <v>0</v>
          </cell>
          <cell r="CL831">
            <v>0</v>
          </cell>
          <cell r="CM831">
            <v>0</v>
          </cell>
          <cell r="CU831">
            <v>0</v>
          </cell>
        </row>
        <row r="832">
          <cell r="F832">
            <v>1000</v>
          </cell>
          <cell r="G832">
            <v>1000</v>
          </cell>
          <cell r="H832">
            <v>676.15</v>
          </cell>
          <cell r="I832">
            <v>0</v>
          </cell>
          <cell r="AY832">
            <v>0</v>
          </cell>
          <cell r="CK832">
            <v>0</v>
          </cell>
          <cell r="CL832">
            <v>0</v>
          </cell>
          <cell r="CM832">
            <v>0</v>
          </cell>
          <cell r="CU832">
            <v>0</v>
          </cell>
        </row>
        <row r="833">
          <cell r="F833">
            <v>1000</v>
          </cell>
          <cell r="G833">
            <v>1000</v>
          </cell>
          <cell r="H833">
            <v>36.799999999999997</v>
          </cell>
          <cell r="I833">
            <v>0</v>
          </cell>
          <cell r="AY833">
            <v>0</v>
          </cell>
          <cell r="CK833">
            <v>0</v>
          </cell>
          <cell r="CL833">
            <v>0</v>
          </cell>
          <cell r="CM833">
            <v>0</v>
          </cell>
          <cell r="CU833">
            <v>0</v>
          </cell>
        </row>
        <row r="834">
          <cell r="F834">
            <v>500</v>
          </cell>
          <cell r="G834">
            <v>500</v>
          </cell>
          <cell r="H834">
            <v>456.64</v>
          </cell>
          <cell r="I834">
            <v>0</v>
          </cell>
          <cell r="AY834">
            <v>0</v>
          </cell>
          <cell r="CK834">
            <v>0</v>
          </cell>
          <cell r="CL834">
            <v>0</v>
          </cell>
          <cell r="CM834">
            <v>0</v>
          </cell>
          <cell r="CU834">
            <v>0</v>
          </cell>
        </row>
        <row r="835">
          <cell r="F835">
            <v>500</v>
          </cell>
          <cell r="G835">
            <v>500</v>
          </cell>
          <cell r="H835">
            <v>42.76</v>
          </cell>
          <cell r="I835">
            <v>0</v>
          </cell>
          <cell r="AY835">
            <v>0</v>
          </cell>
          <cell r="CK835">
            <v>0</v>
          </cell>
          <cell r="CL835">
            <v>0</v>
          </cell>
          <cell r="CM835">
            <v>0</v>
          </cell>
          <cell r="CU835">
            <v>0</v>
          </cell>
        </row>
        <row r="836">
          <cell r="F836">
            <v>42255</v>
          </cell>
          <cell r="G836">
            <v>42255</v>
          </cell>
          <cell r="H836">
            <v>18481.61</v>
          </cell>
          <cell r="I836">
            <v>549</v>
          </cell>
          <cell r="AY836">
            <v>981.4</v>
          </cell>
          <cell r="CK836">
            <v>0</v>
          </cell>
          <cell r="CL836">
            <v>0</v>
          </cell>
          <cell r="CM836">
            <v>0</v>
          </cell>
          <cell r="CU836">
            <v>0</v>
          </cell>
        </row>
        <row r="837">
          <cell r="F837">
            <v>2000</v>
          </cell>
          <cell r="G837">
            <v>0</v>
          </cell>
          <cell r="H837">
            <v>0</v>
          </cell>
          <cell r="I837">
            <v>0</v>
          </cell>
          <cell r="AY837">
            <v>0</v>
          </cell>
          <cell r="CK837">
            <v>0</v>
          </cell>
          <cell r="CL837">
            <v>0</v>
          </cell>
          <cell r="CM837">
            <v>0</v>
          </cell>
          <cell r="CU837">
            <v>0</v>
          </cell>
        </row>
        <row r="838">
          <cell r="F838">
            <v>0</v>
          </cell>
          <cell r="G838">
            <v>3700</v>
          </cell>
          <cell r="H838">
            <v>3650.1</v>
          </cell>
          <cell r="I838">
            <v>0</v>
          </cell>
          <cell r="AY838">
            <v>0</v>
          </cell>
          <cell r="CK838">
            <v>0</v>
          </cell>
          <cell r="CL838">
            <v>0</v>
          </cell>
          <cell r="CM838">
            <v>0</v>
          </cell>
          <cell r="CU838">
            <v>0</v>
          </cell>
        </row>
        <row r="839">
          <cell r="F839">
            <v>0</v>
          </cell>
          <cell r="G839">
            <v>3000</v>
          </cell>
          <cell r="H839">
            <v>2125.1999999999998</v>
          </cell>
          <cell r="I839">
            <v>0</v>
          </cell>
          <cell r="AY839">
            <v>0</v>
          </cell>
          <cell r="CK839">
            <v>0</v>
          </cell>
          <cell r="CL839">
            <v>0</v>
          </cell>
          <cell r="CM839">
            <v>0</v>
          </cell>
          <cell r="CU839">
            <v>0</v>
          </cell>
        </row>
        <row r="840">
          <cell r="F840">
            <v>0</v>
          </cell>
          <cell r="G840">
            <v>783612.29</v>
          </cell>
          <cell r="H840">
            <v>783612.29</v>
          </cell>
          <cell r="I840">
            <v>0</v>
          </cell>
          <cell r="AY840">
            <v>0</v>
          </cell>
          <cell r="CK840">
            <v>0</v>
          </cell>
          <cell r="CL840">
            <v>0</v>
          </cell>
          <cell r="CM840">
            <v>0</v>
          </cell>
          <cell r="CU840">
            <v>110809</v>
          </cell>
        </row>
        <row r="841">
          <cell r="F841">
            <v>0</v>
          </cell>
          <cell r="G841">
            <v>81672.77</v>
          </cell>
          <cell r="H841">
            <v>81672.77</v>
          </cell>
          <cell r="I841">
            <v>0</v>
          </cell>
          <cell r="AY841">
            <v>0</v>
          </cell>
          <cell r="CK841">
            <v>0</v>
          </cell>
          <cell r="CL841">
            <v>0</v>
          </cell>
          <cell r="CM841">
            <v>0</v>
          </cell>
          <cell r="CU841">
            <v>11318.87</v>
          </cell>
        </row>
        <row r="842">
          <cell r="F842">
            <v>0</v>
          </cell>
          <cell r="G842">
            <v>50375.5</v>
          </cell>
          <cell r="H842">
            <v>50375.5</v>
          </cell>
          <cell r="I842">
            <v>0</v>
          </cell>
          <cell r="AY842">
            <v>0</v>
          </cell>
          <cell r="CK842">
            <v>0</v>
          </cell>
          <cell r="CL842">
            <v>0</v>
          </cell>
          <cell r="CM842">
            <v>0</v>
          </cell>
          <cell r="CU842">
            <v>7276</v>
          </cell>
        </row>
        <row r="843">
          <cell r="F843">
            <v>0</v>
          </cell>
          <cell r="G843">
            <v>46061.9</v>
          </cell>
          <cell r="H843">
            <v>46061.9</v>
          </cell>
          <cell r="I843">
            <v>0</v>
          </cell>
          <cell r="AY843">
            <v>0</v>
          </cell>
          <cell r="CK843">
            <v>0</v>
          </cell>
          <cell r="CL843">
            <v>0</v>
          </cell>
          <cell r="CM843">
            <v>0</v>
          </cell>
          <cell r="CU843">
            <v>0</v>
          </cell>
        </row>
        <row r="844">
          <cell r="F844">
            <v>0</v>
          </cell>
          <cell r="G844">
            <v>125609.91</v>
          </cell>
          <cell r="H844">
            <v>125609.91</v>
          </cell>
          <cell r="I844">
            <v>0</v>
          </cell>
          <cell r="AY844">
            <v>0</v>
          </cell>
          <cell r="CK844">
            <v>0</v>
          </cell>
          <cell r="CL844">
            <v>0</v>
          </cell>
          <cell r="CM844">
            <v>0</v>
          </cell>
          <cell r="CU844">
            <v>18551.12</v>
          </cell>
        </row>
        <row r="845">
          <cell r="F845">
            <v>0</v>
          </cell>
          <cell r="G845">
            <v>20709.3</v>
          </cell>
          <cell r="H845">
            <v>20709.3</v>
          </cell>
          <cell r="I845">
            <v>0</v>
          </cell>
          <cell r="AY845">
            <v>0</v>
          </cell>
          <cell r="CK845">
            <v>0</v>
          </cell>
          <cell r="CL845">
            <v>0</v>
          </cell>
          <cell r="CM845">
            <v>0</v>
          </cell>
          <cell r="CU845">
            <v>3048.84</v>
          </cell>
        </row>
        <row r="846">
          <cell r="F846">
            <v>0</v>
          </cell>
          <cell r="G846">
            <v>40055.5</v>
          </cell>
          <cell r="H846">
            <v>40055.5</v>
          </cell>
          <cell r="I846">
            <v>0</v>
          </cell>
          <cell r="AY846">
            <v>0</v>
          </cell>
          <cell r="CK846">
            <v>0</v>
          </cell>
          <cell r="CL846">
            <v>0</v>
          </cell>
          <cell r="CM846">
            <v>0</v>
          </cell>
          <cell r="CU846">
            <v>5850</v>
          </cell>
        </row>
        <row r="847">
          <cell r="F847">
            <v>0</v>
          </cell>
          <cell r="G847">
            <v>31489.37</v>
          </cell>
          <cell r="H847">
            <v>31489.37</v>
          </cell>
          <cell r="I847">
            <v>0</v>
          </cell>
          <cell r="AY847">
            <v>0</v>
          </cell>
          <cell r="CK847">
            <v>0</v>
          </cell>
          <cell r="CL847">
            <v>0</v>
          </cell>
          <cell r="CM847">
            <v>0</v>
          </cell>
          <cell r="CU847">
            <v>0</v>
          </cell>
        </row>
        <row r="848">
          <cell r="F848">
            <v>0</v>
          </cell>
          <cell r="G848">
            <v>90999.61</v>
          </cell>
          <cell r="H848">
            <v>90999.61</v>
          </cell>
          <cell r="I848">
            <v>0</v>
          </cell>
          <cell r="AY848">
            <v>0</v>
          </cell>
          <cell r="CK848">
            <v>0</v>
          </cell>
          <cell r="CL848">
            <v>0</v>
          </cell>
          <cell r="CM848">
            <v>0</v>
          </cell>
          <cell r="CU848">
            <v>12015.32</v>
          </cell>
        </row>
        <row r="849">
          <cell r="F849">
            <v>7737384</v>
          </cell>
          <cell r="G849">
            <v>7737384</v>
          </cell>
          <cell r="H849">
            <v>6256294.7000000002</v>
          </cell>
          <cell r="I849">
            <v>0</v>
          </cell>
          <cell r="AY849">
            <v>681725.69</v>
          </cell>
          <cell r="CK849">
            <v>0</v>
          </cell>
          <cell r="CL849">
            <v>0</v>
          </cell>
          <cell r="CM849">
            <v>0</v>
          </cell>
          <cell r="CU849">
            <v>677029</v>
          </cell>
        </row>
        <row r="850">
          <cell r="F850">
            <v>0</v>
          </cell>
          <cell r="G850">
            <v>363420</v>
          </cell>
          <cell r="H850">
            <v>257422.5</v>
          </cell>
          <cell r="I850">
            <v>105997.5</v>
          </cell>
          <cell r="AY850">
            <v>0</v>
          </cell>
          <cell r="CK850">
            <v>0</v>
          </cell>
          <cell r="CL850">
            <v>0</v>
          </cell>
          <cell r="CM850">
            <v>0</v>
          </cell>
          <cell r="CU850">
            <v>0</v>
          </cell>
        </row>
        <row r="851">
          <cell r="F851">
            <v>0</v>
          </cell>
          <cell r="G851">
            <v>2034592.41</v>
          </cell>
          <cell r="H851">
            <v>2034592.41</v>
          </cell>
          <cell r="I851">
            <v>0</v>
          </cell>
          <cell r="AY851">
            <v>93083.26</v>
          </cell>
          <cell r="CK851">
            <v>0</v>
          </cell>
          <cell r="CL851">
            <v>0</v>
          </cell>
          <cell r="CM851">
            <v>0</v>
          </cell>
          <cell r="CU851">
            <v>199578.06</v>
          </cell>
        </row>
        <row r="852">
          <cell r="F852">
            <v>0</v>
          </cell>
          <cell r="G852">
            <v>213622.59</v>
          </cell>
          <cell r="H852">
            <v>200794.53</v>
          </cell>
          <cell r="I852">
            <v>0</v>
          </cell>
          <cell r="AY852">
            <v>25943.02</v>
          </cell>
          <cell r="CK852">
            <v>0</v>
          </cell>
          <cell r="CL852">
            <v>0</v>
          </cell>
          <cell r="CM852">
            <v>0</v>
          </cell>
          <cell r="CU852">
            <v>5151.66</v>
          </cell>
        </row>
        <row r="853">
          <cell r="F853">
            <v>822287</v>
          </cell>
          <cell r="G853">
            <v>822287</v>
          </cell>
          <cell r="H853">
            <v>647348.86</v>
          </cell>
          <cell r="I853">
            <v>0</v>
          </cell>
          <cell r="AY853">
            <v>72098</v>
          </cell>
          <cell r="CK853">
            <v>0</v>
          </cell>
          <cell r="CL853">
            <v>0</v>
          </cell>
          <cell r="CM853">
            <v>0</v>
          </cell>
          <cell r="CU853">
            <v>67779</v>
          </cell>
        </row>
        <row r="854">
          <cell r="F854">
            <v>677590</v>
          </cell>
          <cell r="G854">
            <v>677590</v>
          </cell>
          <cell r="H854">
            <v>295275.59999999998</v>
          </cell>
          <cell r="I854">
            <v>0</v>
          </cell>
          <cell r="AY854">
            <v>760.4</v>
          </cell>
          <cell r="CK854">
            <v>0</v>
          </cell>
          <cell r="CL854">
            <v>0</v>
          </cell>
          <cell r="CM854">
            <v>0</v>
          </cell>
          <cell r="CU854">
            <v>0</v>
          </cell>
        </row>
        <row r="855">
          <cell r="F855">
            <v>1670020</v>
          </cell>
          <cell r="G855">
            <v>1670020</v>
          </cell>
          <cell r="H855">
            <v>38419.75</v>
          </cell>
          <cell r="I855">
            <v>0</v>
          </cell>
          <cell r="AY855">
            <v>0</v>
          </cell>
          <cell r="CK855">
            <v>0</v>
          </cell>
          <cell r="CL855">
            <v>0</v>
          </cell>
          <cell r="CM855">
            <v>0</v>
          </cell>
          <cell r="CU855">
            <v>0</v>
          </cell>
        </row>
        <row r="856">
          <cell r="F856">
            <v>0</v>
          </cell>
          <cell r="G856">
            <v>103423.16</v>
          </cell>
          <cell r="H856">
            <v>103423.16</v>
          </cell>
          <cell r="I856">
            <v>0</v>
          </cell>
          <cell r="AY856">
            <v>0</v>
          </cell>
          <cell r="CK856">
            <v>0</v>
          </cell>
          <cell r="CL856">
            <v>0</v>
          </cell>
          <cell r="CM856">
            <v>0</v>
          </cell>
          <cell r="CU856">
            <v>0</v>
          </cell>
        </row>
        <row r="857">
          <cell r="F857">
            <v>0</v>
          </cell>
          <cell r="G857">
            <v>89696.61</v>
          </cell>
          <cell r="H857">
            <v>89696.61</v>
          </cell>
          <cell r="I857">
            <v>0</v>
          </cell>
          <cell r="AY857">
            <v>25400.7</v>
          </cell>
          <cell r="CK857">
            <v>0</v>
          </cell>
          <cell r="CL857">
            <v>0</v>
          </cell>
          <cell r="CM857">
            <v>0</v>
          </cell>
          <cell r="CU857">
            <v>0</v>
          </cell>
        </row>
        <row r="858">
          <cell r="F858">
            <v>0</v>
          </cell>
          <cell r="G858">
            <v>701751.5</v>
          </cell>
          <cell r="H858">
            <v>701751.5</v>
          </cell>
          <cell r="I858">
            <v>0</v>
          </cell>
          <cell r="AY858">
            <v>0</v>
          </cell>
          <cell r="CK858">
            <v>0</v>
          </cell>
          <cell r="CL858">
            <v>0</v>
          </cell>
          <cell r="CM858">
            <v>0</v>
          </cell>
          <cell r="CU858">
            <v>0</v>
          </cell>
        </row>
        <row r="859">
          <cell r="F859">
            <v>1322795</v>
          </cell>
          <cell r="G859">
            <v>1322795</v>
          </cell>
          <cell r="H859">
            <v>1002599.16</v>
          </cell>
          <cell r="I859">
            <v>0</v>
          </cell>
          <cell r="AY859">
            <v>111791.67</v>
          </cell>
          <cell r="CK859">
            <v>0</v>
          </cell>
          <cell r="CL859">
            <v>0</v>
          </cell>
          <cell r="CM859">
            <v>0</v>
          </cell>
          <cell r="CU859">
            <v>116180.13</v>
          </cell>
        </row>
        <row r="860">
          <cell r="F860">
            <v>211911</v>
          </cell>
          <cell r="G860">
            <v>211911</v>
          </cell>
          <cell r="H860">
            <v>163488.49</v>
          </cell>
          <cell r="I860">
            <v>0</v>
          </cell>
          <cell r="AY860">
            <v>18299.77</v>
          </cell>
          <cell r="CK860">
            <v>0</v>
          </cell>
          <cell r="CL860">
            <v>0</v>
          </cell>
          <cell r="CM860">
            <v>0</v>
          </cell>
          <cell r="CU860">
            <v>18750.099999999999</v>
          </cell>
        </row>
        <row r="861">
          <cell r="F861">
            <v>455400</v>
          </cell>
          <cell r="G861">
            <v>455400</v>
          </cell>
          <cell r="H861">
            <v>350918.59</v>
          </cell>
          <cell r="I861">
            <v>0</v>
          </cell>
          <cell r="AY861">
            <v>38516.400000000001</v>
          </cell>
          <cell r="CK861">
            <v>0</v>
          </cell>
          <cell r="CL861">
            <v>0</v>
          </cell>
          <cell r="CM861">
            <v>0</v>
          </cell>
          <cell r="CU861">
            <v>40365</v>
          </cell>
        </row>
        <row r="862">
          <cell r="F862">
            <v>190765</v>
          </cell>
          <cell r="G862">
            <v>199423.64</v>
          </cell>
          <cell r="H862">
            <v>199423.64</v>
          </cell>
          <cell r="I862">
            <v>0</v>
          </cell>
          <cell r="AY862">
            <v>0</v>
          </cell>
          <cell r="CK862">
            <v>0</v>
          </cell>
          <cell r="CL862">
            <v>0</v>
          </cell>
          <cell r="CM862">
            <v>0</v>
          </cell>
          <cell r="CU862">
            <v>0</v>
          </cell>
        </row>
        <row r="863">
          <cell r="F863">
            <v>1015854</v>
          </cell>
          <cell r="G863">
            <v>1015854</v>
          </cell>
          <cell r="H863">
            <v>790534.74</v>
          </cell>
          <cell r="I863">
            <v>0</v>
          </cell>
          <cell r="AY863">
            <v>75409.09</v>
          </cell>
          <cell r="CK863">
            <v>0</v>
          </cell>
          <cell r="CL863">
            <v>0</v>
          </cell>
          <cell r="CM863">
            <v>0</v>
          </cell>
          <cell r="CU863">
            <v>68779.960000000006</v>
          </cell>
        </row>
        <row r="864">
          <cell r="F864">
            <v>1141</v>
          </cell>
          <cell r="G864">
            <v>6141</v>
          </cell>
          <cell r="H864">
            <v>5212.95</v>
          </cell>
          <cell r="I864">
            <v>700.03</v>
          </cell>
          <cell r="AY864">
            <v>0</v>
          </cell>
          <cell r="CK864">
            <v>0</v>
          </cell>
          <cell r="CL864">
            <v>0</v>
          </cell>
          <cell r="CM864">
            <v>0</v>
          </cell>
          <cell r="CU864">
            <v>0</v>
          </cell>
        </row>
        <row r="865">
          <cell r="F865">
            <v>154500</v>
          </cell>
          <cell r="G865">
            <v>149004.45000000001</v>
          </cell>
          <cell r="H865">
            <v>92059.96</v>
          </cell>
          <cell r="I865">
            <v>0</v>
          </cell>
          <cell r="AY865">
            <v>0</v>
          </cell>
          <cell r="CK865">
            <v>0</v>
          </cell>
          <cell r="CL865">
            <v>0</v>
          </cell>
          <cell r="CM865">
            <v>0</v>
          </cell>
          <cell r="CU865">
            <v>0</v>
          </cell>
        </row>
        <row r="866">
          <cell r="F866">
            <v>9285</v>
          </cell>
          <cell r="G866">
            <v>9384.7199999999993</v>
          </cell>
          <cell r="H866">
            <v>9138.1</v>
          </cell>
          <cell r="I866">
            <v>0</v>
          </cell>
          <cell r="AY866">
            <v>1509.54</v>
          </cell>
          <cell r="CK866">
            <v>0</v>
          </cell>
          <cell r="CL866">
            <v>0</v>
          </cell>
          <cell r="CM866">
            <v>0</v>
          </cell>
          <cell r="CU866">
            <v>0</v>
          </cell>
        </row>
        <row r="867">
          <cell r="F867">
            <v>75262</v>
          </cell>
          <cell r="G867">
            <v>111182</v>
          </cell>
          <cell r="H867">
            <v>111182</v>
          </cell>
          <cell r="I867">
            <v>0</v>
          </cell>
          <cell r="AY867">
            <v>3546.78</v>
          </cell>
          <cell r="CK867">
            <v>0</v>
          </cell>
          <cell r="CL867">
            <v>0</v>
          </cell>
          <cell r="CM867">
            <v>0</v>
          </cell>
          <cell r="CU867">
            <v>0</v>
          </cell>
        </row>
        <row r="868">
          <cell r="F868">
            <v>1266</v>
          </cell>
          <cell r="G868">
            <v>1266</v>
          </cell>
          <cell r="H868">
            <v>733.14</v>
          </cell>
          <cell r="I868">
            <v>0</v>
          </cell>
          <cell r="AY868">
            <v>92.17</v>
          </cell>
          <cell r="CK868">
            <v>0</v>
          </cell>
          <cell r="CL868">
            <v>0</v>
          </cell>
          <cell r="CM868">
            <v>0</v>
          </cell>
          <cell r="CU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CK869">
            <v>0</v>
          </cell>
          <cell r="CL869">
            <v>0</v>
          </cell>
          <cell r="CM869">
            <v>0</v>
          </cell>
        </row>
        <row r="870">
          <cell r="F870">
            <v>66304</v>
          </cell>
          <cell r="G870">
            <v>336149.6</v>
          </cell>
          <cell r="H870">
            <v>240232.33</v>
          </cell>
          <cell r="I870">
            <v>0</v>
          </cell>
          <cell r="AY870">
            <v>25175.8</v>
          </cell>
          <cell r="CK870">
            <v>46000</v>
          </cell>
          <cell r="CL870">
            <v>46000</v>
          </cell>
          <cell r="CM870">
            <v>46000</v>
          </cell>
          <cell r="CU870">
            <v>0</v>
          </cell>
        </row>
        <row r="871">
          <cell r="F871">
            <v>70629</v>
          </cell>
          <cell r="G871">
            <v>70629</v>
          </cell>
          <cell r="H871">
            <v>44308.52</v>
          </cell>
          <cell r="I871">
            <v>6269.78</v>
          </cell>
          <cell r="AY871">
            <v>0</v>
          </cell>
          <cell r="CK871">
            <v>0</v>
          </cell>
          <cell r="CL871">
            <v>0</v>
          </cell>
          <cell r="CM871">
            <v>0</v>
          </cell>
          <cell r="CU871">
            <v>0</v>
          </cell>
        </row>
        <row r="872">
          <cell r="F872">
            <v>6956</v>
          </cell>
          <cell r="G872">
            <v>17213.45</v>
          </cell>
          <cell r="H872">
            <v>13735.45</v>
          </cell>
          <cell r="I872">
            <v>0</v>
          </cell>
          <cell r="AY872">
            <v>0</v>
          </cell>
          <cell r="CK872">
            <v>0</v>
          </cell>
          <cell r="CL872">
            <v>0</v>
          </cell>
          <cell r="CM872">
            <v>0</v>
          </cell>
          <cell r="CU872">
            <v>0</v>
          </cell>
        </row>
        <row r="873">
          <cell r="F873">
            <v>0</v>
          </cell>
          <cell r="G873">
            <v>11863329.35</v>
          </cell>
          <cell r="H873">
            <v>2511312.75</v>
          </cell>
          <cell r="I873">
            <v>6938228.4400000004</v>
          </cell>
          <cell r="AY873">
            <v>0</v>
          </cell>
          <cell r="CK873">
            <v>0</v>
          </cell>
          <cell r="CL873">
            <v>0</v>
          </cell>
          <cell r="CM873">
            <v>0</v>
          </cell>
          <cell r="CU873">
            <v>0</v>
          </cell>
        </row>
        <row r="874">
          <cell r="F874">
            <v>0</v>
          </cell>
          <cell r="G874">
            <v>530106.19999999995</v>
          </cell>
          <cell r="H874">
            <v>232378.2</v>
          </cell>
          <cell r="I874">
            <v>0</v>
          </cell>
          <cell r="AY874">
            <v>0</v>
          </cell>
          <cell r="CK874">
            <v>0</v>
          </cell>
          <cell r="CL874">
            <v>0</v>
          </cell>
          <cell r="CM874">
            <v>0</v>
          </cell>
          <cell r="CU874">
            <v>0</v>
          </cell>
        </row>
        <row r="875">
          <cell r="F875">
            <v>0</v>
          </cell>
          <cell r="G875">
            <v>11325000</v>
          </cell>
          <cell r="H875">
            <v>0</v>
          </cell>
          <cell r="I875">
            <v>0</v>
          </cell>
          <cell r="AY875">
            <v>0</v>
          </cell>
          <cell r="CK875">
            <v>0</v>
          </cell>
          <cell r="CL875">
            <v>0</v>
          </cell>
          <cell r="CM875">
            <v>4316821.4000000004</v>
          </cell>
          <cell r="CU875">
            <v>0</v>
          </cell>
        </row>
        <row r="876">
          <cell r="F876">
            <v>0</v>
          </cell>
          <cell r="G876">
            <v>439300</v>
          </cell>
          <cell r="H876">
            <v>259744.84</v>
          </cell>
          <cell r="I876">
            <v>0</v>
          </cell>
          <cell r="AY876">
            <v>0</v>
          </cell>
          <cell r="CK876">
            <v>0</v>
          </cell>
          <cell r="CL876">
            <v>0</v>
          </cell>
          <cell r="CM876">
            <v>0</v>
          </cell>
          <cell r="CU876">
            <v>0</v>
          </cell>
        </row>
        <row r="877">
          <cell r="F877">
            <v>2484</v>
          </cell>
          <cell r="G877">
            <v>10000</v>
          </cell>
          <cell r="H877">
            <v>5750</v>
          </cell>
          <cell r="I877">
            <v>0</v>
          </cell>
          <cell r="AY877">
            <v>0</v>
          </cell>
          <cell r="CK877">
            <v>0</v>
          </cell>
          <cell r="CL877">
            <v>0</v>
          </cell>
          <cell r="CM877">
            <v>0</v>
          </cell>
          <cell r="CU877">
            <v>0</v>
          </cell>
        </row>
        <row r="878">
          <cell r="F878">
            <v>0</v>
          </cell>
          <cell r="G878">
            <v>3160993.05</v>
          </cell>
          <cell r="H878">
            <v>291856.2</v>
          </cell>
          <cell r="I878">
            <v>0</v>
          </cell>
          <cell r="AY878">
            <v>0</v>
          </cell>
          <cell r="CK878">
            <v>0</v>
          </cell>
          <cell r="CL878">
            <v>0</v>
          </cell>
          <cell r="CM878">
            <v>0</v>
          </cell>
          <cell r="CU878">
            <v>0</v>
          </cell>
        </row>
        <row r="879">
          <cell r="F879">
            <v>4780</v>
          </cell>
          <cell r="G879">
            <v>12441</v>
          </cell>
          <cell r="H879">
            <v>8169.76</v>
          </cell>
          <cell r="I879">
            <v>0</v>
          </cell>
          <cell r="AY879">
            <v>149.5</v>
          </cell>
          <cell r="CK879">
            <v>0</v>
          </cell>
          <cell r="CL879">
            <v>0</v>
          </cell>
          <cell r="CM879">
            <v>0</v>
          </cell>
          <cell r="CU879">
            <v>0</v>
          </cell>
        </row>
        <row r="880">
          <cell r="F880">
            <v>0</v>
          </cell>
          <cell r="G880">
            <v>1725</v>
          </cell>
          <cell r="H880">
            <v>0</v>
          </cell>
          <cell r="I880">
            <v>0</v>
          </cell>
          <cell r="AY880">
            <v>0</v>
          </cell>
          <cell r="CK880">
            <v>0</v>
          </cell>
          <cell r="CL880">
            <v>0</v>
          </cell>
          <cell r="CM880">
            <v>0</v>
          </cell>
          <cell r="CU880">
            <v>0</v>
          </cell>
        </row>
        <row r="881">
          <cell r="F881">
            <v>0</v>
          </cell>
          <cell r="G881">
            <v>225572.5</v>
          </cell>
          <cell r="H881">
            <v>220052.5</v>
          </cell>
          <cell r="I881">
            <v>0</v>
          </cell>
          <cell r="AY881">
            <v>0</v>
          </cell>
          <cell r="CK881">
            <v>0</v>
          </cell>
          <cell r="CL881">
            <v>0</v>
          </cell>
          <cell r="CM881">
            <v>0</v>
          </cell>
          <cell r="CU881">
            <v>0</v>
          </cell>
        </row>
        <row r="882">
          <cell r="F882">
            <v>0</v>
          </cell>
          <cell r="G882">
            <v>19320</v>
          </cell>
          <cell r="H882">
            <v>19320</v>
          </cell>
          <cell r="I882">
            <v>0</v>
          </cell>
          <cell r="AY882">
            <v>0</v>
          </cell>
          <cell r="CK882">
            <v>0</v>
          </cell>
          <cell r="CL882">
            <v>0</v>
          </cell>
          <cell r="CM882">
            <v>0</v>
          </cell>
          <cell r="CU882">
            <v>0</v>
          </cell>
        </row>
        <row r="883">
          <cell r="F883">
            <v>80000</v>
          </cell>
          <cell r="G883">
            <v>174457.25</v>
          </cell>
          <cell r="H883">
            <v>152036.18</v>
          </cell>
          <cell r="I883">
            <v>12652.69</v>
          </cell>
          <cell r="AY883">
            <v>2533.73</v>
          </cell>
          <cell r="CK883">
            <v>0</v>
          </cell>
          <cell r="CL883">
            <v>0</v>
          </cell>
          <cell r="CM883">
            <v>0</v>
          </cell>
          <cell r="CU883">
            <v>0</v>
          </cell>
        </row>
        <row r="884">
          <cell r="F884">
            <v>10000</v>
          </cell>
          <cell r="G884">
            <v>169875</v>
          </cell>
          <cell r="H884">
            <v>115040.5</v>
          </cell>
          <cell r="I884">
            <v>12758</v>
          </cell>
          <cell r="AY884">
            <v>8500</v>
          </cell>
          <cell r="CK884">
            <v>0</v>
          </cell>
          <cell r="CL884">
            <v>0</v>
          </cell>
          <cell r="CM884">
            <v>0</v>
          </cell>
          <cell r="CU884">
            <v>0</v>
          </cell>
        </row>
        <row r="885">
          <cell r="F885">
            <v>25000</v>
          </cell>
          <cell r="G885">
            <v>49916.55</v>
          </cell>
          <cell r="H885">
            <v>35600.410000000003</v>
          </cell>
          <cell r="I885">
            <v>10329.200000000001</v>
          </cell>
          <cell r="AY885">
            <v>0</v>
          </cell>
          <cell r="CK885">
            <v>0</v>
          </cell>
          <cell r="CL885">
            <v>0</v>
          </cell>
          <cell r="CM885">
            <v>0</v>
          </cell>
          <cell r="CU885">
            <v>0</v>
          </cell>
        </row>
        <row r="886">
          <cell r="F886">
            <v>50000</v>
          </cell>
          <cell r="G886">
            <v>319530</v>
          </cell>
          <cell r="H886">
            <v>215742.28</v>
          </cell>
          <cell r="I886">
            <v>0</v>
          </cell>
          <cell r="AY886">
            <v>710.11</v>
          </cell>
          <cell r="CK886">
            <v>0</v>
          </cell>
          <cell r="CL886">
            <v>0</v>
          </cell>
          <cell r="CM886">
            <v>0</v>
          </cell>
          <cell r="CU886">
            <v>0</v>
          </cell>
        </row>
        <row r="887">
          <cell r="F887">
            <v>10529</v>
          </cell>
          <cell r="G887">
            <v>10529</v>
          </cell>
          <cell r="H887">
            <v>2941.27</v>
          </cell>
          <cell r="I887">
            <v>2364</v>
          </cell>
          <cell r="AY887">
            <v>0</v>
          </cell>
          <cell r="CK887">
            <v>0</v>
          </cell>
          <cell r="CL887">
            <v>0</v>
          </cell>
          <cell r="CM887">
            <v>0</v>
          </cell>
          <cell r="CU887">
            <v>0</v>
          </cell>
        </row>
        <row r="888">
          <cell r="F888">
            <v>0</v>
          </cell>
          <cell r="G888">
            <v>80000</v>
          </cell>
          <cell r="H888">
            <v>0</v>
          </cell>
          <cell r="I888">
            <v>50219</v>
          </cell>
          <cell r="AY888">
            <v>0</v>
          </cell>
          <cell r="CK888">
            <v>0</v>
          </cell>
          <cell r="CL888">
            <v>0</v>
          </cell>
          <cell r="CM888">
            <v>0</v>
          </cell>
          <cell r="CU888">
            <v>0</v>
          </cell>
        </row>
        <row r="889">
          <cell r="F889">
            <v>6820</v>
          </cell>
          <cell r="G889">
            <v>16603</v>
          </cell>
          <cell r="H889">
            <v>7791.22</v>
          </cell>
          <cell r="I889">
            <v>0</v>
          </cell>
          <cell r="AY889">
            <v>0</v>
          </cell>
          <cell r="CK889">
            <v>0</v>
          </cell>
          <cell r="CL889">
            <v>0</v>
          </cell>
          <cell r="CM889">
            <v>0</v>
          </cell>
          <cell r="CU889">
            <v>0</v>
          </cell>
        </row>
        <row r="890">
          <cell r="F890">
            <v>30000</v>
          </cell>
          <cell r="G890">
            <v>9000</v>
          </cell>
          <cell r="H890">
            <v>523</v>
          </cell>
          <cell r="I890">
            <v>0</v>
          </cell>
          <cell r="AY890">
            <v>90</v>
          </cell>
          <cell r="CK890">
            <v>0</v>
          </cell>
          <cell r="CL890">
            <v>0</v>
          </cell>
          <cell r="CM890">
            <v>0</v>
          </cell>
          <cell r="CU890">
            <v>0</v>
          </cell>
        </row>
        <row r="891">
          <cell r="F891">
            <v>30000</v>
          </cell>
          <cell r="G891">
            <v>20500</v>
          </cell>
          <cell r="H891">
            <v>6781</v>
          </cell>
          <cell r="I891">
            <v>1840</v>
          </cell>
          <cell r="AY891">
            <v>0</v>
          </cell>
          <cell r="CK891">
            <v>0</v>
          </cell>
          <cell r="CL891">
            <v>0</v>
          </cell>
          <cell r="CM891">
            <v>0</v>
          </cell>
          <cell r="CU891">
            <v>0</v>
          </cell>
        </row>
        <row r="892">
          <cell r="F892">
            <v>0</v>
          </cell>
          <cell r="G892">
            <v>30500</v>
          </cell>
          <cell r="H892">
            <v>29372.44</v>
          </cell>
          <cell r="I892">
            <v>0</v>
          </cell>
          <cell r="AY892">
            <v>0</v>
          </cell>
          <cell r="CK892">
            <v>0</v>
          </cell>
          <cell r="CL892">
            <v>0</v>
          </cell>
          <cell r="CM892">
            <v>0</v>
          </cell>
          <cell r="CU892">
            <v>0</v>
          </cell>
        </row>
        <row r="893">
          <cell r="F893">
            <v>23881</v>
          </cell>
          <cell r="G893">
            <v>17881</v>
          </cell>
          <cell r="H893">
            <v>828</v>
          </cell>
          <cell r="I893">
            <v>0</v>
          </cell>
          <cell r="AY893">
            <v>0</v>
          </cell>
          <cell r="CK893">
            <v>0</v>
          </cell>
          <cell r="CL893">
            <v>0</v>
          </cell>
          <cell r="CM893">
            <v>0</v>
          </cell>
          <cell r="CU893">
            <v>0</v>
          </cell>
        </row>
        <row r="894">
          <cell r="F894">
            <v>29928</v>
          </cell>
          <cell r="G894">
            <v>20808</v>
          </cell>
          <cell r="H894">
            <v>10267.799999999999</v>
          </cell>
          <cell r="I894">
            <v>3897</v>
          </cell>
          <cell r="AY894">
            <v>0</v>
          </cell>
          <cell r="CK894">
            <v>0</v>
          </cell>
          <cell r="CL894">
            <v>0</v>
          </cell>
          <cell r="CM894">
            <v>0</v>
          </cell>
          <cell r="CU894">
            <v>0</v>
          </cell>
        </row>
        <row r="895">
          <cell r="F895">
            <v>0</v>
          </cell>
          <cell r="G895">
            <v>15120</v>
          </cell>
          <cell r="H895">
            <v>7241.72</v>
          </cell>
          <cell r="I895">
            <v>7241.72</v>
          </cell>
          <cell r="AY895">
            <v>0</v>
          </cell>
          <cell r="CK895">
            <v>0</v>
          </cell>
          <cell r="CL895">
            <v>0</v>
          </cell>
          <cell r="CM895">
            <v>0</v>
          </cell>
          <cell r="CU895">
            <v>0</v>
          </cell>
        </row>
        <row r="896">
          <cell r="F896">
            <v>29314</v>
          </cell>
          <cell r="G896">
            <v>29314</v>
          </cell>
          <cell r="H896">
            <v>19527.8</v>
          </cell>
          <cell r="I896">
            <v>0</v>
          </cell>
          <cell r="AY896">
            <v>0</v>
          </cell>
          <cell r="CK896">
            <v>0</v>
          </cell>
          <cell r="CL896">
            <v>0</v>
          </cell>
          <cell r="CM896">
            <v>0</v>
          </cell>
          <cell r="CU896">
            <v>0</v>
          </cell>
        </row>
        <row r="897">
          <cell r="F897">
            <v>100000</v>
          </cell>
          <cell r="G897">
            <v>130000</v>
          </cell>
          <cell r="H897">
            <v>97767.46</v>
          </cell>
          <cell r="I897">
            <v>2835.86</v>
          </cell>
          <cell r="AY897">
            <v>0</v>
          </cell>
          <cell r="CK897">
            <v>0</v>
          </cell>
          <cell r="CL897">
            <v>0</v>
          </cell>
          <cell r="CM897">
            <v>0</v>
          </cell>
          <cell r="CU897">
            <v>0</v>
          </cell>
        </row>
        <row r="898">
          <cell r="F898">
            <v>19000</v>
          </cell>
          <cell r="G898">
            <v>19000</v>
          </cell>
          <cell r="H898">
            <v>12816.2</v>
          </cell>
          <cell r="I898">
            <v>3153.1</v>
          </cell>
          <cell r="AY898">
            <v>0</v>
          </cell>
          <cell r="CK898">
            <v>0</v>
          </cell>
          <cell r="CL898">
            <v>0</v>
          </cell>
          <cell r="CM898">
            <v>0</v>
          </cell>
          <cell r="CU898">
            <v>0</v>
          </cell>
        </row>
        <row r="899">
          <cell r="F899">
            <v>90000</v>
          </cell>
          <cell r="G899">
            <v>90000</v>
          </cell>
          <cell r="H899">
            <v>15667.09</v>
          </cell>
          <cell r="I899">
            <v>9891.08</v>
          </cell>
          <cell r="AY899">
            <v>0</v>
          </cell>
          <cell r="CK899">
            <v>0</v>
          </cell>
          <cell r="CL899">
            <v>0</v>
          </cell>
          <cell r="CM899">
            <v>0</v>
          </cell>
          <cell r="CU899">
            <v>0</v>
          </cell>
        </row>
        <row r="900">
          <cell r="F900">
            <v>164000</v>
          </cell>
          <cell r="G900">
            <v>164000</v>
          </cell>
          <cell r="H900">
            <v>139445.25</v>
          </cell>
          <cell r="I900">
            <v>22528.799999999999</v>
          </cell>
          <cell r="AY900">
            <v>0</v>
          </cell>
          <cell r="CK900">
            <v>0</v>
          </cell>
          <cell r="CL900">
            <v>0</v>
          </cell>
          <cell r="CM900">
            <v>0</v>
          </cell>
          <cell r="CU900">
            <v>0</v>
          </cell>
        </row>
        <row r="901">
          <cell r="F901">
            <v>7000</v>
          </cell>
          <cell r="G901">
            <v>7000</v>
          </cell>
          <cell r="H901">
            <v>3469</v>
          </cell>
          <cell r="I901">
            <v>0</v>
          </cell>
          <cell r="AY901">
            <v>0</v>
          </cell>
          <cell r="CK901">
            <v>0</v>
          </cell>
          <cell r="CL901">
            <v>0</v>
          </cell>
          <cell r="CM901">
            <v>0</v>
          </cell>
          <cell r="CU901">
            <v>0</v>
          </cell>
        </row>
        <row r="902">
          <cell r="F902">
            <v>12500</v>
          </cell>
          <cell r="G902">
            <v>12500</v>
          </cell>
          <cell r="H902">
            <v>8198.7099999999991</v>
          </cell>
          <cell r="I902">
            <v>1482.7</v>
          </cell>
          <cell r="AY902">
            <v>0</v>
          </cell>
          <cell r="CK902">
            <v>0</v>
          </cell>
          <cell r="CL902">
            <v>0</v>
          </cell>
          <cell r="CM902">
            <v>0</v>
          </cell>
          <cell r="CU902">
            <v>0</v>
          </cell>
        </row>
        <row r="903">
          <cell r="F903">
            <v>10000</v>
          </cell>
          <cell r="G903">
            <v>10000</v>
          </cell>
          <cell r="H903">
            <v>6597.97</v>
          </cell>
          <cell r="I903">
            <v>460.45</v>
          </cell>
          <cell r="AY903">
            <v>0</v>
          </cell>
          <cell r="CK903">
            <v>0</v>
          </cell>
          <cell r="CL903">
            <v>0</v>
          </cell>
          <cell r="CM903">
            <v>0</v>
          </cell>
          <cell r="CU903">
            <v>0</v>
          </cell>
        </row>
        <row r="904">
          <cell r="F904">
            <v>3700</v>
          </cell>
          <cell r="G904">
            <v>6535.92</v>
          </cell>
          <cell r="H904">
            <v>2627.76</v>
          </cell>
          <cell r="I904">
            <v>10</v>
          </cell>
          <cell r="AY904">
            <v>345</v>
          </cell>
          <cell r="CK904">
            <v>0</v>
          </cell>
          <cell r="CL904">
            <v>0</v>
          </cell>
          <cell r="CM904">
            <v>0</v>
          </cell>
          <cell r="CU904">
            <v>0</v>
          </cell>
        </row>
        <row r="905">
          <cell r="F905">
            <v>2000</v>
          </cell>
          <cell r="G905">
            <v>10139</v>
          </cell>
          <cell r="H905">
            <v>3161</v>
          </cell>
          <cell r="I905">
            <v>0</v>
          </cell>
          <cell r="AY905">
            <v>0</v>
          </cell>
          <cell r="CK905">
            <v>0</v>
          </cell>
          <cell r="CL905">
            <v>0</v>
          </cell>
          <cell r="CM905">
            <v>0</v>
          </cell>
          <cell r="CU905">
            <v>0</v>
          </cell>
        </row>
        <row r="906">
          <cell r="F906">
            <v>1000</v>
          </cell>
          <cell r="G906">
            <v>1000</v>
          </cell>
          <cell r="H906">
            <v>309</v>
          </cell>
          <cell r="I906">
            <v>0</v>
          </cell>
          <cell r="AY906">
            <v>0</v>
          </cell>
          <cell r="CK906">
            <v>0</v>
          </cell>
          <cell r="CL906">
            <v>0</v>
          </cell>
          <cell r="CM906">
            <v>0</v>
          </cell>
          <cell r="CU906">
            <v>0</v>
          </cell>
        </row>
        <row r="907">
          <cell r="F907">
            <v>5134</v>
          </cell>
          <cell r="G907">
            <v>5134</v>
          </cell>
          <cell r="H907">
            <v>3903.38</v>
          </cell>
          <cell r="I907">
            <v>0</v>
          </cell>
          <cell r="AY907">
            <v>0</v>
          </cell>
          <cell r="CK907">
            <v>0</v>
          </cell>
          <cell r="CL907">
            <v>0</v>
          </cell>
          <cell r="CM907">
            <v>0</v>
          </cell>
          <cell r="CU907">
            <v>0</v>
          </cell>
        </row>
        <row r="908">
          <cell r="F908">
            <v>2418</v>
          </cell>
          <cell r="G908">
            <v>12418</v>
          </cell>
          <cell r="H908">
            <v>10587.1</v>
          </cell>
          <cell r="I908">
            <v>1771</v>
          </cell>
          <cell r="AY908">
            <v>0</v>
          </cell>
          <cell r="CK908">
            <v>0</v>
          </cell>
          <cell r="CL908">
            <v>0</v>
          </cell>
          <cell r="CM908">
            <v>0</v>
          </cell>
          <cell r="CU908">
            <v>0</v>
          </cell>
        </row>
        <row r="909">
          <cell r="F909">
            <v>166244</v>
          </cell>
          <cell r="G909">
            <v>160467.21</v>
          </cell>
          <cell r="H909">
            <v>83298.45</v>
          </cell>
          <cell r="I909">
            <v>2315.3200000000002</v>
          </cell>
          <cell r="AY909">
            <v>2143.46</v>
          </cell>
          <cell r="CK909">
            <v>0</v>
          </cell>
          <cell r="CL909">
            <v>0</v>
          </cell>
          <cell r="CM909">
            <v>0</v>
          </cell>
          <cell r="CU909">
            <v>0</v>
          </cell>
        </row>
        <row r="911">
          <cell r="F911">
            <v>0</v>
          </cell>
          <cell r="G911">
            <v>318523.40000000002</v>
          </cell>
          <cell r="H911">
            <v>259010.04</v>
          </cell>
          <cell r="I911">
            <v>0</v>
          </cell>
          <cell r="AY911">
            <v>0</v>
          </cell>
          <cell r="CK911">
            <v>0</v>
          </cell>
          <cell r="CL911">
            <v>0</v>
          </cell>
          <cell r="CM911">
            <v>0</v>
          </cell>
          <cell r="CU911">
            <v>0</v>
          </cell>
        </row>
        <row r="912">
          <cell r="F912">
            <v>0</v>
          </cell>
          <cell r="G912">
            <v>10971</v>
          </cell>
          <cell r="H912">
            <v>10971</v>
          </cell>
          <cell r="I912">
            <v>0</v>
          </cell>
          <cell r="AY912">
            <v>0</v>
          </cell>
          <cell r="CK912">
            <v>0</v>
          </cell>
          <cell r="CL912">
            <v>0</v>
          </cell>
          <cell r="CM912">
            <v>0</v>
          </cell>
          <cell r="CU912">
            <v>0</v>
          </cell>
        </row>
        <row r="913">
          <cell r="F913">
            <v>0</v>
          </cell>
          <cell r="G913">
            <v>4694144.95</v>
          </cell>
          <cell r="H913">
            <v>3341917.25</v>
          </cell>
          <cell r="I913">
            <v>0</v>
          </cell>
          <cell r="AY913">
            <v>0</v>
          </cell>
          <cell r="CK913">
            <v>0</v>
          </cell>
          <cell r="CL913">
            <v>0</v>
          </cell>
          <cell r="CM913">
            <v>0</v>
          </cell>
          <cell r="CU913">
            <v>0</v>
          </cell>
        </row>
        <row r="914">
          <cell r="F914">
            <v>0</v>
          </cell>
          <cell r="G914">
            <v>2300</v>
          </cell>
          <cell r="H914">
            <v>2059.65</v>
          </cell>
          <cell r="I914">
            <v>0</v>
          </cell>
          <cell r="AY914">
            <v>0</v>
          </cell>
          <cell r="CK914">
            <v>0</v>
          </cell>
          <cell r="CL914">
            <v>0</v>
          </cell>
          <cell r="CM914">
            <v>0</v>
          </cell>
          <cell r="CU914">
            <v>0</v>
          </cell>
        </row>
        <row r="915">
          <cell r="F915">
            <v>5498132</v>
          </cell>
          <cell r="G915">
            <v>1901185.39</v>
          </cell>
          <cell r="H915">
            <v>0</v>
          </cell>
          <cell r="I915">
            <v>1460206.97</v>
          </cell>
          <cell r="AY915">
            <v>0</v>
          </cell>
          <cell r="CK915">
            <v>0</v>
          </cell>
          <cell r="CL915">
            <v>0</v>
          </cell>
          <cell r="CM915">
            <v>0</v>
          </cell>
          <cell r="CU915">
            <v>0</v>
          </cell>
        </row>
        <row r="916">
          <cell r="F916">
            <v>1225596</v>
          </cell>
          <cell r="G916">
            <v>1225596</v>
          </cell>
          <cell r="H916">
            <v>1013280.75</v>
          </cell>
          <cell r="I916">
            <v>0</v>
          </cell>
          <cell r="AY916">
            <v>112674.87</v>
          </cell>
          <cell r="CK916">
            <v>0</v>
          </cell>
          <cell r="CL916">
            <v>0</v>
          </cell>
          <cell r="CM916">
            <v>0</v>
          </cell>
          <cell r="CU916">
            <v>107240</v>
          </cell>
        </row>
        <row r="917">
          <cell r="F917">
            <v>79992</v>
          </cell>
          <cell r="G917">
            <v>79992</v>
          </cell>
          <cell r="H917">
            <v>78048</v>
          </cell>
          <cell r="I917">
            <v>0</v>
          </cell>
          <cell r="AY917">
            <v>7740</v>
          </cell>
          <cell r="CK917">
            <v>0</v>
          </cell>
          <cell r="CL917">
            <v>0</v>
          </cell>
          <cell r="CM917">
            <v>0</v>
          </cell>
          <cell r="CU917">
            <v>6999</v>
          </cell>
        </row>
        <row r="918">
          <cell r="F918">
            <v>109598</v>
          </cell>
          <cell r="G918">
            <v>109598</v>
          </cell>
          <cell r="H918">
            <v>55161.87</v>
          </cell>
          <cell r="I918">
            <v>0</v>
          </cell>
          <cell r="AY918">
            <v>0</v>
          </cell>
          <cell r="CK918">
            <v>0</v>
          </cell>
          <cell r="CL918">
            <v>0</v>
          </cell>
          <cell r="CM918">
            <v>0</v>
          </cell>
          <cell r="CU918">
            <v>0</v>
          </cell>
        </row>
        <row r="919">
          <cell r="F919">
            <v>253864</v>
          </cell>
          <cell r="G919">
            <v>253864</v>
          </cell>
          <cell r="H919">
            <v>0</v>
          </cell>
          <cell r="I919">
            <v>0</v>
          </cell>
          <cell r="AY919">
            <v>0</v>
          </cell>
          <cell r="CK919">
            <v>0</v>
          </cell>
          <cell r="CL919">
            <v>0</v>
          </cell>
          <cell r="CM919">
            <v>0</v>
          </cell>
          <cell r="CU919">
            <v>0</v>
          </cell>
        </row>
        <row r="920">
          <cell r="F920">
            <v>100000</v>
          </cell>
          <cell r="G920">
            <v>100000</v>
          </cell>
          <cell r="H920">
            <v>14429.78</v>
          </cell>
          <cell r="I920">
            <v>0</v>
          </cell>
          <cell r="AY920">
            <v>2844.41</v>
          </cell>
          <cell r="CK920">
            <v>0</v>
          </cell>
          <cell r="CL920">
            <v>0</v>
          </cell>
          <cell r="CM920">
            <v>0</v>
          </cell>
          <cell r="CU920">
            <v>0</v>
          </cell>
        </row>
        <row r="921">
          <cell r="F921">
            <v>193550</v>
          </cell>
          <cell r="G921">
            <v>193550</v>
          </cell>
          <cell r="H921">
            <v>150370</v>
          </cell>
          <cell r="I921">
            <v>0</v>
          </cell>
          <cell r="AY921">
            <v>16828.669999999998</v>
          </cell>
          <cell r="CK921">
            <v>0</v>
          </cell>
          <cell r="CL921">
            <v>0</v>
          </cell>
          <cell r="CM921">
            <v>0</v>
          </cell>
          <cell r="CU921">
            <v>16922.669999999998</v>
          </cell>
        </row>
        <row r="922">
          <cell r="F922">
            <v>33075</v>
          </cell>
          <cell r="G922">
            <v>33075</v>
          </cell>
          <cell r="H922">
            <v>26451.48</v>
          </cell>
          <cell r="I922">
            <v>0</v>
          </cell>
          <cell r="AY922">
            <v>2968.66</v>
          </cell>
          <cell r="CK922">
            <v>0</v>
          </cell>
          <cell r="CL922">
            <v>0</v>
          </cell>
          <cell r="CM922">
            <v>0</v>
          </cell>
          <cell r="CU922">
            <v>2949.53</v>
          </cell>
        </row>
        <row r="923">
          <cell r="F923">
            <v>39600</v>
          </cell>
          <cell r="G923">
            <v>39600</v>
          </cell>
          <cell r="H923">
            <v>31590</v>
          </cell>
          <cell r="I923">
            <v>0</v>
          </cell>
          <cell r="AY923">
            <v>3510</v>
          </cell>
          <cell r="CK923">
            <v>0</v>
          </cell>
          <cell r="CL923">
            <v>0</v>
          </cell>
          <cell r="CM923">
            <v>0</v>
          </cell>
          <cell r="CU923">
            <v>3510</v>
          </cell>
        </row>
        <row r="924">
          <cell r="F924">
            <v>29013</v>
          </cell>
          <cell r="G924">
            <v>30949.279999999999</v>
          </cell>
          <cell r="H924">
            <v>30949.279999999999</v>
          </cell>
          <cell r="I924">
            <v>0</v>
          </cell>
          <cell r="AY924">
            <v>0</v>
          </cell>
          <cell r="CK924">
            <v>0</v>
          </cell>
          <cell r="CL924">
            <v>0</v>
          </cell>
          <cell r="CM924">
            <v>0</v>
          </cell>
          <cell r="CU924">
            <v>0</v>
          </cell>
        </row>
        <row r="925">
          <cell r="F925">
            <v>163786</v>
          </cell>
          <cell r="G925">
            <v>163786</v>
          </cell>
          <cell r="H925">
            <v>126856.14</v>
          </cell>
          <cell r="I925">
            <v>0</v>
          </cell>
          <cell r="AY925">
            <v>12432.57</v>
          </cell>
          <cell r="CK925">
            <v>0</v>
          </cell>
          <cell r="CL925">
            <v>0</v>
          </cell>
          <cell r="CM925">
            <v>0</v>
          </cell>
          <cell r="CU925">
            <v>11421.14</v>
          </cell>
        </row>
        <row r="926">
          <cell r="F926">
            <v>137376</v>
          </cell>
          <cell r="G926">
            <v>151388.70000000001</v>
          </cell>
          <cell r="H926">
            <v>141173.98000000001</v>
          </cell>
          <cell r="I926">
            <v>0</v>
          </cell>
          <cell r="AY926">
            <v>0</v>
          </cell>
          <cell r="CK926">
            <v>0</v>
          </cell>
          <cell r="CL926">
            <v>0</v>
          </cell>
          <cell r="CM926">
            <v>0</v>
          </cell>
          <cell r="CU926">
            <v>0</v>
          </cell>
        </row>
        <row r="927">
          <cell r="F927">
            <v>11944</v>
          </cell>
          <cell r="G927">
            <v>11944</v>
          </cell>
          <cell r="H927">
            <v>9738</v>
          </cell>
          <cell r="I927">
            <v>0</v>
          </cell>
          <cell r="AY927">
            <v>777.08</v>
          </cell>
          <cell r="CK927">
            <v>0</v>
          </cell>
          <cell r="CL927">
            <v>0</v>
          </cell>
          <cell r="CM927">
            <v>0</v>
          </cell>
          <cell r="CU927">
            <v>0</v>
          </cell>
        </row>
        <row r="928">
          <cell r="F928">
            <v>159</v>
          </cell>
          <cell r="G928">
            <v>159</v>
          </cell>
          <cell r="H928">
            <v>91.73</v>
          </cell>
          <cell r="I928">
            <v>0</v>
          </cell>
          <cell r="AY928">
            <v>11.53</v>
          </cell>
          <cell r="CK928">
            <v>0</v>
          </cell>
          <cell r="CL928">
            <v>0</v>
          </cell>
          <cell r="CM928">
            <v>0</v>
          </cell>
          <cell r="CU928">
            <v>0</v>
          </cell>
        </row>
        <row r="929">
          <cell r="F929">
            <v>20520</v>
          </cell>
          <cell r="G929">
            <v>20520</v>
          </cell>
          <cell r="H929">
            <v>16930.990000000002</v>
          </cell>
          <cell r="I929">
            <v>0</v>
          </cell>
          <cell r="AY929">
            <v>0</v>
          </cell>
          <cell r="CK929">
            <v>0</v>
          </cell>
          <cell r="CL929">
            <v>0</v>
          </cell>
          <cell r="CM929">
            <v>0</v>
          </cell>
          <cell r="CU929">
            <v>0</v>
          </cell>
        </row>
        <row r="930">
          <cell r="F930">
            <v>2000</v>
          </cell>
          <cell r="G930">
            <v>2000</v>
          </cell>
          <cell r="H930">
            <v>1999.4</v>
          </cell>
          <cell r="I930">
            <v>0</v>
          </cell>
          <cell r="AY930">
            <v>0</v>
          </cell>
          <cell r="CK930">
            <v>0</v>
          </cell>
          <cell r="CL930">
            <v>0</v>
          </cell>
          <cell r="CM930">
            <v>0</v>
          </cell>
          <cell r="CU930">
            <v>0</v>
          </cell>
        </row>
        <row r="931">
          <cell r="F931">
            <v>50000</v>
          </cell>
          <cell r="G931">
            <v>50000</v>
          </cell>
          <cell r="H931">
            <v>24606.3</v>
          </cell>
          <cell r="I931">
            <v>0</v>
          </cell>
          <cell r="AY931">
            <v>0</v>
          </cell>
          <cell r="CK931">
            <v>0</v>
          </cell>
          <cell r="CL931">
            <v>0</v>
          </cell>
          <cell r="CM931">
            <v>0</v>
          </cell>
          <cell r="CU931">
            <v>0</v>
          </cell>
        </row>
        <row r="932">
          <cell r="F932">
            <v>4073196</v>
          </cell>
          <cell r="G932">
            <v>3461728.57</v>
          </cell>
          <cell r="H932">
            <v>2987211.01</v>
          </cell>
          <cell r="I932">
            <v>0</v>
          </cell>
          <cell r="AY932">
            <v>364171.04</v>
          </cell>
          <cell r="CK932">
            <v>0</v>
          </cell>
          <cell r="CL932">
            <v>0</v>
          </cell>
          <cell r="CM932">
            <v>0</v>
          </cell>
          <cell r="CU932">
            <v>334402</v>
          </cell>
        </row>
        <row r="933">
          <cell r="F933">
            <v>80019</v>
          </cell>
          <cell r="G933">
            <v>19</v>
          </cell>
          <cell r="H933">
            <v>0</v>
          </cell>
          <cell r="I933">
            <v>0</v>
          </cell>
          <cell r="AY933">
            <v>0</v>
          </cell>
          <cell r="CK933">
            <v>0</v>
          </cell>
          <cell r="CL933">
            <v>0</v>
          </cell>
          <cell r="CM933">
            <v>0</v>
          </cell>
          <cell r="CU933">
            <v>0</v>
          </cell>
        </row>
        <row r="934">
          <cell r="F934">
            <v>2631141</v>
          </cell>
          <cell r="G934">
            <v>2700572.55</v>
          </cell>
          <cell r="H934">
            <v>1878740.31</v>
          </cell>
          <cell r="I934">
            <v>0</v>
          </cell>
          <cell r="AY934">
            <v>172746.54</v>
          </cell>
          <cell r="CK934">
            <v>0</v>
          </cell>
          <cell r="CL934">
            <v>0</v>
          </cell>
          <cell r="CM934">
            <v>0</v>
          </cell>
          <cell r="CU934">
            <v>172745.16</v>
          </cell>
        </row>
        <row r="935">
          <cell r="F935">
            <v>197653</v>
          </cell>
          <cell r="G935">
            <v>165467.5</v>
          </cell>
          <cell r="H935">
            <v>152366.82999999999</v>
          </cell>
          <cell r="I935">
            <v>0</v>
          </cell>
          <cell r="AY935">
            <v>18796</v>
          </cell>
          <cell r="CK935">
            <v>0</v>
          </cell>
          <cell r="CL935">
            <v>0</v>
          </cell>
          <cell r="CM935">
            <v>0</v>
          </cell>
          <cell r="CU935">
            <v>15195</v>
          </cell>
        </row>
        <row r="936">
          <cell r="F936">
            <v>313450</v>
          </cell>
          <cell r="G936">
            <v>313450</v>
          </cell>
          <cell r="H936">
            <v>126374.82</v>
          </cell>
          <cell r="I936">
            <v>0</v>
          </cell>
          <cell r="AY936">
            <v>0</v>
          </cell>
          <cell r="CK936">
            <v>0</v>
          </cell>
          <cell r="CL936">
            <v>0</v>
          </cell>
          <cell r="CM936">
            <v>0</v>
          </cell>
          <cell r="CU936">
            <v>0</v>
          </cell>
        </row>
        <row r="937">
          <cell r="F937">
            <v>833777</v>
          </cell>
          <cell r="G937">
            <v>833777</v>
          </cell>
          <cell r="H937">
            <v>11635.87</v>
          </cell>
          <cell r="I937">
            <v>0</v>
          </cell>
          <cell r="AY937">
            <v>0</v>
          </cell>
          <cell r="CK937">
            <v>0</v>
          </cell>
          <cell r="CL937">
            <v>0</v>
          </cell>
          <cell r="CM937">
            <v>0</v>
          </cell>
          <cell r="CU937">
            <v>0</v>
          </cell>
        </row>
        <row r="938">
          <cell r="F938">
            <v>0</v>
          </cell>
          <cell r="G938">
            <v>81299.899999999994</v>
          </cell>
          <cell r="H938">
            <v>81299.899999999994</v>
          </cell>
          <cell r="I938">
            <v>0</v>
          </cell>
          <cell r="AY938">
            <v>0</v>
          </cell>
          <cell r="CK938">
            <v>0</v>
          </cell>
          <cell r="CL938">
            <v>0</v>
          </cell>
          <cell r="CM938">
            <v>0</v>
          </cell>
          <cell r="CU938">
            <v>0</v>
          </cell>
        </row>
        <row r="939">
          <cell r="F939">
            <v>0</v>
          </cell>
          <cell r="G939">
            <v>153918.76</v>
          </cell>
          <cell r="H939">
            <v>153918.76</v>
          </cell>
          <cell r="I939">
            <v>0</v>
          </cell>
          <cell r="AY939">
            <v>0</v>
          </cell>
          <cell r="CK939">
            <v>0</v>
          </cell>
          <cell r="CL939">
            <v>0</v>
          </cell>
          <cell r="CM939">
            <v>0</v>
          </cell>
          <cell r="CU939">
            <v>0</v>
          </cell>
        </row>
        <row r="940">
          <cell r="F940">
            <v>628768</v>
          </cell>
          <cell r="G940">
            <v>530677.9</v>
          </cell>
          <cell r="H940">
            <v>440629.33</v>
          </cell>
          <cell r="I940">
            <v>0</v>
          </cell>
          <cell r="AY940">
            <v>55192.19</v>
          </cell>
          <cell r="CK940">
            <v>0</v>
          </cell>
          <cell r="CL940">
            <v>0</v>
          </cell>
          <cell r="CM940">
            <v>0</v>
          </cell>
          <cell r="CU940">
            <v>51698.28</v>
          </cell>
        </row>
        <row r="941">
          <cell r="F941">
            <v>104683</v>
          </cell>
          <cell r="G941">
            <v>88496.56</v>
          </cell>
          <cell r="H941">
            <v>75139.94</v>
          </cell>
          <cell r="I941">
            <v>0</v>
          </cell>
          <cell r="AY941">
            <v>9448.0499999999993</v>
          </cell>
          <cell r="CK941">
            <v>0</v>
          </cell>
          <cell r="CL941">
            <v>0</v>
          </cell>
          <cell r="CM941">
            <v>0</v>
          </cell>
          <cell r="CU941">
            <v>8705.02</v>
          </cell>
        </row>
        <row r="942">
          <cell r="F942">
            <v>165000</v>
          </cell>
          <cell r="G942">
            <v>133716.16</v>
          </cell>
          <cell r="H942">
            <v>119119.08</v>
          </cell>
          <cell r="I942">
            <v>0</v>
          </cell>
          <cell r="AY942">
            <v>14597.7</v>
          </cell>
          <cell r="CK942">
            <v>0</v>
          </cell>
          <cell r="CL942">
            <v>0</v>
          </cell>
          <cell r="CM942">
            <v>0</v>
          </cell>
          <cell r="CU942">
            <v>14040</v>
          </cell>
        </row>
        <row r="943">
          <cell r="F943">
            <v>95076</v>
          </cell>
          <cell r="G943">
            <v>89888.41</v>
          </cell>
          <cell r="H943">
            <v>89825</v>
          </cell>
          <cell r="I943">
            <v>0</v>
          </cell>
          <cell r="AY943">
            <v>0</v>
          </cell>
          <cell r="CK943">
            <v>0</v>
          </cell>
          <cell r="CL943">
            <v>0</v>
          </cell>
          <cell r="CM943">
            <v>0</v>
          </cell>
          <cell r="CU943">
            <v>0</v>
          </cell>
        </row>
        <row r="944">
          <cell r="F944">
            <v>546504</v>
          </cell>
          <cell r="G944">
            <v>474201.04</v>
          </cell>
          <cell r="H944">
            <v>348990.7</v>
          </cell>
          <cell r="I944">
            <v>0</v>
          </cell>
          <cell r="AY944">
            <v>39859.18</v>
          </cell>
          <cell r="CK944">
            <v>0</v>
          </cell>
          <cell r="CL944">
            <v>0</v>
          </cell>
          <cell r="CM944">
            <v>0</v>
          </cell>
          <cell r="CU944">
            <v>35670.199999999997</v>
          </cell>
        </row>
        <row r="945">
          <cell r="F945">
            <v>598</v>
          </cell>
          <cell r="G945">
            <v>598</v>
          </cell>
          <cell r="H945">
            <v>0</v>
          </cell>
          <cell r="I945">
            <v>99</v>
          </cell>
          <cell r="AY945">
            <v>0</v>
          </cell>
          <cell r="CK945">
            <v>0</v>
          </cell>
          <cell r="CL945">
            <v>0</v>
          </cell>
          <cell r="CM945">
            <v>0</v>
          </cell>
          <cell r="CU945">
            <v>0</v>
          </cell>
        </row>
        <row r="946">
          <cell r="F946">
            <v>37268</v>
          </cell>
          <cell r="G946">
            <v>37268</v>
          </cell>
          <cell r="H946">
            <v>36456.839999999997</v>
          </cell>
          <cell r="I946">
            <v>0</v>
          </cell>
          <cell r="AY946">
            <v>0</v>
          </cell>
          <cell r="CK946">
            <v>0</v>
          </cell>
          <cell r="CL946">
            <v>0</v>
          </cell>
          <cell r="CM946">
            <v>0</v>
          </cell>
          <cell r="CU946">
            <v>0</v>
          </cell>
        </row>
        <row r="947">
          <cell r="F947">
            <v>12574</v>
          </cell>
          <cell r="G947">
            <v>12574</v>
          </cell>
          <cell r="H947">
            <v>5667.99</v>
          </cell>
          <cell r="I947">
            <v>0</v>
          </cell>
          <cell r="AY947">
            <v>863.42</v>
          </cell>
          <cell r="CK947">
            <v>0</v>
          </cell>
          <cell r="CL947">
            <v>0</v>
          </cell>
          <cell r="CM947">
            <v>0</v>
          </cell>
          <cell r="CU947">
            <v>0</v>
          </cell>
        </row>
        <row r="948">
          <cell r="F948">
            <v>29889</v>
          </cell>
          <cell r="G948">
            <v>29889</v>
          </cell>
          <cell r="H948">
            <v>16215.58</v>
          </cell>
          <cell r="I948">
            <v>0</v>
          </cell>
          <cell r="AY948">
            <v>57.91</v>
          </cell>
          <cell r="CK948">
            <v>0</v>
          </cell>
          <cell r="CL948">
            <v>0</v>
          </cell>
          <cell r="CM948">
            <v>0</v>
          </cell>
          <cell r="CU948">
            <v>0</v>
          </cell>
        </row>
        <row r="949">
          <cell r="F949">
            <v>2766</v>
          </cell>
          <cell r="G949">
            <v>2766</v>
          </cell>
          <cell r="H949">
            <v>1500</v>
          </cell>
          <cell r="I949">
            <v>0</v>
          </cell>
          <cell r="AY949">
            <v>0</v>
          </cell>
          <cell r="CK949">
            <v>0</v>
          </cell>
          <cell r="CL949">
            <v>0</v>
          </cell>
          <cell r="CM949">
            <v>0</v>
          </cell>
          <cell r="CU949">
            <v>0</v>
          </cell>
        </row>
        <row r="950">
          <cell r="F950">
            <v>34756</v>
          </cell>
          <cell r="G950">
            <v>34756</v>
          </cell>
          <cell r="H950">
            <v>22935</v>
          </cell>
          <cell r="I950">
            <v>0</v>
          </cell>
          <cell r="AY950">
            <v>2415</v>
          </cell>
          <cell r="CK950">
            <v>0</v>
          </cell>
          <cell r="CL950">
            <v>0</v>
          </cell>
          <cell r="CM950">
            <v>0</v>
          </cell>
          <cell r="CU950">
            <v>0</v>
          </cell>
        </row>
        <row r="951">
          <cell r="F951">
            <v>332957</v>
          </cell>
          <cell r="G951">
            <v>238397.62</v>
          </cell>
          <cell r="H951">
            <v>174583.37</v>
          </cell>
          <cell r="I951">
            <v>0</v>
          </cell>
          <cell r="AY951">
            <v>16314.29</v>
          </cell>
          <cell r="CK951">
            <v>0</v>
          </cell>
          <cell r="CL951">
            <v>0</v>
          </cell>
          <cell r="CM951">
            <v>0</v>
          </cell>
          <cell r="CU951">
            <v>0</v>
          </cell>
        </row>
        <row r="952">
          <cell r="F952">
            <v>14447</v>
          </cell>
          <cell r="G952">
            <v>14447</v>
          </cell>
          <cell r="H952">
            <v>9846.74</v>
          </cell>
          <cell r="I952">
            <v>3568.95</v>
          </cell>
          <cell r="AY952">
            <v>0</v>
          </cell>
          <cell r="CK952">
            <v>0</v>
          </cell>
          <cell r="CL952">
            <v>0</v>
          </cell>
          <cell r="CM952">
            <v>0</v>
          </cell>
          <cell r="CU952">
            <v>0</v>
          </cell>
        </row>
        <row r="953">
          <cell r="F953">
            <v>2500</v>
          </cell>
          <cell r="G953">
            <v>2500</v>
          </cell>
          <cell r="H953">
            <v>0</v>
          </cell>
          <cell r="I953">
            <v>0</v>
          </cell>
          <cell r="AY953">
            <v>0</v>
          </cell>
          <cell r="CK953">
            <v>0</v>
          </cell>
          <cell r="CL953">
            <v>0</v>
          </cell>
          <cell r="CM953">
            <v>0</v>
          </cell>
          <cell r="CU953">
            <v>0</v>
          </cell>
        </row>
        <row r="954">
          <cell r="F954">
            <v>222</v>
          </cell>
          <cell r="G954">
            <v>222</v>
          </cell>
          <cell r="H954">
            <v>0</v>
          </cell>
          <cell r="I954">
            <v>0</v>
          </cell>
          <cell r="AY954">
            <v>0</v>
          </cell>
          <cell r="CK954">
            <v>0</v>
          </cell>
          <cell r="CL954">
            <v>0</v>
          </cell>
          <cell r="CM954">
            <v>0</v>
          </cell>
          <cell r="CU954">
            <v>0</v>
          </cell>
        </row>
        <row r="955">
          <cell r="F955">
            <v>518</v>
          </cell>
          <cell r="G955">
            <v>518</v>
          </cell>
          <cell r="H955">
            <v>0</v>
          </cell>
          <cell r="I955">
            <v>1</v>
          </cell>
          <cell r="AY955">
            <v>0</v>
          </cell>
          <cell r="CK955">
            <v>0</v>
          </cell>
          <cell r="CL955">
            <v>0</v>
          </cell>
          <cell r="CM955">
            <v>0</v>
          </cell>
          <cell r="CU955">
            <v>0</v>
          </cell>
        </row>
        <row r="956">
          <cell r="F956">
            <v>30000</v>
          </cell>
          <cell r="G956">
            <v>30000</v>
          </cell>
          <cell r="H956">
            <v>3090.95</v>
          </cell>
          <cell r="I956">
            <v>2</v>
          </cell>
          <cell r="AY956">
            <v>0</v>
          </cell>
          <cell r="CK956">
            <v>0</v>
          </cell>
          <cell r="CL956">
            <v>0</v>
          </cell>
          <cell r="CM956">
            <v>0</v>
          </cell>
          <cell r="CU956">
            <v>0</v>
          </cell>
        </row>
        <row r="957">
          <cell r="F957">
            <v>428</v>
          </cell>
          <cell r="G957">
            <v>428</v>
          </cell>
          <cell r="H957">
            <v>286.75</v>
          </cell>
          <cell r="I957">
            <v>0</v>
          </cell>
          <cell r="AY957">
            <v>0</v>
          </cell>
          <cell r="CK957">
            <v>0</v>
          </cell>
          <cell r="CL957">
            <v>0</v>
          </cell>
          <cell r="CM957">
            <v>0</v>
          </cell>
          <cell r="CU957">
            <v>0</v>
          </cell>
        </row>
        <row r="958">
          <cell r="F958">
            <v>21247</v>
          </cell>
          <cell r="G958">
            <v>21247</v>
          </cell>
          <cell r="H958">
            <v>11468.39</v>
          </cell>
          <cell r="I958">
            <v>0</v>
          </cell>
          <cell r="AY958">
            <v>0</v>
          </cell>
          <cell r="CK958">
            <v>0</v>
          </cell>
          <cell r="CL958">
            <v>0</v>
          </cell>
          <cell r="CM958">
            <v>0</v>
          </cell>
          <cell r="CU958">
            <v>0</v>
          </cell>
        </row>
        <row r="959">
          <cell r="F959">
            <v>14267</v>
          </cell>
          <cell r="G959">
            <v>14267</v>
          </cell>
          <cell r="H959">
            <v>6327.11</v>
          </cell>
          <cell r="I959">
            <v>0</v>
          </cell>
          <cell r="AY959">
            <v>0</v>
          </cell>
          <cell r="CK959">
            <v>0</v>
          </cell>
          <cell r="CL959">
            <v>0</v>
          </cell>
          <cell r="CM959">
            <v>0</v>
          </cell>
          <cell r="CU959">
            <v>0</v>
          </cell>
        </row>
        <row r="960">
          <cell r="F960">
            <v>12278</v>
          </cell>
          <cell r="G960">
            <v>26278</v>
          </cell>
          <cell r="H960">
            <v>26272.32</v>
          </cell>
          <cell r="I960">
            <v>0</v>
          </cell>
          <cell r="AY960">
            <v>0</v>
          </cell>
          <cell r="CK960">
            <v>0</v>
          </cell>
          <cell r="CL960">
            <v>0</v>
          </cell>
          <cell r="CM960">
            <v>0</v>
          </cell>
          <cell r="CU960">
            <v>0</v>
          </cell>
        </row>
        <row r="961">
          <cell r="F961">
            <v>1060</v>
          </cell>
          <cell r="G961">
            <v>1060</v>
          </cell>
          <cell r="H961">
            <v>0</v>
          </cell>
          <cell r="I961">
            <v>0</v>
          </cell>
          <cell r="AY961">
            <v>0</v>
          </cell>
          <cell r="CK961">
            <v>0</v>
          </cell>
          <cell r="CL961">
            <v>0</v>
          </cell>
          <cell r="CM961">
            <v>0</v>
          </cell>
          <cell r="CU961">
            <v>0</v>
          </cell>
        </row>
        <row r="962">
          <cell r="F962">
            <v>500</v>
          </cell>
          <cell r="G962">
            <v>500</v>
          </cell>
          <cell r="H962">
            <v>0</v>
          </cell>
          <cell r="I962">
            <v>0</v>
          </cell>
          <cell r="AY962">
            <v>0</v>
          </cell>
          <cell r="CK962">
            <v>0</v>
          </cell>
          <cell r="CL962">
            <v>0</v>
          </cell>
          <cell r="CM962">
            <v>0</v>
          </cell>
          <cell r="CU962">
            <v>0</v>
          </cell>
        </row>
        <row r="963">
          <cell r="F963">
            <v>2000</v>
          </cell>
          <cell r="G963">
            <v>2000</v>
          </cell>
          <cell r="H963">
            <v>0</v>
          </cell>
          <cell r="I963">
            <v>0</v>
          </cell>
          <cell r="AY963">
            <v>0</v>
          </cell>
          <cell r="CK963">
            <v>0</v>
          </cell>
          <cell r="CL963">
            <v>0</v>
          </cell>
          <cell r="CM963">
            <v>0</v>
          </cell>
          <cell r="CU963">
            <v>0</v>
          </cell>
        </row>
        <row r="964">
          <cell r="F964">
            <v>7929</v>
          </cell>
          <cell r="G964">
            <v>7624</v>
          </cell>
          <cell r="H964">
            <v>1502</v>
          </cell>
          <cell r="I964">
            <v>0</v>
          </cell>
          <cell r="AY964">
            <v>0</v>
          </cell>
          <cell r="CK964">
            <v>0</v>
          </cell>
          <cell r="CL964">
            <v>0</v>
          </cell>
          <cell r="CM964">
            <v>0</v>
          </cell>
          <cell r="CU964">
            <v>0</v>
          </cell>
        </row>
        <row r="965">
          <cell r="F965">
            <v>2313</v>
          </cell>
          <cell r="G965">
            <v>2313</v>
          </cell>
          <cell r="H965">
            <v>0</v>
          </cell>
          <cell r="I965">
            <v>0</v>
          </cell>
          <cell r="AY965">
            <v>0</v>
          </cell>
          <cell r="CK965">
            <v>0</v>
          </cell>
          <cell r="CL965">
            <v>0</v>
          </cell>
          <cell r="CM965">
            <v>0</v>
          </cell>
          <cell r="CU965">
            <v>0</v>
          </cell>
        </row>
        <row r="966">
          <cell r="F966">
            <v>0</v>
          </cell>
          <cell r="G966">
            <v>305</v>
          </cell>
          <cell r="H966">
            <v>0</v>
          </cell>
          <cell r="I966">
            <v>304.49</v>
          </cell>
          <cell r="AY966">
            <v>0</v>
          </cell>
          <cell r="CK966">
            <v>0</v>
          </cell>
          <cell r="CL966">
            <v>0</v>
          </cell>
          <cell r="CM966">
            <v>0</v>
          </cell>
          <cell r="CU966">
            <v>0</v>
          </cell>
        </row>
        <row r="967">
          <cell r="F967">
            <v>17000</v>
          </cell>
          <cell r="G967">
            <v>17000</v>
          </cell>
          <cell r="H967">
            <v>14351.91</v>
          </cell>
          <cell r="I967">
            <v>2123.91</v>
          </cell>
          <cell r="AY967">
            <v>513</v>
          </cell>
          <cell r="CK967">
            <v>0</v>
          </cell>
          <cell r="CL967">
            <v>0</v>
          </cell>
          <cell r="CM967">
            <v>0</v>
          </cell>
          <cell r="CU967">
            <v>0</v>
          </cell>
        </row>
        <row r="968">
          <cell r="F968">
            <v>5000</v>
          </cell>
          <cell r="G968">
            <v>5000</v>
          </cell>
          <cell r="H968">
            <v>3954.25</v>
          </cell>
          <cell r="I968">
            <v>0</v>
          </cell>
          <cell r="AY968">
            <v>0</v>
          </cell>
          <cell r="CK968">
            <v>0</v>
          </cell>
          <cell r="CL968">
            <v>0</v>
          </cell>
          <cell r="CM968">
            <v>0</v>
          </cell>
          <cell r="CU968">
            <v>0</v>
          </cell>
        </row>
        <row r="969">
          <cell r="F969">
            <v>10800</v>
          </cell>
          <cell r="G969">
            <v>10800</v>
          </cell>
          <cell r="H969">
            <v>8668.39</v>
          </cell>
          <cell r="I969">
            <v>1480.92</v>
          </cell>
          <cell r="AY969">
            <v>0</v>
          </cell>
          <cell r="CK969">
            <v>0</v>
          </cell>
          <cell r="CL969">
            <v>0</v>
          </cell>
          <cell r="CM969">
            <v>0</v>
          </cell>
          <cell r="CU969">
            <v>0</v>
          </cell>
        </row>
        <row r="970">
          <cell r="F970">
            <v>5500</v>
          </cell>
          <cell r="G970">
            <v>5500</v>
          </cell>
          <cell r="H970">
            <v>4039</v>
          </cell>
          <cell r="I970">
            <v>0</v>
          </cell>
          <cell r="AY970">
            <v>0</v>
          </cell>
          <cell r="CK970">
            <v>0</v>
          </cell>
          <cell r="CL970">
            <v>0</v>
          </cell>
          <cell r="CM970">
            <v>0</v>
          </cell>
          <cell r="CU970">
            <v>0</v>
          </cell>
        </row>
        <row r="971">
          <cell r="F971">
            <v>11200</v>
          </cell>
          <cell r="G971">
            <v>9000</v>
          </cell>
          <cell r="H971">
            <v>5659.2</v>
          </cell>
          <cell r="I971">
            <v>167.17</v>
          </cell>
          <cell r="AY971">
            <v>0</v>
          </cell>
          <cell r="CK971">
            <v>0</v>
          </cell>
          <cell r="CL971">
            <v>0</v>
          </cell>
          <cell r="CM971">
            <v>0</v>
          </cell>
          <cell r="CU971">
            <v>0</v>
          </cell>
        </row>
        <row r="972">
          <cell r="F972">
            <v>0</v>
          </cell>
          <cell r="G972">
            <v>2200</v>
          </cell>
          <cell r="H972">
            <v>1064.3</v>
          </cell>
          <cell r="I972">
            <v>410</v>
          </cell>
          <cell r="AY972">
            <v>0</v>
          </cell>
          <cell r="CK972">
            <v>0</v>
          </cell>
          <cell r="CL972">
            <v>0</v>
          </cell>
          <cell r="CM972">
            <v>0</v>
          </cell>
          <cell r="CU972">
            <v>0</v>
          </cell>
        </row>
        <row r="973">
          <cell r="F973">
            <v>1636</v>
          </cell>
          <cell r="G973">
            <v>1636</v>
          </cell>
          <cell r="H973">
            <v>149.69999999999999</v>
          </cell>
          <cell r="I973">
            <v>0</v>
          </cell>
          <cell r="AY973">
            <v>0</v>
          </cell>
          <cell r="CK973">
            <v>0</v>
          </cell>
          <cell r="CL973">
            <v>0</v>
          </cell>
          <cell r="CM973">
            <v>0</v>
          </cell>
          <cell r="CU973">
            <v>0</v>
          </cell>
        </row>
        <row r="974">
          <cell r="F974">
            <v>500</v>
          </cell>
          <cell r="G974">
            <v>500</v>
          </cell>
          <cell r="H974">
            <v>200</v>
          </cell>
          <cell r="I974">
            <v>0</v>
          </cell>
          <cell r="AY974">
            <v>0</v>
          </cell>
          <cell r="CK974">
            <v>0</v>
          </cell>
          <cell r="CL974">
            <v>0</v>
          </cell>
          <cell r="CM974">
            <v>0</v>
          </cell>
          <cell r="CU974">
            <v>0</v>
          </cell>
        </row>
        <row r="975">
          <cell r="F975">
            <v>500</v>
          </cell>
          <cell r="G975">
            <v>500</v>
          </cell>
          <cell r="H975">
            <v>0</v>
          </cell>
          <cell r="I975">
            <v>0</v>
          </cell>
          <cell r="AY975">
            <v>0</v>
          </cell>
          <cell r="CK975">
            <v>0</v>
          </cell>
          <cell r="CL975">
            <v>0</v>
          </cell>
          <cell r="CM975">
            <v>0</v>
          </cell>
          <cell r="CU975">
            <v>0</v>
          </cell>
        </row>
        <row r="976">
          <cell r="F976">
            <v>500</v>
          </cell>
          <cell r="G976">
            <v>500</v>
          </cell>
          <cell r="H976">
            <v>46</v>
          </cell>
          <cell r="I976">
            <v>0</v>
          </cell>
          <cell r="AY976">
            <v>0</v>
          </cell>
          <cell r="CK976">
            <v>0</v>
          </cell>
          <cell r="CL976">
            <v>0</v>
          </cell>
          <cell r="CM976">
            <v>0</v>
          </cell>
          <cell r="CU976">
            <v>0</v>
          </cell>
        </row>
        <row r="977">
          <cell r="F977">
            <v>46791</v>
          </cell>
          <cell r="G977">
            <v>50983.76</v>
          </cell>
          <cell r="H977">
            <v>50595.39</v>
          </cell>
          <cell r="I977">
            <v>0</v>
          </cell>
          <cell r="AY977">
            <v>512.46</v>
          </cell>
          <cell r="CK977">
            <v>0</v>
          </cell>
          <cell r="CL977">
            <v>0</v>
          </cell>
          <cell r="CM977">
            <v>0</v>
          </cell>
          <cell r="CU977">
            <v>0</v>
          </cell>
        </row>
        <row r="978">
          <cell r="F978">
            <v>2586840</v>
          </cell>
          <cell r="G978">
            <v>2586840</v>
          </cell>
          <cell r="H978">
            <v>1998374.52</v>
          </cell>
          <cell r="I978">
            <v>0</v>
          </cell>
          <cell r="AY978">
            <v>234100.98</v>
          </cell>
          <cell r="CK978">
            <v>15000</v>
          </cell>
          <cell r="CL978">
            <v>15000</v>
          </cell>
          <cell r="CM978">
            <v>15000</v>
          </cell>
          <cell r="CU978">
            <v>229235</v>
          </cell>
        </row>
        <row r="979">
          <cell r="F979">
            <v>535942</v>
          </cell>
          <cell r="G979">
            <v>1066084.5</v>
          </cell>
          <cell r="H979">
            <v>723310</v>
          </cell>
          <cell r="I979">
            <v>328320</v>
          </cell>
          <cell r="AY979">
            <v>0</v>
          </cell>
          <cell r="CK979">
            <v>0</v>
          </cell>
          <cell r="CL979">
            <v>0</v>
          </cell>
          <cell r="CM979">
            <v>0</v>
          </cell>
          <cell r="CU979">
            <v>0</v>
          </cell>
        </row>
        <row r="980">
          <cell r="F980">
            <v>44292</v>
          </cell>
          <cell r="G980">
            <v>45328.34</v>
          </cell>
          <cell r="H980">
            <v>39215.67</v>
          </cell>
          <cell r="I980">
            <v>0</v>
          </cell>
          <cell r="AY980">
            <v>4417</v>
          </cell>
          <cell r="CK980">
            <v>0</v>
          </cell>
          <cell r="CL980">
            <v>0</v>
          </cell>
          <cell r="CM980">
            <v>0</v>
          </cell>
          <cell r="CU980">
            <v>4046</v>
          </cell>
        </row>
        <row r="981">
          <cell r="F981">
            <v>168789</v>
          </cell>
          <cell r="G981">
            <v>168789</v>
          </cell>
          <cell r="H981">
            <v>82807.38</v>
          </cell>
          <cell r="I981">
            <v>0</v>
          </cell>
          <cell r="AY981">
            <v>0</v>
          </cell>
          <cell r="CK981">
            <v>0</v>
          </cell>
          <cell r="CL981">
            <v>0</v>
          </cell>
          <cell r="CM981">
            <v>0</v>
          </cell>
          <cell r="CU981">
            <v>0</v>
          </cell>
        </row>
        <row r="982">
          <cell r="F982">
            <v>512808</v>
          </cell>
          <cell r="G982">
            <v>512808</v>
          </cell>
          <cell r="H982">
            <v>8147.41</v>
          </cell>
          <cell r="I982">
            <v>0</v>
          </cell>
          <cell r="AY982">
            <v>0</v>
          </cell>
          <cell r="CK982">
            <v>0</v>
          </cell>
          <cell r="CL982">
            <v>0</v>
          </cell>
          <cell r="CM982">
            <v>0</v>
          </cell>
          <cell r="CU982">
            <v>0</v>
          </cell>
        </row>
        <row r="983">
          <cell r="F983">
            <v>0</v>
          </cell>
          <cell r="G983">
            <v>186777.60000000001</v>
          </cell>
          <cell r="H983">
            <v>186777.60000000001</v>
          </cell>
          <cell r="I983">
            <v>0</v>
          </cell>
          <cell r="AY983">
            <v>0</v>
          </cell>
          <cell r="CK983">
            <v>0</v>
          </cell>
          <cell r="CL983">
            <v>0</v>
          </cell>
          <cell r="CM983">
            <v>0</v>
          </cell>
          <cell r="CU983">
            <v>0</v>
          </cell>
        </row>
        <row r="984">
          <cell r="F984">
            <v>320222</v>
          </cell>
          <cell r="G984">
            <v>320222</v>
          </cell>
          <cell r="H984">
            <v>235080.56</v>
          </cell>
          <cell r="I984">
            <v>0</v>
          </cell>
          <cell r="AY984">
            <v>28220.35</v>
          </cell>
          <cell r="CK984">
            <v>0</v>
          </cell>
          <cell r="CL984">
            <v>0</v>
          </cell>
          <cell r="CM984">
            <v>0</v>
          </cell>
          <cell r="CU984">
            <v>28487.45</v>
          </cell>
        </row>
        <row r="985">
          <cell r="F985">
            <v>53734</v>
          </cell>
          <cell r="G985">
            <v>53734</v>
          </cell>
          <cell r="H985">
            <v>40491.160000000003</v>
          </cell>
          <cell r="I985">
            <v>0</v>
          </cell>
          <cell r="AY985">
            <v>4872.34</v>
          </cell>
          <cell r="CK985">
            <v>0</v>
          </cell>
          <cell r="CL985">
            <v>0</v>
          </cell>
          <cell r="CM985">
            <v>0</v>
          </cell>
          <cell r="CU985">
            <v>4862.75</v>
          </cell>
        </row>
        <row r="986">
          <cell r="F986">
            <v>79200</v>
          </cell>
          <cell r="G986">
            <v>79200</v>
          </cell>
          <cell r="H986">
            <v>59085</v>
          </cell>
          <cell r="I986">
            <v>0</v>
          </cell>
          <cell r="AY986">
            <v>7020</v>
          </cell>
          <cell r="CK986">
            <v>0</v>
          </cell>
          <cell r="CL986">
            <v>0</v>
          </cell>
          <cell r="CM986">
            <v>0</v>
          </cell>
          <cell r="CU986">
            <v>7020</v>
          </cell>
        </row>
        <row r="987">
          <cell r="F987">
            <v>58607</v>
          </cell>
          <cell r="G987">
            <v>58670.71</v>
          </cell>
          <cell r="H987">
            <v>58670.71</v>
          </cell>
          <cell r="I987">
            <v>0</v>
          </cell>
          <cell r="AY987">
            <v>0</v>
          </cell>
          <cell r="CK987">
            <v>0</v>
          </cell>
          <cell r="CL987">
            <v>0</v>
          </cell>
          <cell r="CM987">
            <v>0</v>
          </cell>
          <cell r="CU987">
            <v>0</v>
          </cell>
        </row>
        <row r="988">
          <cell r="F988">
            <v>338737</v>
          </cell>
          <cell r="G988">
            <v>338737</v>
          </cell>
          <cell r="H988">
            <v>239828.81</v>
          </cell>
          <cell r="I988">
            <v>0</v>
          </cell>
          <cell r="AY988">
            <v>26973.97</v>
          </cell>
          <cell r="CK988">
            <v>0</v>
          </cell>
          <cell r="CL988">
            <v>0</v>
          </cell>
          <cell r="CM988">
            <v>0</v>
          </cell>
          <cell r="CU988">
            <v>25999.32</v>
          </cell>
        </row>
        <row r="989">
          <cell r="F989">
            <v>993</v>
          </cell>
          <cell r="G989">
            <v>1993</v>
          </cell>
          <cell r="H989">
            <v>1505.02</v>
          </cell>
          <cell r="I989">
            <v>153.5</v>
          </cell>
          <cell r="AY989">
            <v>0</v>
          </cell>
          <cell r="CK989">
            <v>0</v>
          </cell>
          <cell r="CL989">
            <v>0</v>
          </cell>
          <cell r="CM989">
            <v>0</v>
          </cell>
          <cell r="CU989">
            <v>0</v>
          </cell>
        </row>
        <row r="990">
          <cell r="F990">
            <v>35032</v>
          </cell>
          <cell r="G990">
            <v>35427.33</v>
          </cell>
          <cell r="H990">
            <v>26178.33</v>
          </cell>
          <cell r="I990">
            <v>0</v>
          </cell>
          <cell r="AY990">
            <v>0</v>
          </cell>
          <cell r="CK990">
            <v>0</v>
          </cell>
          <cell r="CL990">
            <v>0</v>
          </cell>
          <cell r="CM990">
            <v>0</v>
          </cell>
          <cell r="CU990">
            <v>0</v>
          </cell>
        </row>
        <row r="991">
          <cell r="F991">
            <v>3636</v>
          </cell>
          <cell r="G991">
            <v>3636</v>
          </cell>
          <cell r="H991">
            <v>2410.52</v>
          </cell>
          <cell r="I991">
            <v>0</v>
          </cell>
          <cell r="AY991">
            <v>267.86</v>
          </cell>
          <cell r="CK991">
            <v>0</v>
          </cell>
          <cell r="CL991">
            <v>0</v>
          </cell>
          <cell r="CM991">
            <v>0</v>
          </cell>
          <cell r="CU991">
            <v>0</v>
          </cell>
        </row>
        <row r="992">
          <cell r="F992">
            <v>40702</v>
          </cell>
          <cell r="G992">
            <v>40702</v>
          </cell>
          <cell r="H992">
            <v>22770.75</v>
          </cell>
          <cell r="I992">
            <v>0</v>
          </cell>
          <cell r="AY992">
            <v>1172.73</v>
          </cell>
          <cell r="CK992">
            <v>0</v>
          </cell>
          <cell r="CL992">
            <v>0</v>
          </cell>
          <cell r="CM992">
            <v>0</v>
          </cell>
          <cell r="CU992">
            <v>0</v>
          </cell>
        </row>
        <row r="993">
          <cell r="F993">
            <v>1648</v>
          </cell>
          <cell r="G993">
            <v>20310</v>
          </cell>
          <cell r="H993">
            <v>19962.02</v>
          </cell>
          <cell r="I993">
            <v>0</v>
          </cell>
          <cell r="AY993">
            <v>0</v>
          </cell>
          <cell r="CK993">
            <v>0</v>
          </cell>
          <cell r="CL993">
            <v>0</v>
          </cell>
          <cell r="CM993">
            <v>0</v>
          </cell>
          <cell r="CU993">
            <v>0</v>
          </cell>
        </row>
        <row r="994">
          <cell r="F994">
            <v>22565</v>
          </cell>
          <cell r="G994">
            <v>22565</v>
          </cell>
          <cell r="H994">
            <v>13498.35</v>
          </cell>
          <cell r="I994">
            <v>1697</v>
          </cell>
          <cell r="AY994">
            <v>1619.35</v>
          </cell>
          <cell r="CK994">
            <v>0</v>
          </cell>
          <cell r="CL994">
            <v>0</v>
          </cell>
          <cell r="CM994">
            <v>0</v>
          </cell>
          <cell r="CU994">
            <v>0</v>
          </cell>
        </row>
        <row r="995">
          <cell r="F995">
            <v>506000</v>
          </cell>
          <cell r="G995">
            <v>445506.71</v>
          </cell>
          <cell r="H995">
            <v>362942.64</v>
          </cell>
          <cell r="I995">
            <v>0</v>
          </cell>
          <cell r="AY995">
            <v>42166</v>
          </cell>
          <cell r="CK995">
            <v>0</v>
          </cell>
          <cell r="CL995">
            <v>0</v>
          </cell>
          <cell r="CM995">
            <v>0</v>
          </cell>
          <cell r="CU995">
            <v>0</v>
          </cell>
        </row>
        <row r="996">
          <cell r="F996">
            <v>0</v>
          </cell>
          <cell r="G996">
            <v>4500</v>
          </cell>
          <cell r="H996">
            <v>0</v>
          </cell>
          <cell r="I996">
            <v>4500</v>
          </cell>
          <cell r="AY996">
            <v>0</v>
          </cell>
          <cell r="CK996">
            <v>0</v>
          </cell>
          <cell r="CL996">
            <v>0</v>
          </cell>
          <cell r="CM996">
            <v>0</v>
          </cell>
          <cell r="CU996">
            <v>0</v>
          </cell>
        </row>
        <row r="997">
          <cell r="F997">
            <v>1797</v>
          </cell>
          <cell r="G997">
            <v>1797</v>
          </cell>
          <cell r="H997">
            <v>1139.42</v>
          </cell>
          <cell r="I997">
            <v>0</v>
          </cell>
          <cell r="AY997">
            <v>0</v>
          </cell>
          <cell r="CK997">
            <v>0</v>
          </cell>
          <cell r="CL997">
            <v>0</v>
          </cell>
          <cell r="CM997">
            <v>0</v>
          </cell>
          <cell r="CU997">
            <v>0</v>
          </cell>
        </row>
        <row r="998">
          <cell r="F998">
            <v>3837</v>
          </cell>
          <cell r="G998">
            <v>159</v>
          </cell>
          <cell r="H998">
            <v>0</v>
          </cell>
          <cell r="I998">
            <v>0</v>
          </cell>
          <cell r="AY998">
            <v>0</v>
          </cell>
          <cell r="CK998">
            <v>0</v>
          </cell>
          <cell r="CL998">
            <v>0</v>
          </cell>
          <cell r="CM998">
            <v>0</v>
          </cell>
          <cell r="CU998">
            <v>0</v>
          </cell>
        </row>
        <row r="999">
          <cell r="F999">
            <v>55000</v>
          </cell>
          <cell r="G999">
            <v>35000</v>
          </cell>
          <cell r="H999">
            <v>15984.46</v>
          </cell>
          <cell r="I999">
            <v>9</v>
          </cell>
          <cell r="AY999">
            <v>34.03</v>
          </cell>
          <cell r="CK999">
            <v>0</v>
          </cell>
          <cell r="CL999">
            <v>0</v>
          </cell>
          <cell r="CM999">
            <v>0</v>
          </cell>
          <cell r="CU999">
            <v>0</v>
          </cell>
        </row>
        <row r="1000">
          <cell r="F1000">
            <v>17061</v>
          </cell>
          <cell r="G1000">
            <v>15661</v>
          </cell>
          <cell r="H1000">
            <v>11369</v>
          </cell>
          <cell r="I1000">
            <v>700</v>
          </cell>
          <cell r="AY1000">
            <v>1290</v>
          </cell>
          <cell r="CK1000">
            <v>0</v>
          </cell>
          <cell r="CL1000">
            <v>0</v>
          </cell>
          <cell r="CM1000">
            <v>0</v>
          </cell>
          <cell r="CU1000">
            <v>0</v>
          </cell>
        </row>
        <row r="1001">
          <cell r="F1001">
            <v>62172</v>
          </cell>
          <cell r="G1001">
            <v>62172</v>
          </cell>
          <cell r="H1001">
            <v>44689.5</v>
          </cell>
          <cell r="I1001">
            <v>11366.52</v>
          </cell>
          <cell r="AY1001">
            <v>0</v>
          </cell>
          <cell r="CK1001">
            <v>0</v>
          </cell>
          <cell r="CL1001">
            <v>0</v>
          </cell>
          <cell r="CM1001">
            <v>0</v>
          </cell>
          <cell r="CU1001">
            <v>0</v>
          </cell>
        </row>
        <row r="1002">
          <cell r="F1002">
            <v>6410</v>
          </cell>
          <cell r="G1002">
            <v>2357</v>
          </cell>
          <cell r="H1002">
            <v>2357</v>
          </cell>
          <cell r="I1002">
            <v>0</v>
          </cell>
          <cell r="AY1002">
            <v>0</v>
          </cell>
          <cell r="CK1002">
            <v>0</v>
          </cell>
          <cell r="CL1002">
            <v>0</v>
          </cell>
          <cell r="CM1002">
            <v>0</v>
          </cell>
          <cell r="CU1002">
            <v>0</v>
          </cell>
        </row>
        <row r="1003">
          <cell r="F1003">
            <v>3268</v>
          </cell>
          <cell r="G1003">
            <v>3675.48</v>
          </cell>
          <cell r="H1003">
            <v>3663.48</v>
          </cell>
          <cell r="I1003">
            <v>0</v>
          </cell>
          <cell r="AY1003">
            <v>308</v>
          </cell>
          <cell r="CK1003">
            <v>0</v>
          </cell>
          <cell r="CL1003">
            <v>0</v>
          </cell>
          <cell r="CM1003">
            <v>0</v>
          </cell>
          <cell r="CU1003">
            <v>0</v>
          </cell>
        </row>
        <row r="1004">
          <cell r="F1004">
            <v>6000</v>
          </cell>
          <cell r="G1004">
            <v>3840.83</v>
          </cell>
          <cell r="H1004">
            <v>2454.9</v>
          </cell>
          <cell r="I1004">
            <v>0</v>
          </cell>
          <cell r="AY1004">
            <v>0</v>
          </cell>
          <cell r="CK1004">
            <v>0</v>
          </cell>
          <cell r="CL1004">
            <v>0</v>
          </cell>
          <cell r="CM1004">
            <v>0</v>
          </cell>
          <cell r="CU1004">
            <v>0</v>
          </cell>
        </row>
        <row r="1005">
          <cell r="F1005">
            <v>30000</v>
          </cell>
          <cell r="G1005">
            <v>15600.5</v>
          </cell>
          <cell r="H1005">
            <v>14343.83</v>
          </cell>
          <cell r="I1005">
            <v>884</v>
          </cell>
          <cell r="AY1005">
            <v>0</v>
          </cell>
          <cell r="CK1005">
            <v>0</v>
          </cell>
          <cell r="CL1005">
            <v>0</v>
          </cell>
          <cell r="CM1005">
            <v>0</v>
          </cell>
          <cell r="CU1005">
            <v>0</v>
          </cell>
        </row>
        <row r="1006">
          <cell r="F1006">
            <v>4100</v>
          </cell>
          <cell r="G1006">
            <v>4100</v>
          </cell>
          <cell r="H1006">
            <v>2436.13</v>
          </cell>
          <cell r="I1006">
            <v>1084</v>
          </cell>
          <cell r="AY1006">
            <v>1020.52</v>
          </cell>
          <cell r="CK1006">
            <v>0</v>
          </cell>
          <cell r="CL1006">
            <v>0</v>
          </cell>
          <cell r="CM1006">
            <v>0</v>
          </cell>
          <cell r="CU1006">
            <v>0</v>
          </cell>
        </row>
        <row r="1007">
          <cell r="F1007">
            <v>14000</v>
          </cell>
          <cell r="G1007">
            <v>14000</v>
          </cell>
          <cell r="H1007">
            <v>11386.8</v>
          </cell>
          <cell r="I1007">
            <v>1354</v>
          </cell>
          <cell r="AY1007">
            <v>0</v>
          </cell>
          <cell r="CK1007">
            <v>0</v>
          </cell>
          <cell r="CL1007">
            <v>0</v>
          </cell>
          <cell r="CM1007">
            <v>0</v>
          </cell>
          <cell r="CU1007">
            <v>0</v>
          </cell>
        </row>
        <row r="1008">
          <cell r="F1008">
            <v>1911</v>
          </cell>
          <cell r="G1008">
            <v>1911</v>
          </cell>
          <cell r="H1008">
            <v>1320.23</v>
          </cell>
          <cell r="I1008">
            <v>0</v>
          </cell>
          <cell r="AY1008">
            <v>0</v>
          </cell>
          <cell r="CK1008">
            <v>0</v>
          </cell>
          <cell r="CL1008">
            <v>0</v>
          </cell>
          <cell r="CM1008">
            <v>0</v>
          </cell>
          <cell r="CU1008">
            <v>0</v>
          </cell>
        </row>
        <row r="1009">
          <cell r="F1009">
            <v>9000</v>
          </cell>
          <cell r="G1009">
            <v>9000</v>
          </cell>
          <cell r="H1009">
            <v>3386.46</v>
          </cell>
          <cell r="I1009">
            <v>0</v>
          </cell>
          <cell r="AY1009">
            <v>217.99</v>
          </cell>
          <cell r="CK1009">
            <v>0</v>
          </cell>
          <cell r="CL1009">
            <v>0</v>
          </cell>
          <cell r="CM1009">
            <v>0</v>
          </cell>
          <cell r="CU1009">
            <v>0</v>
          </cell>
        </row>
        <row r="1010">
          <cell r="F1010">
            <v>14400</v>
          </cell>
          <cell r="G1010">
            <v>14400</v>
          </cell>
          <cell r="H1010">
            <v>7073</v>
          </cell>
          <cell r="I1010">
            <v>1499</v>
          </cell>
          <cell r="AY1010">
            <v>0</v>
          </cell>
          <cell r="CK1010">
            <v>0</v>
          </cell>
          <cell r="CL1010">
            <v>0</v>
          </cell>
          <cell r="CM1010">
            <v>0</v>
          </cell>
          <cell r="CU1010">
            <v>0</v>
          </cell>
        </row>
        <row r="1011">
          <cell r="F1011">
            <v>12400</v>
          </cell>
          <cell r="G1011">
            <v>12400</v>
          </cell>
          <cell r="H1011">
            <v>6188.5</v>
          </cell>
          <cell r="I1011">
            <v>920.95</v>
          </cell>
          <cell r="AY1011">
            <v>348.55</v>
          </cell>
          <cell r="CK1011">
            <v>0</v>
          </cell>
          <cell r="CL1011">
            <v>0</v>
          </cell>
          <cell r="CM1011">
            <v>0</v>
          </cell>
          <cell r="CU1011">
            <v>0</v>
          </cell>
        </row>
        <row r="1012">
          <cell r="F1012">
            <v>6300</v>
          </cell>
          <cell r="G1012">
            <v>6300</v>
          </cell>
          <cell r="H1012">
            <v>5938.1</v>
          </cell>
          <cell r="I1012">
            <v>334</v>
          </cell>
          <cell r="AY1012">
            <v>433</v>
          </cell>
          <cell r="CK1012">
            <v>0</v>
          </cell>
          <cell r="CL1012">
            <v>0</v>
          </cell>
          <cell r="CM1012">
            <v>0</v>
          </cell>
          <cell r="CU1012">
            <v>0</v>
          </cell>
        </row>
        <row r="1013">
          <cell r="F1013">
            <v>1830</v>
          </cell>
          <cell r="G1013">
            <v>1610</v>
          </cell>
          <cell r="H1013">
            <v>581.69000000000005</v>
          </cell>
          <cell r="I1013">
            <v>164.9</v>
          </cell>
          <cell r="AY1013">
            <v>0</v>
          </cell>
          <cell r="CK1013">
            <v>0</v>
          </cell>
          <cell r="CL1013">
            <v>0</v>
          </cell>
          <cell r="CM1013">
            <v>0</v>
          </cell>
          <cell r="CU1013">
            <v>0</v>
          </cell>
        </row>
        <row r="1014">
          <cell r="F1014">
            <v>850</v>
          </cell>
          <cell r="G1014">
            <v>850</v>
          </cell>
          <cell r="H1014">
            <v>299</v>
          </cell>
          <cell r="I1014">
            <v>0</v>
          </cell>
          <cell r="AY1014">
            <v>0</v>
          </cell>
          <cell r="CK1014">
            <v>0</v>
          </cell>
          <cell r="CL1014">
            <v>0</v>
          </cell>
          <cell r="CM1014">
            <v>0</v>
          </cell>
          <cell r="CU1014">
            <v>0</v>
          </cell>
        </row>
        <row r="1015">
          <cell r="F1015">
            <v>1000</v>
          </cell>
          <cell r="G1015">
            <v>1000</v>
          </cell>
          <cell r="H1015">
            <v>348.4</v>
          </cell>
          <cell r="I1015">
            <v>0</v>
          </cell>
          <cell r="AY1015">
            <v>0</v>
          </cell>
          <cell r="CK1015">
            <v>0</v>
          </cell>
          <cell r="CL1015">
            <v>0</v>
          </cell>
          <cell r="CM1015">
            <v>0</v>
          </cell>
          <cell r="CU1015">
            <v>0</v>
          </cell>
        </row>
        <row r="1016">
          <cell r="F1016">
            <v>3266</v>
          </cell>
          <cell r="G1016">
            <v>1266</v>
          </cell>
          <cell r="H1016">
            <v>0</v>
          </cell>
          <cell r="I1016">
            <v>0</v>
          </cell>
          <cell r="AY1016">
            <v>0</v>
          </cell>
          <cell r="CK1016">
            <v>0</v>
          </cell>
          <cell r="CL1016">
            <v>0</v>
          </cell>
          <cell r="CM1016">
            <v>0</v>
          </cell>
          <cell r="CU1016">
            <v>0</v>
          </cell>
        </row>
        <row r="1017">
          <cell r="F1017">
            <v>356970</v>
          </cell>
          <cell r="G1017">
            <v>263815.53000000003</v>
          </cell>
          <cell r="H1017">
            <v>26242.57</v>
          </cell>
          <cell r="I1017">
            <v>2977.25</v>
          </cell>
          <cell r="AY1017">
            <v>0</v>
          </cell>
          <cell r="CK1017">
            <v>0</v>
          </cell>
          <cell r="CL1017">
            <v>0</v>
          </cell>
          <cell r="CM1017">
            <v>0</v>
          </cell>
          <cell r="CU1017">
            <v>0</v>
          </cell>
        </row>
        <row r="1018">
          <cell r="F1018">
            <v>0</v>
          </cell>
          <cell r="G1018">
            <v>62195</v>
          </cell>
          <cell r="H1018">
            <v>62194.28</v>
          </cell>
          <cell r="I1018">
            <v>0</v>
          </cell>
          <cell r="AY1018">
            <v>0</v>
          </cell>
          <cell r="CK1018">
            <v>0</v>
          </cell>
          <cell r="CL1018">
            <v>0</v>
          </cell>
          <cell r="CM1018">
            <v>0</v>
          </cell>
          <cell r="CU1018">
            <v>0</v>
          </cell>
        </row>
        <row r="1019">
          <cell r="F1019">
            <v>3426552</v>
          </cell>
          <cell r="G1019">
            <v>3426552</v>
          </cell>
          <cell r="H1019">
            <v>2693719</v>
          </cell>
          <cell r="I1019">
            <v>0</v>
          </cell>
          <cell r="AY1019">
            <v>299821</v>
          </cell>
          <cell r="CK1019">
            <v>0</v>
          </cell>
          <cell r="CL1019">
            <v>0</v>
          </cell>
          <cell r="CM1019">
            <v>0</v>
          </cell>
          <cell r="CU1019">
            <v>299821</v>
          </cell>
        </row>
        <row r="1020">
          <cell r="F1020">
            <v>0</v>
          </cell>
          <cell r="G1020">
            <v>24184.85</v>
          </cell>
          <cell r="H1020">
            <v>21221.03</v>
          </cell>
          <cell r="I1020">
            <v>0</v>
          </cell>
          <cell r="AY1020">
            <v>0</v>
          </cell>
          <cell r="CK1020">
            <v>0</v>
          </cell>
          <cell r="CL1020">
            <v>0</v>
          </cell>
          <cell r="CM1020">
            <v>0</v>
          </cell>
          <cell r="CU1020">
            <v>0</v>
          </cell>
        </row>
        <row r="1021">
          <cell r="F1021">
            <v>15179</v>
          </cell>
          <cell r="G1021">
            <v>22066.5</v>
          </cell>
          <cell r="H1021">
            <v>22066.5</v>
          </cell>
          <cell r="I1021">
            <v>0</v>
          </cell>
          <cell r="AY1021">
            <v>1855</v>
          </cell>
          <cell r="CK1021">
            <v>0</v>
          </cell>
          <cell r="CL1021">
            <v>0</v>
          </cell>
          <cell r="CM1021">
            <v>0</v>
          </cell>
          <cell r="CU1021">
            <v>2040</v>
          </cell>
        </row>
        <row r="1022">
          <cell r="F1022">
            <v>210160</v>
          </cell>
          <cell r="G1022">
            <v>210160</v>
          </cell>
          <cell r="H1022">
            <v>105580.6</v>
          </cell>
          <cell r="I1022">
            <v>0</v>
          </cell>
          <cell r="AY1022">
            <v>0</v>
          </cell>
          <cell r="CK1022">
            <v>0</v>
          </cell>
          <cell r="CL1022">
            <v>0</v>
          </cell>
          <cell r="CM1022">
            <v>0</v>
          </cell>
          <cell r="CU1022">
            <v>0</v>
          </cell>
        </row>
        <row r="1023">
          <cell r="F1023">
            <v>670392</v>
          </cell>
          <cell r="G1023">
            <v>670392</v>
          </cell>
          <cell r="H1023">
            <v>0</v>
          </cell>
          <cell r="I1023">
            <v>0</v>
          </cell>
          <cell r="AY1023">
            <v>0</v>
          </cell>
          <cell r="CK1023">
            <v>0</v>
          </cell>
          <cell r="CL1023">
            <v>0</v>
          </cell>
          <cell r="CM1023">
            <v>0</v>
          </cell>
          <cell r="CU1023">
            <v>0</v>
          </cell>
        </row>
        <row r="1024">
          <cell r="F1024">
            <v>513506</v>
          </cell>
          <cell r="G1024">
            <v>513506</v>
          </cell>
          <cell r="H1024">
            <v>394906.41</v>
          </cell>
          <cell r="I1024">
            <v>0</v>
          </cell>
          <cell r="AY1024">
            <v>44650.58</v>
          </cell>
          <cell r="CK1024">
            <v>0</v>
          </cell>
          <cell r="CL1024">
            <v>0</v>
          </cell>
          <cell r="CM1024">
            <v>0</v>
          </cell>
          <cell r="CU1024">
            <v>45036.12</v>
          </cell>
        </row>
        <row r="1025">
          <cell r="F1025">
            <v>87191</v>
          </cell>
          <cell r="G1025">
            <v>87191</v>
          </cell>
          <cell r="H1025">
            <v>68894.86</v>
          </cell>
          <cell r="I1025">
            <v>0</v>
          </cell>
          <cell r="AY1025">
            <v>7812.26</v>
          </cell>
          <cell r="CK1025">
            <v>0</v>
          </cell>
          <cell r="CL1025">
            <v>0</v>
          </cell>
          <cell r="CM1025">
            <v>0</v>
          </cell>
          <cell r="CU1025">
            <v>7793.83</v>
          </cell>
        </row>
        <row r="1026">
          <cell r="F1026">
            <v>112200</v>
          </cell>
          <cell r="G1026">
            <v>112200</v>
          </cell>
          <cell r="H1026">
            <v>89212.5</v>
          </cell>
          <cell r="I1026">
            <v>0</v>
          </cell>
          <cell r="AY1026">
            <v>9945</v>
          </cell>
          <cell r="CK1026">
            <v>0</v>
          </cell>
          <cell r="CL1026">
            <v>0</v>
          </cell>
          <cell r="CM1026">
            <v>0</v>
          </cell>
          <cell r="CU1026">
            <v>9945</v>
          </cell>
        </row>
        <row r="1027">
          <cell r="F1027">
            <v>76522</v>
          </cell>
          <cell r="G1027">
            <v>80644.490000000005</v>
          </cell>
          <cell r="H1027">
            <v>80644.490000000005</v>
          </cell>
          <cell r="I1027">
            <v>0</v>
          </cell>
          <cell r="AY1027">
            <v>0</v>
          </cell>
          <cell r="CK1027">
            <v>0</v>
          </cell>
          <cell r="CL1027">
            <v>0</v>
          </cell>
          <cell r="CM1027">
            <v>0</v>
          </cell>
          <cell r="CU1027">
            <v>0</v>
          </cell>
        </row>
        <row r="1028">
          <cell r="F1028">
            <v>420070</v>
          </cell>
          <cell r="G1028">
            <v>420070</v>
          </cell>
          <cell r="H1028">
            <v>283310.27</v>
          </cell>
          <cell r="I1028">
            <v>0</v>
          </cell>
          <cell r="AY1028">
            <v>30117.65</v>
          </cell>
          <cell r="CK1028">
            <v>0</v>
          </cell>
          <cell r="CL1028">
            <v>0</v>
          </cell>
          <cell r="CM1028">
            <v>0</v>
          </cell>
          <cell r="CU1028">
            <v>30144.33</v>
          </cell>
        </row>
        <row r="1029">
          <cell r="F1029">
            <v>107647</v>
          </cell>
          <cell r="G1029">
            <v>107647</v>
          </cell>
          <cell r="H1029">
            <v>77189.100000000006</v>
          </cell>
          <cell r="I1029">
            <v>0</v>
          </cell>
          <cell r="AY1029">
            <v>7333.3</v>
          </cell>
          <cell r="CK1029">
            <v>0</v>
          </cell>
          <cell r="CL1029">
            <v>0</v>
          </cell>
          <cell r="CM1029">
            <v>0</v>
          </cell>
          <cell r="CU1029">
            <v>0</v>
          </cell>
        </row>
        <row r="1030">
          <cell r="F1030">
            <v>150649</v>
          </cell>
          <cell r="G1030">
            <v>136650</v>
          </cell>
          <cell r="H1030">
            <v>114458.03</v>
          </cell>
          <cell r="I1030">
            <v>5197.51</v>
          </cell>
          <cell r="AY1030">
            <v>0</v>
          </cell>
          <cell r="CK1030">
            <v>0</v>
          </cell>
          <cell r="CL1030">
            <v>0</v>
          </cell>
          <cell r="CM1030">
            <v>0</v>
          </cell>
          <cell r="CU1030">
            <v>0</v>
          </cell>
        </row>
        <row r="1031">
          <cell r="F1031">
            <v>22301</v>
          </cell>
          <cell r="G1031">
            <v>54840.69</v>
          </cell>
          <cell r="H1031">
            <v>45177.599999999999</v>
          </cell>
          <cell r="I1031">
            <v>13271.12</v>
          </cell>
          <cell r="AY1031">
            <v>2311.7800000000002</v>
          </cell>
          <cell r="CK1031">
            <v>0</v>
          </cell>
          <cell r="CL1031">
            <v>0</v>
          </cell>
          <cell r="CM1031">
            <v>0</v>
          </cell>
          <cell r="CU1031">
            <v>0</v>
          </cell>
        </row>
        <row r="1032">
          <cell r="F1032">
            <v>17800</v>
          </cell>
          <cell r="G1032">
            <v>17800</v>
          </cell>
          <cell r="H1032">
            <v>15405.49</v>
          </cell>
          <cell r="I1032">
            <v>1560</v>
          </cell>
          <cell r="AY1032">
            <v>0</v>
          </cell>
          <cell r="CK1032">
            <v>0</v>
          </cell>
          <cell r="CL1032">
            <v>0</v>
          </cell>
          <cell r="CM1032">
            <v>0</v>
          </cell>
          <cell r="CU1032">
            <v>0</v>
          </cell>
        </row>
        <row r="1033">
          <cell r="F1033">
            <v>21000</v>
          </cell>
          <cell r="G1033">
            <v>21000</v>
          </cell>
          <cell r="H1033">
            <v>16390</v>
          </cell>
          <cell r="I1033">
            <v>0</v>
          </cell>
          <cell r="AY1033">
            <v>0</v>
          </cell>
          <cell r="CK1033">
            <v>0</v>
          </cell>
          <cell r="CL1033">
            <v>0</v>
          </cell>
          <cell r="CM1033">
            <v>0</v>
          </cell>
          <cell r="CU1033">
            <v>0</v>
          </cell>
        </row>
        <row r="1034">
          <cell r="F1034">
            <v>500</v>
          </cell>
          <cell r="G1034">
            <v>500</v>
          </cell>
          <cell r="H1034">
            <v>0</v>
          </cell>
          <cell r="I1034">
            <v>0</v>
          </cell>
          <cell r="AY1034">
            <v>0</v>
          </cell>
          <cell r="CK1034">
            <v>0</v>
          </cell>
          <cell r="CL1034">
            <v>0</v>
          </cell>
          <cell r="CM1034">
            <v>0</v>
          </cell>
          <cell r="CU1034">
            <v>0</v>
          </cell>
        </row>
        <row r="1035">
          <cell r="F1035">
            <v>11198</v>
          </cell>
          <cell r="G1035">
            <v>99897.35</v>
          </cell>
          <cell r="H1035">
            <v>100570.79</v>
          </cell>
          <cell r="I1035">
            <v>-673.44</v>
          </cell>
          <cell r="AY1035">
            <v>350.5</v>
          </cell>
          <cell r="CK1035">
            <v>0</v>
          </cell>
          <cell r="CL1035">
            <v>0</v>
          </cell>
          <cell r="CM1035">
            <v>0</v>
          </cell>
          <cell r="CU1035">
            <v>0</v>
          </cell>
        </row>
        <row r="1036">
          <cell r="F1036">
            <v>0</v>
          </cell>
          <cell r="G1036">
            <v>13999</v>
          </cell>
          <cell r="H1036">
            <v>13810.28</v>
          </cell>
          <cell r="I1036">
            <v>0</v>
          </cell>
          <cell r="AY1036">
            <v>0</v>
          </cell>
          <cell r="CK1036">
            <v>0</v>
          </cell>
          <cell r="CL1036">
            <v>0</v>
          </cell>
          <cell r="CM1036">
            <v>0</v>
          </cell>
          <cell r="CU1036">
            <v>0</v>
          </cell>
        </row>
        <row r="1037">
          <cell r="F1037">
            <v>1906644</v>
          </cell>
          <cell r="G1037">
            <v>1906644</v>
          </cell>
          <cell r="H1037">
            <v>1437338.42</v>
          </cell>
          <cell r="I1037">
            <v>0</v>
          </cell>
          <cell r="AY1037">
            <v>167816.32000000001</v>
          </cell>
          <cell r="CK1037">
            <v>0</v>
          </cell>
          <cell r="CL1037">
            <v>0</v>
          </cell>
          <cell r="CM1037">
            <v>0</v>
          </cell>
          <cell r="CU1037">
            <v>165466</v>
          </cell>
        </row>
        <row r="1038">
          <cell r="F1038">
            <v>20827</v>
          </cell>
          <cell r="G1038">
            <v>20827</v>
          </cell>
          <cell r="H1038">
            <v>14274.5</v>
          </cell>
          <cell r="I1038">
            <v>0</v>
          </cell>
          <cell r="AY1038">
            <v>1854</v>
          </cell>
          <cell r="CK1038">
            <v>0</v>
          </cell>
          <cell r="CL1038">
            <v>0</v>
          </cell>
          <cell r="CM1038">
            <v>0</v>
          </cell>
          <cell r="CU1038">
            <v>1483</v>
          </cell>
        </row>
        <row r="1039">
          <cell r="F1039">
            <v>121048</v>
          </cell>
          <cell r="G1039">
            <v>121048</v>
          </cell>
          <cell r="H1039">
            <v>55278.720000000001</v>
          </cell>
          <cell r="I1039">
            <v>0</v>
          </cell>
          <cell r="AY1039">
            <v>0</v>
          </cell>
          <cell r="CK1039">
            <v>0</v>
          </cell>
          <cell r="CL1039">
            <v>0</v>
          </cell>
          <cell r="CM1039">
            <v>0</v>
          </cell>
          <cell r="CU1039">
            <v>0</v>
          </cell>
        </row>
        <row r="1040">
          <cell r="F1040">
            <v>374855</v>
          </cell>
          <cell r="G1040">
            <v>374855</v>
          </cell>
          <cell r="H1040">
            <v>7543.75</v>
          </cell>
          <cell r="I1040">
            <v>0</v>
          </cell>
          <cell r="AY1040">
            <v>0</v>
          </cell>
          <cell r="CK1040">
            <v>0</v>
          </cell>
          <cell r="CL1040">
            <v>0</v>
          </cell>
          <cell r="CM1040">
            <v>0</v>
          </cell>
          <cell r="CU1040">
            <v>0</v>
          </cell>
        </row>
        <row r="1041">
          <cell r="F1041">
            <v>262521</v>
          </cell>
          <cell r="G1041">
            <v>262521</v>
          </cell>
          <cell r="H1041">
            <v>190945.21</v>
          </cell>
          <cell r="I1041">
            <v>0</v>
          </cell>
          <cell r="AY1041">
            <v>22732.76</v>
          </cell>
          <cell r="CK1041">
            <v>0</v>
          </cell>
          <cell r="CL1041">
            <v>0</v>
          </cell>
          <cell r="CM1041">
            <v>0</v>
          </cell>
          <cell r="CU1041">
            <v>22758.42</v>
          </cell>
        </row>
        <row r="1042">
          <cell r="F1042">
            <v>44499</v>
          </cell>
          <cell r="G1042">
            <v>44499</v>
          </cell>
          <cell r="H1042">
            <v>33146.47</v>
          </cell>
          <cell r="I1042">
            <v>0</v>
          </cell>
          <cell r="AY1042">
            <v>3961.28</v>
          </cell>
          <cell r="CK1042">
            <v>0</v>
          </cell>
          <cell r="CL1042">
            <v>0</v>
          </cell>
          <cell r="CM1042">
            <v>0</v>
          </cell>
          <cell r="CU1042">
            <v>3916.46</v>
          </cell>
        </row>
        <row r="1043">
          <cell r="F1043">
            <v>59400</v>
          </cell>
          <cell r="G1043">
            <v>59400</v>
          </cell>
          <cell r="H1043">
            <v>45045</v>
          </cell>
          <cell r="I1043">
            <v>0</v>
          </cell>
          <cell r="AY1043">
            <v>5265</v>
          </cell>
          <cell r="CK1043">
            <v>0</v>
          </cell>
          <cell r="CL1043">
            <v>0</v>
          </cell>
          <cell r="CM1043">
            <v>0</v>
          </cell>
          <cell r="CU1043">
            <v>5265</v>
          </cell>
        </row>
        <row r="1044">
          <cell r="F1044">
            <v>42841</v>
          </cell>
          <cell r="G1044">
            <v>44519.7</v>
          </cell>
          <cell r="H1044">
            <v>44519.7</v>
          </cell>
          <cell r="I1044">
            <v>0</v>
          </cell>
          <cell r="AY1044">
            <v>0</v>
          </cell>
          <cell r="CK1044">
            <v>0</v>
          </cell>
          <cell r="CL1044">
            <v>0</v>
          </cell>
          <cell r="CM1044">
            <v>0</v>
          </cell>
          <cell r="CU1044">
            <v>0</v>
          </cell>
        </row>
        <row r="1045">
          <cell r="F1045">
            <v>245045</v>
          </cell>
          <cell r="G1045">
            <v>245045</v>
          </cell>
          <cell r="H1045">
            <v>158886.94</v>
          </cell>
          <cell r="I1045">
            <v>0</v>
          </cell>
          <cell r="AY1045">
            <v>17742.439999999999</v>
          </cell>
          <cell r="CK1045">
            <v>0</v>
          </cell>
          <cell r="CL1045">
            <v>0</v>
          </cell>
          <cell r="CM1045">
            <v>0</v>
          </cell>
          <cell r="CU1045">
            <v>17364.22</v>
          </cell>
        </row>
        <row r="1046">
          <cell r="F1046">
            <v>10284</v>
          </cell>
          <cell r="G1046">
            <v>10284</v>
          </cell>
          <cell r="H1046">
            <v>8206.2999999999993</v>
          </cell>
          <cell r="I1046">
            <v>0</v>
          </cell>
          <cell r="AY1046">
            <v>635.22</v>
          </cell>
          <cell r="CK1046">
            <v>0</v>
          </cell>
          <cell r="CL1046">
            <v>0</v>
          </cell>
          <cell r="CM1046">
            <v>0</v>
          </cell>
          <cell r="CU1046">
            <v>0</v>
          </cell>
        </row>
        <row r="1047">
          <cell r="F1047">
            <v>1673</v>
          </cell>
          <cell r="G1047">
            <v>1673</v>
          </cell>
          <cell r="H1047">
            <v>1109.2</v>
          </cell>
          <cell r="I1047">
            <v>0</v>
          </cell>
          <cell r="AY1047">
            <v>123.25</v>
          </cell>
          <cell r="CK1047">
            <v>0</v>
          </cell>
          <cell r="CL1047">
            <v>0</v>
          </cell>
          <cell r="CM1047">
            <v>0</v>
          </cell>
          <cell r="CU1047">
            <v>0</v>
          </cell>
        </row>
        <row r="1048">
          <cell r="F1048">
            <v>39295</v>
          </cell>
          <cell r="G1048">
            <v>39295</v>
          </cell>
          <cell r="H1048">
            <v>25531.59</v>
          </cell>
          <cell r="I1048">
            <v>0</v>
          </cell>
          <cell r="AY1048">
            <v>1481.6</v>
          </cell>
          <cell r="CK1048">
            <v>0</v>
          </cell>
          <cell r="CL1048">
            <v>0</v>
          </cell>
          <cell r="CM1048">
            <v>0</v>
          </cell>
          <cell r="CU1048">
            <v>0</v>
          </cell>
        </row>
        <row r="1049">
          <cell r="F1049">
            <v>92933</v>
          </cell>
          <cell r="G1049">
            <v>92933</v>
          </cell>
          <cell r="H1049">
            <v>56888.45</v>
          </cell>
          <cell r="I1049">
            <v>7179</v>
          </cell>
          <cell r="AY1049">
            <v>6235.45</v>
          </cell>
          <cell r="CK1049">
            <v>0</v>
          </cell>
          <cell r="CL1049">
            <v>0</v>
          </cell>
          <cell r="CM1049">
            <v>0</v>
          </cell>
          <cell r="CU1049">
            <v>0</v>
          </cell>
        </row>
        <row r="1050">
          <cell r="F1050">
            <v>63000</v>
          </cell>
          <cell r="G1050">
            <v>63000</v>
          </cell>
          <cell r="H1050">
            <v>44123.55</v>
          </cell>
          <cell r="I1050">
            <v>11584.78</v>
          </cell>
          <cell r="AY1050">
            <v>0</v>
          </cell>
          <cell r="CK1050">
            <v>0</v>
          </cell>
          <cell r="CL1050">
            <v>0</v>
          </cell>
          <cell r="CM1050">
            <v>0</v>
          </cell>
          <cell r="CU1050">
            <v>0</v>
          </cell>
        </row>
        <row r="1051">
          <cell r="F1051">
            <v>105135</v>
          </cell>
          <cell r="G1051">
            <v>105135</v>
          </cell>
          <cell r="H1051">
            <v>27637.13</v>
          </cell>
          <cell r="I1051">
            <v>0</v>
          </cell>
          <cell r="AY1051">
            <v>0</v>
          </cell>
          <cell r="CK1051">
            <v>0</v>
          </cell>
          <cell r="CL1051">
            <v>0</v>
          </cell>
          <cell r="CM1051">
            <v>0</v>
          </cell>
          <cell r="CU1051">
            <v>0</v>
          </cell>
        </row>
        <row r="1052">
          <cell r="F1052">
            <v>5284</v>
          </cell>
          <cell r="G1052">
            <v>3791.64</v>
          </cell>
          <cell r="H1052">
            <v>2782.85</v>
          </cell>
          <cell r="I1052">
            <v>0</v>
          </cell>
          <cell r="AY1052">
            <v>150</v>
          </cell>
          <cell r="CK1052">
            <v>0</v>
          </cell>
          <cell r="CL1052">
            <v>0</v>
          </cell>
          <cell r="CM1052">
            <v>0</v>
          </cell>
          <cell r="CU1052">
            <v>0</v>
          </cell>
        </row>
        <row r="1053">
          <cell r="F1053">
            <v>10013</v>
          </cell>
          <cell r="G1053">
            <v>10013</v>
          </cell>
          <cell r="H1053">
            <v>745.58</v>
          </cell>
          <cell r="I1053">
            <v>4</v>
          </cell>
          <cell r="AY1053">
            <v>0</v>
          </cell>
          <cell r="CK1053">
            <v>0</v>
          </cell>
          <cell r="CL1053">
            <v>0</v>
          </cell>
          <cell r="CM1053">
            <v>0</v>
          </cell>
          <cell r="CU1053">
            <v>0</v>
          </cell>
        </row>
        <row r="1054">
          <cell r="F1054">
            <v>55000</v>
          </cell>
          <cell r="G1054">
            <v>55000</v>
          </cell>
          <cell r="H1054">
            <v>45096.56</v>
          </cell>
          <cell r="I1054">
            <v>4279.93</v>
          </cell>
          <cell r="AY1054">
            <v>0</v>
          </cell>
          <cell r="CK1054">
            <v>0</v>
          </cell>
          <cell r="CL1054">
            <v>0</v>
          </cell>
          <cell r="CM1054">
            <v>0</v>
          </cell>
          <cell r="CU1054">
            <v>0</v>
          </cell>
        </row>
        <row r="1055">
          <cell r="F1055">
            <v>6600</v>
          </cell>
          <cell r="G1055">
            <v>6600</v>
          </cell>
          <cell r="H1055">
            <v>0</v>
          </cell>
          <cell r="I1055">
            <v>0</v>
          </cell>
          <cell r="AY1055">
            <v>0</v>
          </cell>
          <cell r="CK1055">
            <v>0</v>
          </cell>
          <cell r="CL1055">
            <v>0</v>
          </cell>
          <cell r="CM1055">
            <v>0</v>
          </cell>
          <cell r="CU1055">
            <v>0</v>
          </cell>
        </row>
        <row r="1056">
          <cell r="F1056">
            <v>36238</v>
          </cell>
          <cell r="G1056">
            <v>39938</v>
          </cell>
          <cell r="H1056">
            <v>36283.94</v>
          </cell>
          <cell r="I1056">
            <v>5295.27</v>
          </cell>
          <cell r="AY1056">
            <v>0</v>
          </cell>
          <cell r="CK1056">
            <v>0</v>
          </cell>
          <cell r="CL1056">
            <v>0</v>
          </cell>
          <cell r="CM1056">
            <v>0</v>
          </cell>
          <cell r="CU1056">
            <v>0</v>
          </cell>
        </row>
        <row r="1057">
          <cell r="F1057">
            <v>2162</v>
          </cell>
          <cell r="G1057">
            <v>1630</v>
          </cell>
          <cell r="H1057">
            <v>1630</v>
          </cell>
          <cell r="I1057">
            <v>0</v>
          </cell>
          <cell r="AY1057">
            <v>450</v>
          </cell>
          <cell r="CK1057">
            <v>0</v>
          </cell>
          <cell r="CL1057">
            <v>0</v>
          </cell>
          <cell r="CM1057">
            <v>0</v>
          </cell>
          <cell r="CU1057">
            <v>0</v>
          </cell>
        </row>
        <row r="1058">
          <cell r="F1058">
            <v>30000</v>
          </cell>
          <cell r="G1058">
            <v>30000</v>
          </cell>
          <cell r="H1058">
            <v>27349.75</v>
          </cell>
          <cell r="I1058">
            <v>514.79999999999995</v>
          </cell>
          <cell r="AY1058">
            <v>0</v>
          </cell>
          <cell r="CK1058">
            <v>0</v>
          </cell>
          <cell r="CL1058">
            <v>0</v>
          </cell>
          <cell r="CM1058">
            <v>0</v>
          </cell>
          <cell r="CU1058">
            <v>0</v>
          </cell>
        </row>
        <row r="1059">
          <cell r="F1059">
            <v>1300</v>
          </cell>
          <cell r="G1059">
            <v>1300</v>
          </cell>
          <cell r="H1059">
            <v>1119.5</v>
          </cell>
          <cell r="I1059">
            <v>0</v>
          </cell>
          <cell r="AY1059">
            <v>0</v>
          </cell>
          <cell r="CK1059">
            <v>0</v>
          </cell>
          <cell r="CL1059">
            <v>0</v>
          </cell>
          <cell r="CM1059">
            <v>0</v>
          </cell>
          <cell r="CU1059">
            <v>0</v>
          </cell>
        </row>
        <row r="1060">
          <cell r="F1060">
            <v>1800</v>
          </cell>
          <cell r="G1060">
            <v>1800</v>
          </cell>
          <cell r="H1060">
            <v>381.7</v>
          </cell>
          <cell r="I1060">
            <v>39.799999999999997</v>
          </cell>
          <cell r="AY1060">
            <v>0</v>
          </cell>
          <cell r="CK1060">
            <v>0</v>
          </cell>
          <cell r="CL1060">
            <v>0</v>
          </cell>
          <cell r="CM1060">
            <v>0</v>
          </cell>
          <cell r="CU1060">
            <v>0</v>
          </cell>
        </row>
        <row r="1061">
          <cell r="F1061">
            <v>4300</v>
          </cell>
          <cell r="G1061">
            <v>4300</v>
          </cell>
          <cell r="H1061">
            <v>2877.26</v>
          </cell>
          <cell r="I1061">
            <v>248.2</v>
          </cell>
          <cell r="AY1061">
            <v>0</v>
          </cell>
          <cell r="CK1061">
            <v>0</v>
          </cell>
          <cell r="CL1061">
            <v>0</v>
          </cell>
          <cell r="CM1061">
            <v>0</v>
          </cell>
          <cell r="CU1061">
            <v>0</v>
          </cell>
        </row>
        <row r="1062">
          <cell r="F1062">
            <v>246702</v>
          </cell>
          <cell r="G1062">
            <v>223183.15</v>
          </cell>
          <cell r="H1062">
            <v>194387.93</v>
          </cell>
          <cell r="I1062">
            <v>6585.31</v>
          </cell>
          <cell r="AY1062">
            <v>5579.96</v>
          </cell>
          <cell r="CK1062">
            <v>0</v>
          </cell>
          <cell r="CL1062">
            <v>0</v>
          </cell>
          <cell r="CM1062">
            <v>0</v>
          </cell>
          <cell r="CU1062">
            <v>0</v>
          </cell>
        </row>
        <row r="1063">
          <cell r="F1063">
            <v>2183796</v>
          </cell>
          <cell r="G1063">
            <v>2183796</v>
          </cell>
          <cell r="H1063">
            <v>1725660.4</v>
          </cell>
          <cell r="I1063">
            <v>0</v>
          </cell>
          <cell r="AY1063">
            <v>192223.12</v>
          </cell>
          <cell r="CK1063">
            <v>0</v>
          </cell>
          <cell r="CL1063">
            <v>0</v>
          </cell>
          <cell r="CM1063">
            <v>0</v>
          </cell>
          <cell r="CU1063">
            <v>191079</v>
          </cell>
        </row>
        <row r="1064">
          <cell r="F1064">
            <v>28770</v>
          </cell>
          <cell r="G1064">
            <v>30344.67</v>
          </cell>
          <cell r="H1064">
            <v>30344.67</v>
          </cell>
          <cell r="I1064">
            <v>0</v>
          </cell>
          <cell r="AY1064">
            <v>2596</v>
          </cell>
          <cell r="CK1064">
            <v>0</v>
          </cell>
          <cell r="CL1064">
            <v>0</v>
          </cell>
          <cell r="CM1064">
            <v>0</v>
          </cell>
          <cell r="CU1064">
            <v>2781</v>
          </cell>
        </row>
        <row r="1065">
          <cell r="F1065">
            <v>140995</v>
          </cell>
          <cell r="G1065">
            <v>140995</v>
          </cell>
          <cell r="H1065">
            <v>71921.820000000007</v>
          </cell>
          <cell r="I1065">
            <v>0</v>
          </cell>
          <cell r="AY1065">
            <v>0</v>
          </cell>
          <cell r="CK1065">
            <v>0</v>
          </cell>
          <cell r="CL1065">
            <v>0</v>
          </cell>
          <cell r="CM1065">
            <v>0</v>
          </cell>
          <cell r="CU1065">
            <v>0</v>
          </cell>
        </row>
        <row r="1066">
          <cell r="F1066">
            <v>430393</v>
          </cell>
          <cell r="G1066">
            <v>430393</v>
          </cell>
          <cell r="H1066">
            <v>0</v>
          </cell>
          <cell r="I1066">
            <v>0</v>
          </cell>
          <cell r="AY1066">
            <v>0</v>
          </cell>
          <cell r="CK1066">
            <v>0</v>
          </cell>
          <cell r="CL1066">
            <v>0</v>
          </cell>
          <cell r="CM1066">
            <v>0</v>
          </cell>
          <cell r="CU1066">
            <v>0</v>
          </cell>
        </row>
        <row r="1067">
          <cell r="F1067">
            <v>330310</v>
          </cell>
          <cell r="G1067">
            <v>330310</v>
          </cell>
          <cell r="H1067">
            <v>254550.58</v>
          </cell>
          <cell r="I1067">
            <v>0</v>
          </cell>
          <cell r="AY1067">
            <v>28595.67</v>
          </cell>
          <cell r="CK1067">
            <v>0</v>
          </cell>
          <cell r="CL1067">
            <v>0</v>
          </cell>
          <cell r="CM1067">
            <v>0</v>
          </cell>
          <cell r="CU1067">
            <v>28946.09</v>
          </cell>
        </row>
        <row r="1068">
          <cell r="F1068">
            <v>56052</v>
          </cell>
          <cell r="G1068">
            <v>56052</v>
          </cell>
          <cell r="H1068">
            <v>44374.74</v>
          </cell>
          <cell r="I1068">
            <v>0</v>
          </cell>
          <cell r="AY1068">
            <v>5000.47</v>
          </cell>
          <cell r="CK1068">
            <v>0</v>
          </cell>
          <cell r="CL1068">
            <v>0</v>
          </cell>
          <cell r="CM1068">
            <v>0</v>
          </cell>
          <cell r="CU1068">
            <v>5005.3900000000003</v>
          </cell>
        </row>
        <row r="1069">
          <cell r="F1069">
            <v>72600</v>
          </cell>
          <cell r="G1069">
            <v>72600</v>
          </cell>
          <cell r="H1069">
            <v>57915</v>
          </cell>
          <cell r="I1069">
            <v>0</v>
          </cell>
          <cell r="AY1069">
            <v>6435</v>
          </cell>
          <cell r="CK1069">
            <v>0</v>
          </cell>
          <cell r="CL1069">
            <v>0</v>
          </cell>
          <cell r="CM1069">
            <v>0</v>
          </cell>
          <cell r="CU1069">
            <v>6435</v>
          </cell>
        </row>
        <row r="1070">
          <cell r="F1070">
            <v>49188</v>
          </cell>
          <cell r="G1070">
            <v>51942.66</v>
          </cell>
          <cell r="H1070">
            <v>51942.66</v>
          </cell>
          <cell r="I1070">
            <v>0</v>
          </cell>
          <cell r="AY1070">
            <v>0</v>
          </cell>
          <cell r="CK1070">
            <v>0</v>
          </cell>
          <cell r="CL1070">
            <v>0</v>
          </cell>
          <cell r="CM1070">
            <v>0</v>
          </cell>
          <cell r="CU1070">
            <v>0</v>
          </cell>
        </row>
        <row r="1071">
          <cell r="F1071">
            <v>269767</v>
          </cell>
          <cell r="G1071">
            <v>269767</v>
          </cell>
          <cell r="H1071">
            <v>182554.81</v>
          </cell>
          <cell r="I1071">
            <v>0</v>
          </cell>
          <cell r="AY1071">
            <v>19395.62</v>
          </cell>
          <cell r="CK1071">
            <v>0</v>
          </cell>
          <cell r="CL1071">
            <v>0</v>
          </cell>
          <cell r="CM1071">
            <v>0</v>
          </cell>
          <cell r="CU1071">
            <v>19181.689999999999</v>
          </cell>
        </row>
        <row r="1072">
          <cell r="F1072">
            <v>13627</v>
          </cell>
          <cell r="G1072">
            <v>13627</v>
          </cell>
          <cell r="H1072">
            <v>10760.4</v>
          </cell>
          <cell r="I1072">
            <v>0</v>
          </cell>
          <cell r="AY1072">
            <v>846.96</v>
          </cell>
          <cell r="CK1072">
            <v>0</v>
          </cell>
          <cell r="CL1072">
            <v>0</v>
          </cell>
          <cell r="CM1072">
            <v>0</v>
          </cell>
          <cell r="CU1072">
            <v>0</v>
          </cell>
        </row>
        <row r="1073">
          <cell r="F1073">
            <v>93342</v>
          </cell>
          <cell r="G1073">
            <v>89802.73</v>
          </cell>
          <cell r="H1073">
            <v>46031.199999999997</v>
          </cell>
          <cell r="I1073">
            <v>0</v>
          </cell>
          <cell r="AY1073">
            <v>151.22</v>
          </cell>
          <cell r="CK1073">
            <v>0</v>
          </cell>
          <cell r="CL1073">
            <v>0</v>
          </cell>
          <cell r="CM1073">
            <v>0</v>
          </cell>
          <cell r="CU1073">
            <v>0</v>
          </cell>
        </row>
        <row r="1074">
          <cell r="F1074">
            <v>10000</v>
          </cell>
          <cell r="G1074">
            <v>10000</v>
          </cell>
          <cell r="H1074">
            <v>582.46</v>
          </cell>
          <cell r="I1074">
            <v>0</v>
          </cell>
          <cell r="AY1074">
            <v>0</v>
          </cell>
          <cell r="CK1074">
            <v>0</v>
          </cell>
          <cell r="CL1074">
            <v>0</v>
          </cell>
          <cell r="CM1074">
            <v>0</v>
          </cell>
          <cell r="CU1074">
            <v>0</v>
          </cell>
        </row>
        <row r="1075">
          <cell r="F1075">
            <v>144720</v>
          </cell>
          <cell r="G1075">
            <v>144720</v>
          </cell>
          <cell r="H1075">
            <v>86028.1</v>
          </cell>
          <cell r="I1075">
            <v>26032.7</v>
          </cell>
          <cell r="AY1075">
            <v>0</v>
          </cell>
          <cell r="CK1075">
            <v>0</v>
          </cell>
          <cell r="CL1075">
            <v>0</v>
          </cell>
          <cell r="CM1075">
            <v>0</v>
          </cell>
          <cell r="CU1075">
            <v>0</v>
          </cell>
        </row>
        <row r="1076">
          <cell r="F1076">
            <v>10000</v>
          </cell>
          <cell r="G1076">
            <v>10000</v>
          </cell>
          <cell r="H1076">
            <v>0</v>
          </cell>
          <cell r="I1076">
            <v>0</v>
          </cell>
          <cell r="AY1076">
            <v>0</v>
          </cell>
          <cell r="CK1076">
            <v>0</v>
          </cell>
          <cell r="CL1076">
            <v>0</v>
          </cell>
          <cell r="CM1076">
            <v>0</v>
          </cell>
          <cell r="CU1076">
            <v>0</v>
          </cell>
        </row>
        <row r="1077">
          <cell r="F1077">
            <v>12704</v>
          </cell>
          <cell r="G1077">
            <v>11028.36</v>
          </cell>
          <cell r="H1077">
            <v>9402.36</v>
          </cell>
          <cell r="I1077">
            <v>1799</v>
          </cell>
          <cell r="AY1077">
            <v>536</v>
          </cell>
          <cell r="CK1077">
            <v>0</v>
          </cell>
          <cell r="CL1077">
            <v>0</v>
          </cell>
          <cell r="CM1077">
            <v>0</v>
          </cell>
          <cell r="CU1077">
            <v>0</v>
          </cell>
        </row>
        <row r="1078">
          <cell r="F1078">
            <v>119684</v>
          </cell>
          <cell r="G1078">
            <v>150240.31</v>
          </cell>
          <cell r="H1078">
            <v>149008.29999999999</v>
          </cell>
          <cell r="I1078">
            <v>121.24</v>
          </cell>
          <cell r="AY1078">
            <v>5632.87</v>
          </cell>
          <cell r="CK1078">
            <v>0</v>
          </cell>
          <cell r="CL1078">
            <v>0</v>
          </cell>
          <cell r="CM1078">
            <v>0</v>
          </cell>
          <cell r="CU1078">
            <v>0</v>
          </cell>
        </row>
        <row r="1079">
          <cell r="F1079">
            <v>1685040</v>
          </cell>
          <cell r="G1079">
            <v>1685040</v>
          </cell>
          <cell r="H1079">
            <v>1312890.8999999999</v>
          </cell>
          <cell r="I1079">
            <v>0</v>
          </cell>
          <cell r="AY1079">
            <v>145893.20000000001</v>
          </cell>
          <cell r="CK1079">
            <v>0</v>
          </cell>
          <cell r="CL1079">
            <v>0</v>
          </cell>
          <cell r="CM1079">
            <v>0</v>
          </cell>
          <cell r="CU1079">
            <v>144475</v>
          </cell>
        </row>
        <row r="1080">
          <cell r="F1080">
            <v>33250</v>
          </cell>
          <cell r="G1080">
            <v>33352</v>
          </cell>
          <cell r="H1080">
            <v>30906</v>
          </cell>
          <cell r="I1080">
            <v>0</v>
          </cell>
          <cell r="AY1080">
            <v>3134</v>
          </cell>
          <cell r="CK1080">
            <v>0</v>
          </cell>
          <cell r="CL1080">
            <v>0</v>
          </cell>
          <cell r="CM1080">
            <v>0</v>
          </cell>
          <cell r="CU1080">
            <v>3134</v>
          </cell>
        </row>
        <row r="1081">
          <cell r="F1081">
            <v>111301</v>
          </cell>
          <cell r="G1081">
            <v>111301</v>
          </cell>
          <cell r="H1081">
            <v>54451.83</v>
          </cell>
          <cell r="I1081">
            <v>0</v>
          </cell>
          <cell r="AY1081">
            <v>0</v>
          </cell>
          <cell r="CK1081">
            <v>0</v>
          </cell>
          <cell r="CL1081">
            <v>0</v>
          </cell>
          <cell r="CM1081">
            <v>0</v>
          </cell>
          <cell r="CU1081">
            <v>0</v>
          </cell>
        </row>
        <row r="1082">
          <cell r="F1082">
            <v>334612</v>
          </cell>
          <cell r="G1082">
            <v>334612</v>
          </cell>
          <cell r="H1082">
            <v>0</v>
          </cell>
          <cell r="I1082">
            <v>0</v>
          </cell>
          <cell r="AY1082">
            <v>0</v>
          </cell>
          <cell r="CK1082">
            <v>0</v>
          </cell>
          <cell r="CL1082">
            <v>0</v>
          </cell>
          <cell r="CM1082">
            <v>0</v>
          </cell>
          <cell r="CU1082">
            <v>0</v>
          </cell>
        </row>
        <row r="1083">
          <cell r="F1083">
            <v>252309</v>
          </cell>
          <cell r="G1083">
            <v>252309</v>
          </cell>
          <cell r="H1083">
            <v>190656.25</v>
          </cell>
          <cell r="I1083">
            <v>0</v>
          </cell>
          <cell r="AY1083">
            <v>21454.33</v>
          </cell>
          <cell r="CK1083">
            <v>0</v>
          </cell>
          <cell r="CL1083">
            <v>0</v>
          </cell>
          <cell r="CM1083">
            <v>0</v>
          </cell>
          <cell r="CU1083">
            <v>21699.09</v>
          </cell>
        </row>
        <row r="1084">
          <cell r="F1084">
            <v>43107</v>
          </cell>
          <cell r="G1084">
            <v>43107</v>
          </cell>
          <cell r="H1084">
            <v>33350.97</v>
          </cell>
          <cell r="I1084">
            <v>0</v>
          </cell>
          <cell r="AY1084">
            <v>3765.5</v>
          </cell>
          <cell r="CK1084">
            <v>0</v>
          </cell>
          <cell r="CL1084">
            <v>0</v>
          </cell>
          <cell r="CM1084">
            <v>0</v>
          </cell>
          <cell r="CU1084">
            <v>3765.48</v>
          </cell>
        </row>
        <row r="1085">
          <cell r="F1085">
            <v>52800</v>
          </cell>
          <cell r="G1085">
            <v>52800</v>
          </cell>
          <cell r="H1085">
            <v>42120</v>
          </cell>
          <cell r="I1085">
            <v>0</v>
          </cell>
          <cell r="AY1085">
            <v>4680</v>
          </cell>
          <cell r="CK1085">
            <v>0</v>
          </cell>
          <cell r="CL1085">
            <v>0</v>
          </cell>
          <cell r="CM1085">
            <v>0</v>
          </cell>
          <cell r="CU1085">
            <v>4680</v>
          </cell>
        </row>
        <row r="1086">
          <cell r="F1086">
            <v>38241</v>
          </cell>
          <cell r="G1086">
            <v>39506.449999999997</v>
          </cell>
          <cell r="H1086">
            <v>39506.449999999997</v>
          </cell>
          <cell r="I1086">
            <v>0</v>
          </cell>
          <cell r="AY1086">
            <v>0</v>
          </cell>
          <cell r="CK1086">
            <v>0</v>
          </cell>
          <cell r="CL1086">
            <v>0</v>
          </cell>
          <cell r="CM1086">
            <v>0</v>
          </cell>
          <cell r="CU1086">
            <v>0</v>
          </cell>
        </row>
        <row r="1087">
          <cell r="F1087">
            <v>214925</v>
          </cell>
          <cell r="G1087">
            <v>214925</v>
          </cell>
          <cell r="H1087">
            <v>146969.18</v>
          </cell>
          <cell r="I1087">
            <v>0</v>
          </cell>
          <cell r="AY1087">
            <v>15446.63</v>
          </cell>
          <cell r="CK1087">
            <v>0</v>
          </cell>
          <cell r="CL1087">
            <v>0</v>
          </cell>
          <cell r="CM1087">
            <v>0</v>
          </cell>
          <cell r="CU1087">
            <v>15188.72</v>
          </cell>
        </row>
        <row r="1088">
          <cell r="F1088">
            <v>26118</v>
          </cell>
          <cell r="G1088">
            <v>26118</v>
          </cell>
          <cell r="H1088">
            <v>20624.099999999999</v>
          </cell>
          <cell r="I1088">
            <v>0</v>
          </cell>
          <cell r="AY1088">
            <v>1623.34</v>
          </cell>
          <cell r="CK1088">
            <v>0</v>
          </cell>
          <cell r="CL1088">
            <v>0</v>
          </cell>
          <cell r="CM1088">
            <v>0</v>
          </cell>
          <cell r="CU1088">
            <v>0</v>
          </cell>
        </row>
        <row r="1089">
          <cell r="F1089">
            <v>765</v>
          </cell>
          <cell r="G1089">
            <v>765</v>
          </cell>
          <cell r="H1089">
            <v>507.2</v>
          </cell>
          <cell r="I1089">
            <v>0</v>
          </cell>
          <cell r="AY1089">
            <v>56.36</v>
          </cell>
          <cell r="CK1089">
            <v>0</v>
          </cell>
          <cell r="CL1089">
            <v>0</v>
          </cell>
          <cell r="CM1089">
            <v>0</v>
          </cell>
          <cell r="CU1089">
            <v>0</v>
          </cell>
        </row>
        <row r="1090">
          <cell r="F1090">
            <v>15648</v>
          </cell>
          <cell r="G1090">
            <v>15648</v>
          </cell>
          <cell r="H1090">
            <v>9539.6299999999992</v>
          </cell>
          <cell r="I1090">
            <v>0</v>
          </cell>
          <cell r="AY1090">
            <v>239.69</v>
          </cell>
          <cell r="CK1090">
            <v>0</v>
          </cell>
          <cell r="CL1090">
            <v>0</v>
          </cell>
          <cell r="CM1090">
            <v>0</v>
          </cell>
          <cell r="CU1090">
            <v>0</v>
          </cell>
        </row>
        <row r="1091">
          <cell r="F1091">
            <v>11002</v>
          </cell>
          <cell r="G1091">
            <v>11002</v>
          </cell>
          <cell r="H1091">
            <v>6698.35</v>
          </cell>
          <cell r="I1091">
            <v>847</v>
          </cell>
          <cell r="AY1091">
            <v>769.35</v>
          </cell>
          <cell r="CK1091">
            <v>0</v>
          </cell>
          <cell r="CL1091">
            <v>0</v>
          </cell>
          <cell r="CM1091">
            <v>0</v>
          </cell>
          <cell r="CU1091">
            <v>0</v>
          </cell>
        </row>
        <row r="1092">
          <cell r="F1092">
            <v>31842</v>
          </cell>
          <cell r="G1092">
            <v>31842</v>
          </cell>
          <cell r="H1092">
            <v>7897.92</v>
          </cell>
          <cell r="I1092">
            <v>-0.6</v>
          </cell>
          <cell r="AY1092">
            <v>0</v>
          </cell>
          <cell r="CK1092">
            <v>0</v>
          </cell>
          <cell r="CL1092">
            <v>0</v>
          </cell>
          <cell r="CM1092">
            <v>0</v>
          </cell>
          <cell r="CU1092">
            <v>0</v>
          </cell>
        </row>
        <row r="1093">
          <cell r="F1093">
            <v>10000</v>
          </cell>
          <cell r="G1093">
            <v>10000</v>
          </cell>
          <cell r="H1093">
            <v>4038.93</v>
          </cell>
          <cell r="I1093">
            <v>1</v>
          </cell>
          <cell r="AY1093">
            <v>747.48</v>
          </cell>
          <cell r="CK1093">
            <v>0</v>
          </cell>
          <cell r="CL1093">
            <v>0</v>
          </cell>
          <cell r="CM1093">
            <v>0</v>
          </cell>
          <cell r="CU1093">
            <v>0</v>
          </cell>
        </row>
        <row r="1094">
          <cell r="F1094">
            <v>68914</v>
          </cell>
          <cell r="G1094">
            <v>68914</v>
          </cell>
          <cell r="H1094">
            <v>42213.42</v>
          </cell>
          <cell r="I1094">
            <v>3764.89</v>
          </cell>
          <cell r="AY1094">
            <v>0</v>
          </cell>
          <cell r="CK1094">
            <v>0</v>
          </cell>
          <cell r="CL1094">
            <v>0</v>
          </cell>
          <cell r="CM1094">
            <v>0</v>
          </cell>
          <cell r="CU1094">
            <v>0</v>
          </cell>
        </row>
        <row r="1095">
          <cell r="F1095">
            <v>13000</v>
          </cell>
          <cell r="G1095">
            <v>13000</v>
          </cell>
          <cell r="H1095">
            <v>12969.9</v>
          </cell>
          <cell r="I1095">
            <v>11.45</v>
          </cell>
          <cell r="AY1095">
            <v>0</v>
          </cell>
          <cell r="CK1095">
            <v>0</v>
          </cell>
          <cell r="CL1095">
            <v>0</v>
          </cell>
          <cell r="CM1095">
            <v>0</v>
          </cell>
          <cell r="CU1095">
            <v>0</v>
          </cell>
        </row>
        <row r="1096">
          <cell r="F1096">
            <v>3000</v>
          </cell>
          <cell r="G1096">
            <v>3000</v>
          </cell>
          <cell r="H1096">
            <v>2981.5</v>
          </cell>
          <cell r="I1096">
            <v>0</v>
          </cell>
          <cell r="AY1096">
            <v>0</v>
          </cell>
          <cell r="CK1096">
            <v>0</v>
          </cell>
          <cell r="CL1096">
            <v>0</v>
          </cell>
          <cell r="CM1096">
            <v>0</v>
          </cell>
          <cell r="CU1096">
            <v>0</v>
          </cell>
        </row>
        <row r="1097">
          <cell r="F1097">
            <v>22360</v>
          </cell>
          <cell r="G1097">
            <v>22360</v>
          </cell>
          <cell r="H1097">
            <v>10085.82</v>
          </cell>
          <cell r="I1097">
            <v>532.11</v>
          </cell>
          <cell r="AY1097">
            <v>0</v>
          </cell>
          <cell r="CK1097">
            <v>0</v>
          </cell>
          <cell r="CL1097">
            <v>0</v>
          </cell>
          <cell r="CM1097">
            <v>0</v>
          </cell>
          <cell r="CU1097">
            <v>0</v>
          </cell>
        </row>
        <row r="1098">
          <cell r="F1098">
            <v>9094992</v>
          </cell>
          <cell r="G1098">
            <v>9094992</v>
          </cell>
          <cell r="H1098">
            <v>7880559.4400000004</v>
          </cell>
          <cell r="I1098">
            <v>0</v>
          </cell>
          <cell r="AY1098">
            <v>799672.37</v>
          </cell>
          <cell r="CK1098">
            <v>500000</v>
          </cell>
          <cell r="CL1098">
            <v>500000</v>
          </cell>
          <cell r="CM1098">
            <v>500000</v>
          </cell>
          <cell r="CU1098">
            <v>903988</v>
          </cell>
        </row>
        <row r="1099">
          <cell r="F1099">
            <v>890000</v>
          </cell>
          <cell r="G1099">
            <v>1467089.29</v>
          </cell>
          <cell r="H1099">
            <v>817546.5</v>
          </cell>
          <cell r="I1099">
            <v>544122.5</v>
          </cell>
          <cell r="AY1099">
            <v>0</v>
          </cell>
          <cell r="CK1099">
            <v>0</v>
          </cell>
          <cell r="CL1099">
            <v>0</v>
          </cell>
          <cell r="CM1099">
            <v>60000</v>
          </cell>
          <cell r="CU1099">
            <v>0</v>
          </cell>
        </row>
        <row r="1100">
          <cell r="F1100">
            <v>0</v>
          </cell>
          <cell r="G1100">
            <v>819097.69</v>
          </cell>
          <cell r="H1100">
            <v>819097.69</v>
          </cell>
          <cell r="I1100">
            <v>0</v>
          </cell>
          <cell r="AY1100">
            <v>0</v>
          </cell>
          <cell r="CK1100">
            <v>0</v>
          </cell>
          <cell r="CL1100">
            <v>0</v>
          </cell>
          <cell r="CM1100">
            <v>0</v>
          </cell>
          <cell r="CU1100">
            <v>86361.23</v>
          </cell>
        </row>
        <row r="1101">
          <cell r="F1101">
            <v>0</v>
          </cell>
          <cell r="G1101">
            <v>227196.64</v>
          </cell>
          <cell r="H1101">
            <v>227196.64</v>
          </cell>
          <cell r="I1101">
            <v>0</v>
          </cell>
          <cell r="AY1101">
            <v>37520.71</v>
          </cell>
          <cell r="CK1101">
            <v>0</v>
          </cell>
          <cell r="CL1101">
            <v>0</v>
          </cell>
          <cell r="CM1101">
            <v>0</v>
          </cell>
          <cell r="CU1101">
            <v>40177.839999999997</v>
          </cell>
        </row>
        <row r="1102">
          <cell r="F1102">
            <v>393113</v>
          </cell>
          <cell r="G1102">
            <v>400857.1</v>
          </cell>
          <cell r="H1102">
            <v>400857.1</v>
          </cell>
          <cell r="I1102">
            <v>0</v>
          </cell>
          <cell r="AY1102">
            <v>36058</v>
          </cell>
          <cell r="CK1102">
            <v>0</v>
          </cell>
          <cell r="CL1102">
            <v>0</v>
          </cell>
          <cell r="CM1102">
            <v>0</v>
          </cell>
          <cell r="CU1102">
            <v>43826</v>
          </cell>
        </row>
        <row r="1103">
          <cell r="F1103">
            <v>640069</v>
          </cell>
          <cell r="G1103">
            <v>640069</v>
          </cell>
          <cell r="H1103">
            <v>345440.45</v>
          </cell>
          <cell r="I1103">
            <v>0</v>
          </cell>
          <cell r="AY1103">
            <v>1648.36</v>
          </cell>
          <cell r="CK1103">
            <v>0</v>
          </cell>
          <cell r="CL1103">
            <v>0</v>
          </cell>
          <cell r="CM1103">
            <v>0</v>
          </cell>
          <cell r="CU1103">
            <v>0</v>
          </cell>
        </row>
        <row r="1104">
          <cell r="F1104">
            <v>1847258</v>
          </cell>
          <cell r="G1104">
            <v>1847258</v>
          </cell>
          <cell r="H1104">
            <v>68712.77</v>
          </cell>
          <cell r="I1104">
            <v>0</v>
          </cell>
          <cell r="AY1104">
            <v>13556.63</v>
          </cell>
          <cell r="CK1104">
            <v>0</v>
          </cell>
          <cell r="CL1104">
            <v>0</v>
          </cell>
          <cell r="CM1104">
            <v>0</v>
          </cell>
          <cell r="CU1104">
            <v>0</v>
          </cell>
        </row>
        <row r="1105">
          <cell r="F1105">
            <v>0</v>
          </cell>
          <cell r="G1105">
            <v>155720.69</v>
          </cell>
          <cell r="H1105">
            <v>155720.69</v>
          </cell>
          <cell r="I1105">
            <v>0</v>
          </cell>
          <cell r="AY1105">
            <v>0</v>
          </cell>
          <cell r="CK1105">
            <v>0</v>
          </cell>
          <cell r="CL1105">
            <v>0</v>
          </cell>
          <cell r="CM1105">
            <v>0</v>
          </cell>
          <cell r="CU1105">
            <v>0</v>
          </cell>
        </row>
        <row r="1106">
          <cell r="F1106">
            <v>0</v>
          </cell>
          <cell r="G1106">
            <v>204236.73</v>
          </cell>
          <cell r="H1106">
            <v>204236.73</v>
          </cell>
          <cell r="I1106">
            <v>0</v>
          </cell>
          <cell r="AY1106">
            <v>0</v>
          </cell>
          <cell r="CK1106">
            <v>0</v>
          </cell>
          <cell r="CL1106">
            <v>0</v>
          </cell>
          <cell r="CM1106">
            <v>0</v>
          </cell>
          <cell r="CU1106">
            <v>0</v>
          </cell>
        </row>
        <row r="1107">
          <cell r="F1107">
            <v>1267666</v>
          </cell>
          <cell r="G1107">
            <v>1267666</v>
          </cell>
          <cell r="H1107">
            <v>1056680.26</v>
          </cell>
          <cell r="I1107">
            <v>0</v>
          </cell>
          <cell r="AY1107">
            <v>107766.02</v>
          </cell>
          <cell r="CK1107">
            <v>0</v>
          </cell>
          <cell r="CL1107">
            <v>0</v>
          </cell>
          <cell r="CM1107">
            <v>0</v>
          </cell>
          <cell r="CU1107">
            <v>130072.39</v>
          </cell>
        </row>
        <row r="1108">
          <cell r="F1108">
            <v>207209</v>
          </cell>
          <cell r="G1108">
            <v>207209</v>
          </cell>
          <cell r="H1108">
            <v>175466.98</v>
          </cell>
          <cell r="I1108">
            <v>0</v>
          </cell>
          <cell r="AY1108">
            <v>18050.599999999999</v>
          </cell>
          <cell r="CK1108">
            <v>0</v>
          </cell>
          <cell r="CL1108">
            <v>0</v>
          </cell>
          <cell r="CM1108">
            <v>0</v>
          </cell>
          <cell r="CU1108">
            <v>21491.119999999999</v>
          </cell>
        </row>
        <row r="1109">
          <cell r="F1109">
            <v>382800</v>
          </cell>
          <cell r="G1109">
            <v>382800</v>
          </cell>
          <cell r="H1109">
            <v>336577.81</v>
          </cell>
          <cell r="I1109">
            <v>0</v>
          </cell>
          <cell r="AY1109">
            <v>32760</v>
          </cell>
          <cell r="CK1109">
            <v>0</v>
          </cell>
          <cell r="CL1109">
            <v>0</v>
          </cell>
          <cell r="CM1109">
            <v>0</v>
          </cell>
          <cell r="CU1109">
            <v>39780</v>
          </cell>
        </row>
        <row r="1110">
          <cell r="F1110">
            <v>211115</v>
          </cell>
          <cell r="G1110">
            <v>240525.86</v>
          </cell>
          <cell r="H1110">
            <v>240525.86</v>
          </cell>
          <cell r="I1110">
            <v>0</v>
          </cell>
          <cell r="AY1110">
            <v>0</v>
          </cell>
          <cell r="CK1110">
            <v>0</v>
          </cell>
          <cell r="CL1110">
            <v>0</v>
          </cell>
          <cell r="CM1110">
            <v>0</v>
          </cell>
          <cell r="CU1110">
            <v>0</v>
          </cell>
        </row>
        <row r="1111">
          <cell r="F1111">
            <v>1399717</v>
          </cell>
          <cell r="G1111">
            <v>1399717</v>
          </cell>
          <cell r="H1111">
            <v>993027.04</v>
          </cell>
          <cell r="I1111">
            <v>0</v>
          </cell>
          <cell r="AY1111">
            <v>93853.61</v>
          </cell>
          <cell r="CK1111">
            <v>0</v>
          </cell>
          <cell r="CL1111">
            <v>0</v>
          </cell>
          <cell r="CM1111">
            <v>0</v>
          </cell>
          <cell r="CU1111">
            <v>106944.56</v>
          </cell>
        </row>
        <row r="1112">
          <cell r="F1112">
            <v>11376832</v>
          </cell>
          <cell r="G1112">
            <v>6638105.3799999999</v>
          </cell>
          <cell r="H1112">
            <v>0</v>
          </cell>
          <cell r="I1112">
            <v>0</v>
          </cell>
          <cell r="AY1112">
            <v>0</v>
          </cell>
          <cell r="CK1112">
            <v>0</v>
          </cell>
          <cell r="CL1112">
            <v>0</v>
          </cell>
          <cell r="CM1112">
            <v>0</v>
          </cell>
          <cell r="CU1112">
            <v>0</v>
          </cell>
        </row>
        <row r="1113">
          <cell r="F1113">
            <v>13872</v>
          </cell>
          <cell r="G1113">
            <v>12980.86</v>
          </cell>
          <cell r="H1113">
            <v>1828.74</v>
          </cell>
          <cell r="I1113">
            <v>0</v>
          </cell>
          <cell r="AY1113">
            <v>0</v>
          </cell>
          <cell r="CK1113">
            <v>0</v>
          </cell>
          <cell r="CL1113">
            <v>0</v>
          </cell>
          <cell r="CM1113">
            <v>0</v>
          </cell>
          <cell r="CU1113">
            <v>0</v>
          </cell>
        </row>
        <row r="1114">
          <cell r="F1114">
            <v>286687</v>
          </cell>
          <cell r="G1114">
            <v>275173.18</v>
          </cell>
          <cell r="H1114">
            <v>205868.47</v>
          </cell>
          <cell r="I1114">
            <v>0</v>
          </cell>
          <cell r="AY1114">
            <v>25589.99</v>
          </cell>
          <cell r="CK1114">
            <v>0</v>
          </cell>
          <cell r="CL1114">
            <v>0</v>
          </cell>
          <cell r="CM1114">
            <v>0</v>
          </cell>
          <cell r="CU1114">
            <v>0</v>
          </cell>
        </row>
        <row r="1115">
          <cell r="F1115">
            <v>190888</v>
          </cell>
          <cell r="G1115">
            <v>401301.2</v>
          </cell>
          <cell r="H1115">
            <v>376370.73</v>
          </cell>
          <cell r="I1115">
            <v>0</v>
          </cell>
          <cell r="AY1115">
            <v>15850.23</v>
          </cell>
          <cell r="CK1115">
            <v>0</v>
          </cell>
          <cell r="CL1115">
            <v>0</v>
          </cell>
          <cell r="CM1115">
            <v>0</v>
          </cell>
          <cell r="CU1115">
            <v>0</v>
          </cell>
        </row>
        <row r="1116">
          <cell r="F1116">
            <v>85170</v>
          </cell>
          <cell r="G1116">
            <v>84853.79</v>
          </cell>
          <cell r="H1116">
            <v>40313.32</v>
          </cell>
          <cell r="I1116">
            <v>0</v>
          </cell>
          <cell r="AY1116">
            <v>5272.49</v>
          </cell>
          <cell r="CK1116">
            <v>0</v>
          </cell>
          <cell r="CL1116">
            <v>0</v>
          </cell>
          <cell r="CM1116">
            <v>0</v>
          </cell>
          <cell r="CU1116">
            <v>0</v>
          </cell>
        </row>
        <row r="1117">
          <cell r="F1117">
            <v>4834</v>
          </cell>
          <cell r="G1117">
            <v>4834</v>
          </cell>
          <cell r="H1117">
            <v>3630</v>
          </cell>
          <cell r="I1117">
            <v>470</v>
          </cell>
          <cell r="AY1117">
            <v>0</v>
          </cell>
          <cell r="CK1117">
            <v>0</v>
          </cell>
          <cell r="CL1117">
            <v>0</v>
          </cell>
          <cell r="CM1117">
            <v>0</v>
          </cell>
          <cell r="CU1117">
            <v>0</v>
          </cell>
        </row>
        <row r="1118">
          <cell r="F1118">
            <v>547398</v>
          </cell>
          <cell r="G1118">
            <v>554112.19999999995</v>
          </cell>
          <cell r="H1118">
            <v>481857.2</v>
          </cell>
          <cell r="I1118">
            <v>0</v>
          </cell>
          <cell r="AY1118">
            <v>0</v>
          </cell>
          <cell r="CK1118">
            <v>0</v>
          </cell>
          <cell r="CL1118">
            <v>0</v>
          </cell>
          <cell r="CM1118">
            <v>0</v>
          </cell>
          <cell r="CU1118">
            <v>0</v>
          </cell>
        </row>
        <row r="1119">
          <cell r="F1119">
            <v>15664</v>
          </cell>
          <cell r="G1119">
            <v>12769.5</v>
          </cell>
          <cell r="H1119">
            <v>8900.01</v>
          </cell>
          <cell r="I1119">
            <v>200</v>
          </cell>
          <cell r="AY1119">
            <v>0</v>
          </cell>
          <cell r="CK1119">
            <v>0</v>
          </cell>
          <cell r="CL1119">
            <v>0</v>
          </cell>
          <cell r="CM1119">
            <v>0</v>
          </cell>
          <cell r="CU1119">
            <v>0</v>
          </cell>
        </row>
        <row r="1120">
          <cell r="F1120">
            <v>145728</v>
          </cell>
          <cell r="G1120">
            <v>257512.47</v>
          </cell>
          <cell r="H1120">
            <v>107469.66</v>
          </cell>
          <cell r="I1120">
            <v>0</v>
          </cell>
          <cell r="AY1120">
            <v>13375.22</v>
          </cell>
          <cell r="CK1120">
            <v>0</v>
          </cell>
          <cell r="CL1120">
            <v>0</v>
          </cell>
          <cell r="CM1120">
            <v>0</v>
          </cell>
          <cell r="CU1120">
            <v>0</v>
          </cell>
        </row>
        <row r="1121">
          <cell r="F1121">
            <v>0</v>
          </cell>
          <cell r="G1121">
            <v>28000</v>
          </cell>
          <cell r="H1121">
            <v>19566.099999999999</v>
          </cell>
          <cell r="I1121">
            <v>0</v>
          </cell>
          <cell r="AY1121">
            <v>0</v>
          </cell>
          <cell r="CK1121">
            <v>0</v>
          </cell>
          <cell r="CL1121">
            <v>0</v>
          </cell>
          <cell r="CM1121">
            <v>0</v>
          </cell>
          <cell r="CU1121">
            <v>0</v>
          </cell>
        </row>
        <row r="1122">
          <cell r="F1122">
            <v>15962</v>
          </cell>
          <cell r="G1122">
            <v>219087</v>
          </cell>
          <cell r="H1122">
            <v>184422</v>
          </cell>
          <cell r="I1122">
            <v>0</v>
          </cell>
          <cell r="AY1122">
            <v>0</v>
          </cell>
          <cell r="CK1122">
            <v>0</v>
          </cell>
          <cell r="CL1122">
            <v>0</v>
          </cell>
          <cell r="CM1122">
            <v>0</v>
          </cell>
          <cell r="CU1122">
            <v>0</v>
          </cell>
        </row>
        <row r="1123">
          <cell r="F1123">
            <v>5157</v>
          </cell>
          <cell r="G1123">
            <v>5157</v>
          </cell>
          <cell r="H1123">
            <v>1283.6099999999999</v>
          </cell>
          <cell r="I1123">
            <v>56.01</v>
          </cell>
          <cell r="AY1123">
            <v>0</v>
          </cell>
          <cell r="CK1123">
            <v>0</v>
          </cell>
          <cell r="CL1123">
            <v>0</v>
          </cell>
          <cell r="CM1123">
            <v>0</v>
          </cell>
          <cell r="CU1123">
            <v>0</v>
          </cell>
        </row>
        <row r="1124">
          <cell r="F1124">
            <v>60000</v>
          </cell>
          <cell r="G1124">
            <v>305700</v>
          </cell>
          <cell r="H1124">
            <v>248250</v>
          </cell>
          <cell r="I1124">
            <v>0</v>
          </cell>
          <cell r="AY1124">
            <v>0</v>
          </cell>
          <cell r="CK1124">
            <v>0</v>
          </cell>
          <cell r="CL1124">
            <v>0</v>
          </cell>
          <cell r="CM1124">
            <v>0</v>
          </cell>
          <cell r="CU1124">
            <v>0</v>
          </cell>
        </row>
        <row r="1125">
          <cell r="F1125">
            <v>80200</v>
          </cell>
          <cell r="G1125">
            <v>82200</v>
          </cell>
          <cell r="H1125">
            <v>71441.899999999994</v>
          </cell>
          <cell r="I1125">
            <v>10507.5</v>
          </cell>
          <cell r="AY1125">
            <v>0</v>
          </cell>
          <cell r="CK1125">
            <v>0</v>
          </cell>
          <cell r="CL1125">
            <v>0</v>
          </cell>
          <cell r="CM1125">
            <v>0</v>
          </cell>
          <cell r="CU1125">
            <v>0</v>
          </cell>
        </row>
        <row r="1126">
          <cell r="F1126">
            <v>33000</v>
          </cell>
          <cell r="G1126">
            <v>48900</v>
          </cell>
          <cell r="H1126">
            <v>14829.98</v>
          </cell>
          <cell r="I1126">
            <v>-1</v>
          </cell>
          <cell r="AY1126">
            <v>0</v>
          </cell>
          <cell r="CK1126">
            <v>0</v>
          </cell>
          <cell r="CL1126">
            <v>0</v>
          </cell>
          <cell r="CM1126">
            <v>0</v>
          </cell>
          <cell r="CU1126">
            <v>0</v>
          </cell>
        </row>
        <row r="1127">
          <cell r="F1127">
            <v>700</v>
          </cell>
          <cell r="G1127">
            <v>700</v>
          </cell>
          <cell r="H1127">
            <v>0</v>
          </cell>
          <cell r="I1127">
            <v>0</v>
          </cell>
          <cell r="AY1127">
            <v>0</v>
          </cell>
          <cell r="CK1127">
            <v>0</v>
          </cell>
          <cell r="CL1127">
            <v>0</v>
          </cell>
          <cell r="CM1127">
            <v>0</v>
          </cell>
          <cell r="CU1127">
            <v>0</v>
          </cell>
        </row>
        <row r="1128">
          <cell r="F1128">
            <v>53333</v>
          </cell>
          <cell r="G1128">
            <v>117551</v>
          </cell>
          <cell r="H1128">
            <v>64217.67</v>
          </cell>
          <cell r="I1128">
            <v>0</v>
          </cell>
          <cell r="AY1128">
            <v>0</v>
          </cell>
          <cell r="CK1128">
            <v>0</v>
          </cell>
          <cell r="CL1128">
            <v>0</v>
          </cell>
          <cell r="CM1128">
            <v>0</v>
          </cell>
          <cell r="CU1128">
            <v>0</v>
          </cell>
        </row>
        <row r="1129">
          <cell r="F1129">
            <v>52488</v>
          </cell>
          <cell r="G1129">
            <v>48488</v>
          </cell>
          <cell r="H1129">
            <v>26771.5</v>
          </cell>
          <cell r="I1129">
            <v>0</v>
          </cell>
          <cell r="AY1129">
            <v>0</v>
          </cell>
          <cell r="CK1129">
            <v>0</v>
          </cell>
          <cell r="CL1129">
            <v>0</v>
          </cell>
          <cell r="CM1129">
            <v>0</v>
          </cell>
          <cell r="CU1129">
            <v>0</v>
          </cell>
        </row>
        <row r="1130">
          <cell r="F1130">
            <v>88850</v>
          </cell>
          <cell r="G1130">
            <v>3260</v>
          </cell>
          <cell r="H1130">
            <v>800</v>
          </cell>
          <cell r="I1130">
            <v>0</v>
          </cell>
          <cell r="AY1130">
            <v>0</v>
          </cell>
          <cell r="CK1130">
            <v>0</v>
          </cell>
          <cell r="CL1130">
            <v>0</v>
          </cell>
          <cell r="CM1130">
            <v>0</v>
          </cell>
          <cell r="CU1130">
            <v>0</v>
          </cell>
        </row>
        <row r="1132">
          <cell r="F1132">
            <v>150000</v>
          </cell>
          <cell r="G1132">
            <v>106096</v>
          </cell>
          <cell r="H1132">
            <v>56853.91</v>
          </cell>
          <cell r="I1132">
            <v>2423.5</v>
          </cell>
          <cell r="AY1132">
            <v>0</v>
          </cell>
          <cell r="CK1132">
            <v>200000</v>
          </cell>
          <cell r="CL1132">
            <v>200000</v>
          </cell>
          <cell r="CM1132">
            <v>200000</v>
          </cell>
          <cell r="CU1132">
            <v>0</v>
          </cell>
        </row>
        <row r="1133">
          <cell r="F1133">
            <v>32780</v>
          </cell>
          <cell r="G1133">
            <v>32780</v>
          </cell>
          <cell r="H1133">
            <v>15959.01</v>
          </cell>
          <cell r="I1133">
            <v>8833.61</v>
          </cell>
          <cell r="AY1133">
            <v>0</v>
          </cell>
          <cell r="CK1133">
            <v>0</v>
          </cell>
          <cell r="CL1133">
            <v>0</v>
          </cell>
          <cell r="CM1133">
            <v>0</v>
          </cell>
          <cell r="CU1133">
            <v>0</v>
          </cell>
        </row>
        <row r="1135">
          <cell r="F1135">
            <v>4136</v>
          </cell>
          <cell r="G1135">
            <v>4136</v>
          </cell>
          <cell r="H1135">
            <v>3161</v>
          </cell>
          <cell r="I1135">
            <v>371</v>
          </cell>
          <cell r="AY1135">
            <v>0</v>
          </cell>
          <cell r="CK1135">
            <v>0</v>
          </cell>
          <cell r="CL1135">
            <v>0</v>
          </cell>
          <cell r="CM1135">
            <v>0</v>
          </cell>
          <cell r="CU1135">
            <v>0</v>
          </cell>
        </row>
        <row r="1136">
          <cell r="F1136">
            <v>7016015</v>
          </cell>
          <cell r="G1136">
            <v>7908022.7800000003</v>
          </cell>
          <cell r="H1136">
            <v>5812031.5300000003</v>
          </cell>
          <cell r="I1136">
            <v>1373023.38</v>
          </cell>
          <cell r="AY1136">
            <v>172</v>
          </cell>
          <cell r="CK1136">
            <v>0</v>
          </cell>
          <cell r="CL1136">
            <v>0</v>
          </cell>
          <cell r="CM1136">
            <v>0</v>
          </cell>
          <cell r="CU1136">
            <v>0</v>
          </cell>
        </row>
        <row r="1137">
          <cell r="F1137">
            <v>290757</v>
          </cell>
          <cell r="G1137">
            <v>306580</v>
          </cell>
          <cell r="H1137">
            <v>67752.2</v>
          </cell>
          <cell r="I1137">
            <v>209444.53</v>
          </cell>
          <cell r="AY1137">
            <v>0</v>
          </cell>
          <cell r="CK1137">
            <v>0</v>
          </cell>
          <cell r="CL1137">
            <v>0</v>
          </cell>
          <cell r="CM1137">
            <v>0</v>
          </cell>
          <cell r="CU1137">
            <v>0</v>
          </cell>
        </row>
        <row r="1138">
          <cell r="F1138">
            <v>52602</v>
          </cell>
          <cell r="G1138">
            <v>27372</v>
          </cell>
          <cell r="H1138">
            <v>26653.32</v>
          </cell>
          <cell r="I1138">
            <v>0</v>
          </cell>
          <cell r="AY1138">
            <v>0</v>
          </cell>
          <cell r="CK1138">
            <v>0</v>
          </cell>
          <cell r="CL1138">
            <v>0</v>
          </cell>
          <cell r="CM1138">
            <v>0</v>
          </cell>
          <cell r="CU1138">
            <v>0</v>
          </cell>
        </row>
        <row r="1139">
          <cell r="F1139">
            <v>0</v>
          </cell>
          <cell r="G1139">
            <v>9952</v>
          </cell>
          <cell r="H1139">
            <v>9952</v>
          </cell>
          <cell r="I1139">
            <v>0</v>
          </cell>
          <cell r="AY1139">
            <v>0</v>
          </cell>
          <cell r="CK1139">
            <v>0</v>
          </cell>
          <cell r="CL1139">
            <v>0</v>
          </cell>
          <cell r="CM1139">
            <v>0</v>
          </cell>
          <cell r="CU1139">
            <v>0</v>
          </cell>
        </row>
        <row r="1140">
          <cell r="F1140">
            <v>30000</v>
          </cell>
          <cell r="G1140">
            <v>19060</v>
          </cell>
          <cell r="H1140">
            <v>0</v>
          </cell>
          <cell r="I1140">
            <v>0</v>
          </cell>
          <cell r="AY1140">
            <v>0</v>
          </cell>
          <cell r="CK1140">
            <v>0</v>
          </cell>
          <cell r="CL1140">
            <v>0</v>
          </cell>
          <cell r="CM1140">
            <v>0</v>
          </cell>
          <cell r="CU1140">
            <v>0</v>
          </cell>
        </row>
        <row r="1141">
          <cell r="F1141">
            <v>2700000</v>
          </cell>
          <cell r="G1141">
            <v>4200000</v>
          </cell>
          <cell r="H1141">
            <v>1735315</v>
          </cell>
          <cell r="I1141">
            <v>2389205</v>
          </cell>
          <cell r="AY1141">
            <v>0</v>
          </cell>
          <cell r="CK1141">
            <v>0</v>
          </cell>
          <cell r="CL1141">
            <v>0</v>
          </cell>
          <cell r="CM1141">
            <v>0</v>
          </cell>
          <cell r="CU1141">
            <v>0</v>
          </cell>
        </row>
        <row r="1142">
          <cell r="F1142">
            <v>20833</v>
          </cell>
          <cell r="G1142">
            <v>101371.08</v>
          </cell>
          <cell r="H1142">
            <v>43156.51</v>
          </cell>
          <cell r="I1142">
            <v>18838</v>
          </cell>
          <cell r="AY1142">
            <v>0</v>
          </cell>
          <cell r="CK1142">
            <v>0</v>
          </cell>
          <cell r="CL1142">
            <v>0</v>
          </cell>
          <cell r="CM1142">
            <v>0</v>
          </cell>
          <cell r="CU1142">
            <v>0</v>
          </cell>
        </row>
        <row r="1143">
          <cell r="F1143">
            <v>32375</v>
          </cell>
          <cell r="G1143">
            <v>32732</v>
          </cell>
          <cell r="H1143">
            <v>30776.1</v>
          </cell>
          <cell r="I1143">
            <v>0</v>
          </cell>
          <cell r="AY1143">
            <v>0</v>
          </cell>
          <cell r="CK1143">
            <v>0</v>
          </cell>
          <cell r="CL1143">
            <v>0</v>
          </cell>
          <cell r="CM1143">
            <v>0</v>
          </cell>
          <cell r="CU1143">
            <v>0</v>
          </cell>
        </row>
        <row r="1144">
          <cell r="F1144">
            <v>431505</v>
          </cell>
          <cell r="G1144">
            <v>431505</v>
          </cell>
          <cell r="H1144">
            <v>46740.32</v>
          </cell>
          <cell r="I1144">
            <v>0</v>
          </cell>
          <cell r="AY1144">
            <v>5716.95</v>
          </cell>
          <cell r="CK1144">
            <v>0</v>
          </cell>
          <cell r="CL1144">
            <v>0</v>
          </cell>
          <cell r="CM1144">
            <v>0</v>
          </cell>
          <cell r="CU1144">
            <v>0</v>
          </cell>
        </row>
        <row r="1145">
          <cell r="F1145">
            <v>115000</v>
          </cell>
          <cell r="G1145">
            <v>3646971.1</v>
          </cell>
          <cell r="H1145">
            <v>309195.84000000003</v>
          </cell>
          <cell r="I1145">
            <v>101314.39</v>
          </cell>
          <cell r="AY1145">
            <v>0</v>
          </cell>
          <cell r="CK1145">
            <v>0</v>
          </cell>
          <cell r="CL1145">
            <v>250000</v>
          </cell>
          <cell r="CM1145">
            <v>280000</v>
          </cell>
          <cell r="CU1145">
            <v>0</v>
          </cell>
        </row>
        <row r="1146">
          <cell r="F1146">
            <v>20000</v>
          </cell>
          <cell r="G1146">
            <v>20000</v>
          </cell>
          <cell r="H1146">
            <v>7774.64</v>
          </cell>
          <cell r="I1146">
            <v>943</v>
          </cell>
          <cell r="AY1146">
            <v>190</v>
          </cell>
          <cell r="CK1146">
            <v>0</v>
          </cell>
          <cell r="CL1146">
            <v>0</v>
          </cell>
          <cell r="CM1146">
            <v>0</v>
          </cell>
          <cell r="CU1146">
            <v>0</v>
          </cell>
        </row>
        <row r="1147">
          <cell r="F1147">
            <v>70000</v>
          </cell>
          <cell r="G1147">
            <v>54823</v>
          </cell>
          <cell r="H1147">
            <v>44148.65</v>
          </cell>
          <cell r="I1147">
            <v>7562.62</v>
          </cell>
          <cell r="AY1147">
            <v>0</v>
          </cell>
          <cell r="CK1147">
            <v>0</v>
          </cell>
          <cell r="CL1147">
            <v>0</v>
          </cell>
          <cell r="CM1147">
            <v>0</v>
          </cell>
          <cell r="CU1147">
            <v>0</v>
          </cell>
        </row>
        <row r="1148">
          <cell r="F1148">
            <v>103937</v>
          </cell>
          <cell r="G1148">
            <v>103937</v>
          </cell>
          <cell r="H1148">
            <v>73205.34</v>
          </cell>
          <cell r="I1148">
            <v>2400</v>
          </cell>
          <cell r="AY1148">
            <v>0</v>
          </cell>
          <cell r="CK1148">
            <v>0</v>
          </cell>
          <cell r="CL1148">
            <v>0</v>
          </cell>
          <cell r="CM1148">
            <v>0</v>
          </cell>
          <cell r="CU1148">
            <v>0</v>
          </cell>
        </row>
        <row r="1149">
          <cell r="F1149">
            <v>190500</v>
          </cell>
          <cell r="G1149">
            <v>190500</v>
          </cell>
          <cell r="H1149">
            <v>113440.61</v>
          </cell>
          <cell r="I1149">
            <v>12336.15</v>
          </cell>
          <cell r="AY1149">
            <v>4712</v>
          </cell>
          <cell r="CK1149">
            <v>0</v>
          </cell>
          <cell r="CL1149">
            <v>0</v>
          </cell>
          <cell r="CM1149">
            <v>0</v>
          </cell>
          <cell r="CU1149">
            <v>0</v>
          </cell>
        </row>
        <row r="1150">
          <cell r="F1150">
            <v>180000</v>
          </cell>
          <cell r="G1150">
            <v>180000</v>
          </cell>
          <cell r="H1150">
            <v>153041.48000000001</v>
          </cell>
          <cell r="I1150">
            <v>16862.05</v>
          </cell>
          <cell r="AY1150">
            <v>0</v>
          </cell>
          <cell r="CK1150">
            <v>0</v>
          </cell>
          <cell r="CL1150">
            <v>0</v>
          </cell>
          <cell r="CM1150">
            <v>0</v>
          </cell>
          <cell r="CU1150">
            <v>0</v>
          </cell>
        </row>
        <row r="1151">
          <cell r="F1151">
            <v>180000</v>
          </cell>
          <cell r="G1151">
            <v>180000</v>
          </cell>
          <cell r="H1151">
            <v>72005.42</v>
          </cell>
          <cell r="I1151">
            <v>14400</v>
          </cell>
          <cell r="AY1151">
            <v>0</v>
          </cell>
          <cell r="CK1151">
            <v>0</v>
          </cell>
          <cell r="CL1151">
            <v>0</v>
          </cell>
          <cell r="CM1151">
            <v>0</v>
          </cell>
          <cell r="CU1151">
            <v>0</v>
          </cell>
        </row>
        <row r="1152">
          <cell r="F1152">
            <v>49704</v>
          </cell>
          <cell r="G1152">
            <v>49704</v>
          </cell>
          <cell r="H1152">
            <v>41586.42</v>
          </cell>
          <cell r="I1152">
            <v>1127.03</v>
          </cell>
          <cell r="AY1152">
            <v>0</v>
          </cell>
          <cell r="CK1152">
            <v>0</v>
          </cell>
          <cell r="CL1152">
            <v>0</v>
          </cell>
          <cell r="CM1152">
            <v>0</v>
          </cell>
          <cell r="CU1152">
            <v>0</v>
          </cell>
        </row>
        <row r="1153">
          <cell r="F1153">
            <v>1000</v>
          </cell>
          <cell r="G1153">
            <v>1000</v>
          </cell>
          <cell r="H1153">
            <v>0</v>
          </cell>
          <cell r="I1153">
            <v>0</v>
          </cell>
          <cell r="AY1153">
            <v>0</v>
          </cell>
          <cell r="CK1153">
            <v>0</v>
          </cell>
          <cell r="CL1153">
            <v>0</v>
          </cell>
          <cell r="CM1153">
            <v>0</v>
          </cell>
          <cell r="CU1153">
            <v>0</v>
          </cell>
        </row>
        <row r="1154">
          <cell r="F1154">
            <v>709193</v>
          </cell>
          <cell r="G1154">
            <v>709193</v>
          </cell>
          <cell r="H1154">
            <v>322824.43</v>
          </cell>
          <cell r="I1154">
            <v>102762.29</v>
          </cell>
          <cell r="AY1154">
            <v>0</v>
          </cell>
          <cell r="CK1154">
            <v>0</v>
          </cell>
          <cell r="CL1154">
            <v>0</v>
          </cell>
          <cell r="CM1154">
            <v>0</v>
          </cell>
          <cell r="CU1154">
            <v>0</v>
          </cell>
        </row>
        <row r="1155">
          <cell r="F1155">
            <v>95701</v>
          </cell>
          <cell r="G1155">
            <v>95701</v>
          </cell>
          <cell r="H1155">
            <v>61707.15</v>
          </cell>
          <cell r="I1155">
            <v>11780.24</v>
          </cell>
          <cell r="AY1155">
            <v>0</v>
          </cell>
          <cell r="CK1155">
            <v>0</v>
          </cell>
          <cell r="CL1155">
            <v>0</v>
          </cell>
          <cell r="CM1155">
            <v>0</v>
          </cell>
          <cell r="CU1155">
            <v>0</v>
          </cell>
        </row>
        <row r="1156">
          <cell r="F1156">
            <v>3281</v>
          </cell>
          <cell r="G1156">
            <v>3281</v>
          </cell>
          <cell r="H1156">
            <v>45.2</v>
          </cell>
          <cell r="I1156">
            <v>0</v>
          </cell>
          <cell r="AY1156">
            <v>0</v>
          </cell>
          <cell r="CK1156">
            <v>0</v>
          </cell>
          <cell r="CL1156">
            <v>0</v>
          </cell>
          <cell r="CM1156">
            <v>0</v>
          </cell>
          <cell r="CU1156">
            <v>0</v>
          </cell>
        </row>
        <row r="1157">
          <cell r="F1157">
            <v>0</v>
          </cell>
          <cell r="G1157">
            <v>2000</v>
          </cell>
          <cell r="H1157">
            <v>1640</v>
          </cell>
          <cell r="I1157">
            <v>0</v>
          </cell>
          <cell r="AY1157">
            <v>0</v>
          </cell>
          <cell r="CK1157">
            <v>0</v>
          </cell>
          <cell r="CL1157">
            <v>0</v>
          </cell>
          <cell r="CM1157">
            <v>0</v>
          </cell>
          <cell r="CU1157">
            <v>0</v>
          </cell>
        </row>
        <row r="1158">
          <cell r="F1158">
            <v>800000</v>
          </cell>
          <cell r="G1158">
            <v>816427.23</v>
          </cell>
          <cell r="H1158">
            <v>330446.73</v>
          </cell>
          <cell r="I1158">
            <v>112945.01</v>
          </cell>
          <cell r="AY1158">
            <v>0</v>
          </cell>
          <cell r="CK1158">
            <v>0</v>
          </cell>
          <cell r="CL1158">
            <v>0</v>
          </cell>
          <cell r="CM1158">
            <v>0</v>
          </cell>
          <cell r="CU1158">
            <v>0</v>
          </cell>
        </row>
        <row r="1159">
          <cell r="F1159">
            <v>22927</v>
          </cell>
          <cell r="G1159">
            <v>22927</v>
          </cell>
          <cell r="H1159">
            <v>17516</v>
          </cell>
          <cell r="I1159">
            <v>0</v>
          </cell>
          <cell r="AY1159">
            <v>0</v>
          </cell>
          <cell r="CK1159">
            <v>0</v>
          </cell>
          <cell r="CL1159">
            <v>0</v>
          </cell>
          <cell r="CM1159">
            <v>0</v>
          </cell>
          <cell r="CU1159">
            <v>0</v>
          </cell>
        </row>
        <row r="1160">
          <cell r="F1160">
            <v>290551</v>
          </cell>
          <cell r="G1160">
            <v>290551</v>
          </cell>
          <cell r="H1160">
            <v>192707</v>
          </cell>
          <cell r="I1160">
            <v>56221.99</v>
          </cell>
          <cell r="AY1160">
            <v>0</v>
          </cell>
          <cell r="CK1160">
            <v>0</v>
          </cell>
          <cell r="CL1160">
            <v>0</v>
          </cell>
          <cell r="CM1160">
            <v>0</v>
          </cell>
          <cell r="CU1160">
            <v>0</v>
          </cell>
        </row>
        <row r="1161">
          <cell r="F1161">
            <v>48866</v>
          </cell>
          <cell r="G1161">
            <v>49770</v>
          </cell>
          <cell r="H1161">
            <v>36753.300000000003</v>
          </cell>
          <cell r="I1161">
            <v>5117</v>
          </cell>
          <cell r="AY1161">
            <v>2406</v>
          </cell>
          <cell r="CK1161">
            <v>0</v>
          </cell>
          <cell r="CL1161">
            <v>0</v>
          </cell>
          <cell r="CM1161">
            <v>0</v>
          </cell>
          <cell r="CU1161">
            <v>0</v>
          </cell>
        </row>
        <row r="1162">
          <cell r="F1162">
            <v>44494</v>
          </cell>
          <cell r="G1162">
            <v>62608</v>
          </cell>
          <cell r="H1162">
            <v>52515.66</v>
          </cell>
          <cell r="I1162">
            <v>9940.7000000000007</v>
          </cell>
          <cell r="AY1162">
            <v>2405.0700000000002</v>
          </cell>
          <cell r="CK1162">
            <v>0</v>
          </cell>
          <cell r="CL1162">
            <v>0</v>
          </cell>
          <cell r="CM1162">
            <v>0</v>
          </cell>
          <cell r="CU1162">
            <v>0</v>
          </cell>
        </row>
        <row r="1163">
          <cell r="F1163">
            <v>63348</v>
          </cell>
          <cell r="G1163">
            <v>63348</v>
          </cell>
          <cell r="H1163">
            <v>42030</v>
          </cell>
          <cell r="I1163">
            <v>5340</v>
          </cell>
          <cell r="AY1163">
            <v>0</v>
          </cell>
          <cell r="CK1163">
            <v>0</v>
          </cell>
          <cell r="CL1163">
            <v>0</v>
          </cell>
          <cell r="CM1163">
            <v>0</v>
          </cell>
          <cell r="CU1163">
            <v>0</v>
          </cell>
        </row>
        <row r="1164">
          <cell r="F1164">
            <v>0</v>
          </cell>
          <cell r="G1164">
            <v>27303.439999999999</v>
          </cell>
          <cell r="H1164">
            <v>21421.61</v>
          </cell>
          <cell r="I1164">
            <v>5671</v>
          </cell>
          <cell r="AY1164">
            <v>0</v>
          </cell>
          <cell r="CK1164">
            <v>0</v>
          </cell>
          <cell r="CL1164">
            <v>0</v>
          </cell>
          <cell r="CM1164">
            <v>0</v>
          </cell>
          <cell r="CU1164">
            <v>0</v>
          </cell>
        </row>
        <row r="1165">
          <cell r="F1165">
            <v>54010</v>
          </cell>
          <cell r="G1165">
            <v>54010</v>
          </cell>
          <cell r="H1165">
            <v>32061.96</v>
          </cell>
          <cell r="I1165">
            <v>4779</v>
          </cell>
          <cell r="AY1165">
            <v>0</v>
          </cell>
          <cell r="CK1165">
            <v>0</v>
          </cell>
          <cell r="CL1165">
            <v>0</v>
          </cell>
          <cell r="CM1165">
            <v>0</v>
          </cell>
          <cell r="CU1165">
            <v>0</v>
          </cell>
        </row>
        <row r="1166">
          <cell r="F1166">
            <v>5000</v>
          </cell>
          <cell r="G1166">
            <v>5000</v>
          </cell>
          <cell r="H1166">
            <v>2373.5</v>
          </cell>
          <cell r="I1166">
            <v>0</v>
          </cell>
          <cell r="AY1166">
            <v>0</v>
          </cell>
          <cell r="CK1166">
            <v>0</v>
          </cell>
          <cell r="CL1166">
            <v>0</v>
          </cell>
          <cell r="CM1166">
            <v>0</v>
          </cell>
          <cell r="CU1166">
            <v>0</v>
          </cell>
        </row>
        <row r="1167">
          <cell r="F1167">
            <v>22183</v>
          </cell>
          <cell r="G1167">
            <v>22183</v>
          </cell>
          <cell r="H1167">
            <v>3816.51</v>
          </cell>
          <cell r="I1167">
            <v>0</v>
          </cell>
          <cell r="AY1167">
            <v>0</v>
          </cell>
          <cell r="CK1167">
            <v>0</v>
          </cell>
          <cell r="CL1167">
            <v>0</v>
          </cell>
          <cell r="CM1167">
            <v>0</v>
          </cell>
          <cell r="CU1167">
            <v>0</v>
          </cell>
        </row>
        <row r="1168">
          <cell r="F1168">
            <v>5000</v>
          </cell>
          <cell r="G1168">
            <v>5000</v>
          </cell>
          <cell r="H1168">
            <v>4419.01</v>
          </cell>
          <cell r="I1168">
            <v>0</v>
          </cell>
          <cell r="AY1168">
            <v>0</v>
          </cell>
          <cell r="CK1168">
            <v>0</v>
          </cell>
          <cell r="CL1168">
            <v>0</v>
          </cell>
          <cell r="CM1168">
            <v>0</v>
          </cell>
          <cell r="CU1168">
            <v>0</v>
          </cell>
        </row>
        <row r="1169">
          <cell r="F1169">
            <v>0</v>
          </cell>
          <cell r="G1169">
            <v>430</v>
          </cell>
          <cell r="H1169">
            <v>430</v>
          </cell>
          <cell r="I1169">
            <v>0</v>
          </cell>
          <cell r="AY1169">
            <v>0</v>
          </cell>
          <cell r="CK1169">
            <v>0</v>
          </cell>
          <cell r="CL1169">
            <v>0</v>
          </cell>
          <cell r="CM1169">
            <v>0</v>
          </cell>
          <cell r="CU1169">
            <v>0</v>
          </cell>
        </row>
        <row r="1170">
          <cell r="F1170">
            <v>140000</v>
          </cell>
          <cell r="G1170">
            <v>142684</v>
          </cell>
          <cell r="H1170">
            <v>17166.77</v>
          </cell>
          <cell r="I1170">
            <v>837.26</v>
          </cell>
          <cell r="AY1170">
            <v>0</v>
          </cell>
          <cell r="CK1170">
            <v>0</v>
          </cell>
          <cell r="CL1170">
            <v>0</v>
          </cell>
          <cell r="CM1170">
            <v>0</v>
          </cell>
          <cell r="CU1170">
            <v>0</v>
          </cell>
        </row>
        <row r="1171">
          <cell r="F1171">
            <v>32095</v>
          </cell>
          <cell r="G1171">
            <v>32095</v>
          </cell>
          <cell r="H1171">
            <v>1149.96</v>
          </cell>
          <cell r="I1171">
            <v>0</v>
          </cell>
          <cell r="AY1171">
            <v>0</v>
          </cell>
          <cell r="CK1171">
            <v>0</v>
          </cell>
          <cell r="CL1171">
            <v>0</v>
          </cell>
          <cell r="CM1171">
            <v>0</v>
          </cell>
          <cell r="CU1171">
            <v>0</v>
          </cell>
        </row>
        <row r="1172">
          <cell r="F1172">
            <v>41530</v>
          </cell>
          <cell r="G1172">
            <v>41530</v>
          </cell>
          <cell r="H1172">
            <v>11814.35</v>
          </cell>
          <cell r="I1172">
            <v>14758.72</v>
          </cell>
          <cell r="AY1172">
            <v>0</v>
          </cell>
          <cell r="CK1172">
            <v>0</v>
          </cell>
          <cell r="CL1172">
            <v>0</v>
          </cell>
          <cell r="CM1172">
            <v>0</v>
          </cell>
          <cell r="CU1172">
            <v>0</v>
          </cell>
        </row>
        <row r="1173">
          <cell r="F1173">
            <v>123341</v>
          </cell>
          <cell r="G1173">
            <v>176453.11</v>
          </cell>
          <cell r="H1173">
            <v>176453.11</v>
          </cell>
          <cell r="I1173">
            <v>0</v>
          </cell>
          <cell r="AY1173">
            <v>1488.89</v>
          </cell>
          <cell r="CK1173">
            <v>0</v>
          </cell>
          <cell r="CL1173">
            <v>0</v>
          </cell>
          <cell r="CM1173">
            <v>0</v>
          </cell>
          <cell r="CU1173">
            <v>0</v>
          </cell>
        </row>
        <row r="1174">
          <cell r="F1174">
            <v>73825</v>
          </cell>
          <cell r="G1174">
            <v>73825</v>
          </cell>
          <cell r="H1174">
            <v>22781.71</v>
          </cell>
          <cell r="I1174">
            <v>438.82</v>
          </cell>
          <cell r="AY1174">
            <v>0</v>
          </cell>
          <cell r="CK1174">
            <v>0</v>
          </cell>
          <cell r="CL1174">
            <v>0</v>
          </cell>
          <cell r="CM1174">
            <v>0</v>
          </cell>
          <cell r="CU1174">
            <v>0</v>
          </cell>
        </row>
        <row r="1175">
          <cell r="F1175">
            <v>500</v>
          </cell>
          <cell r="G1175">
            <v>1183.5</v>
          </cell>
          <cell r="H1175">
            <v>378.5</v>
          </cell>
          <cell r="I1175">
            <v>804.98</v>
          </cell>
          <cell r="AY1175">
            <v>0</v>
          </cell>
          <cell r="CK1175">
            <v>0</v>
          </cell>
          <cell r="CL1175">
            <v>0</v>
          </cell>
          <cell r="CM1175">
            <v>0</v>
          </cell>
          <cell r="CU1175">
            <v>0</v>
          </cell>
        </row>
        <row r="1176">
          <cell r="F1176">
            <v>0</v>
          </cell>
          <cell r="G1176">
            <v>46807</v>
          </cell>
          <cell r="H1176">
            <v>42572</v>
          </cell>
          <cell r="I1176">
            <v>776.25</v>
          </cell>
          <cell r="AY1176">
            <v>0</v>
          </cell>
          <cell r="CK1176">
            <v>0</v>
          </cell>
          <cell r="CL1176">
            <v>0</v>
          </cell>
          <cell r="CM1176">
            <v>0</v>
          </cell>
          <cell r="CU1176">
            <v>0</v>
          </cell>
        </row>
        <row r="1177">
          <cell r="F1177">
            <v>40878</v>
          </cell>
          <cell r="G1177">
            <v>38378</v>
          </cell>
          <cell r="H1177">
            <v>110.4</v>
          </cell>
          <cell r="I1177">
            <v>0</v>
          </cell>
          <cell r="AY1177">
            <v>0</v>
          </cell>
          <cell r="CK1177">
            <v>0</v>
          </cell>
          <cell r="CL1177">
            <v>0</v>
          </cell>
          <cell r="CM1177">
            <v>0</v>
          </cell>
          <cell r="CU1177">
            <v>0</v>
          </cell>
        </row>
        <row r="1178">
          <cell r="F1178">
            <v>13711</v>
          </cell>
          <cell r="G1178">
            <v>2484</v>
          </cell>
          <cell r="H1178">
            <v>0</v>
          </cell>
          <cell r="I1178">
            <v>0</v>
          </cell>
          <cell r="AY1178">
            <v>0</v>
          </cell>
          <cell r="CK1178">
            <v>0</v>
          </cell>
          <cell r="CL1178">
            <v>0</v>
          </cell>
          <cell r="CM1178">
            <v>0</v>
          </cell>
          <cell r="CU1178">
            <v>0</v>
          </cell>
        </row>
        <row r="1179">
          <cell r="F1179">
            <v>0</v>
          </cell>
          <cell r="G1179">
            <v>125841.73</v>
          </cell>
          <cell r="H1179">
            <v>98262.94</v>
          </cell>
          <cell r="I1179">
            <v>0</v>
          </cell>
          <cell r="AY1179">
            <v>0</v>
          </cell>
          <cell r="CK1179">
            <v>0</v>
          </cell>
          <cell r="CL1179">
            <v>0</v>
          </cell>
          <cell r="CM1179">
            <v>0</v>
          </cell>
          <cell r="CU1179">
            <v>0</v>
          </cell>
        </row>
        <row r="1180">
          <cell r="F1180">
            <v>0</v>
          </cell>
          <cell r="G1180">
            <v>468465.75</v>
          </cell>
          <cell r="H1180">
            <v>18827.650000000001</v>
          </cell>
          <cell r="I1180">
            <v>314180</v>
          </cell>
          <cell r="AY1180">
            <v>0</v>
          </cell>
          <cell r="CK1180">
            <v>0</v>
          </cell>
          <cell r="CL1180">
            <v>0</v>
          </cell>
          <cell r="CM1180">
            <v>0</v>
          </cell>
          <cell r="CU1180">
            <v>0</v>
          </cell>
        </row>
        <row r="1181">
          <cell r="F1181">
            <v>0</v>
          </cell>
          <cell r="G1181">
            <v>11803.33</v>
          </cell>
          <cell r="H1181">
            <v>3974.86</v>
          </cell>
          <cell r="I1181">
            <v>0</v>
          </cell>
          <cell r="AY1181">
            <v>0</v>
          </cell>
          <cell r="CK1181">
            <v>0</v>
          </cell>
          <cell r="CL1181">
            <v>0</v>
          </cell>
          <cell r="CM1181">
            <v>0</v>
          </cell>
          <cell r="CU1181">
            <v>0</v>
          </cell>
        </row>
        <row r="1182">
          <cell r="F1182">
            <v>0</v>
          </cell>
          <cell r="G1182">
            <v>162000</v>
          </cell>
          <cell r="H1182">
            <v>158549.63</v>
          </cell>
          <cell r="I1182">
            <v>0</v>
          </cell>
          <cell r="AY1182">
            <v>0</v>
          </cell>
          <cell r="CK1182">
            <v>0</v>
          </cell>
          <cell r="CL1182">
            <v>0</v>
          </cell>
          <cell r="CM1182">
            <v>0</v>
          </cell>
          <cell r="CU1182">
            <v>0</v>
          </cell>
        </row>
        <row r="1183">
          <cell r="F1183">
            <v>0</v>
          </cell>
          <cell r="G1183">
            <v>884287</v>
          </cell>
          <cell r="H1183">
            <v>827578</v>
          </cell>
          <cell r="I1183">
            <v>0</v>
          </cell>
          <cell r="AY1183">
            <v>0</v>
          </cell>
          <cell r="CK1183">
            <v>0</v>
          </cell>
          <cell r="CL1183">
            <v>0</v>
          </cell>
          <cell r="CM1183">
            <v>0</v>
          </cell>
          <cell r="CU1183">
            <v>0</v>
          </cell>
        </row>
        <row r="1184">
          <cell r="F1184">
            <v>0</v>
          </cell>
          <cell r="G1184">
            <v>5476.98</v>
          </cell>
          <cell r="H1184">
            <v>2291.6</v>
          </cell>
          <cell r="I1184">
            <v>0</v>
          </cell>
          <cell r="AY1184">
            <v>0</v>
          </cell>
          <cell r="CK1184">
            <v>0</v>
          </cell>
          <cell r="CL1184">
            <v>0</v>
          </cell>
          <cell r="CM1184">
            <v>0</v>
          </cell>
          <cell r="CU1184">
            <v>0</v>
          </cell>
        </row>
        <row r="1185">
          <cell r="F1185">
            <v>2264556</v>
          </cell>
          <cell r="G1185">
            <v>2264556</v>
          </cell>
          <cell r="H1185">
            <v>1728863.19</v>
          </cell>
          <cell r="I1185">
            <v>0</v>
          </cell>
          <cell r="AY1185">
            <v>190313.12</v>
          </cell>
          <cell r="CK1185">
            <v>0</v>
          </cell>
          <cell r="CL1185">
            <v>0</v>
          </cell>
          <cell r="CM1185">
            <v>0</v>
          </cell>
          <cell r="CU1185">
            <v>198481</v>
          </cell>
        </row>
        <row r="1186">
          <cell r="F1186">
            <v>0</v>
          </cell>
          <cell r="G1186">
            <v>34475.949999999997</v>
          </cell>
          <cell r="H1186">
            <v>34475.949999999997</v>
          </cell>
          <cell r="I1186">
            <v>0</v>
          </cell>
          <cell r="AY1186">
            <v>0</v>
          </cell>
          <cell r="CK1186">
            <v>0</v>
          </cell>
          <cell r="CL1186">
            <v>0</v>
          </cell>
          <cell r="CM1186">
            <v>0</v>
          </cell>
          <cell r="CU1186">
            <v>0</v>
          </cell>
        </row>
        <row r="1187">
          <cell r="F1187">
            <v>56548</v>
          </cell>
          <cell r="G1187">
            <v>56548</v>
          </cell>
          <cell r="H1187">
            <v>46983.4</v>
          </cell>
          <cell r="I1187">
            <v>0</v>
          </cell>
          <cell r="AY1187">
            <v>5039</v>
          </cell>
          <cell r="CK1187">
            <v>0</v>
          </cell>
          <cell r="CL1187">
            <v>0</v>
          </cell>
          <cell r="CM1187">
            <v>0</v>
          </cell>
          <cell r="CU1187">
            <v>5039</v>
          </cell>
        </row>
        <row r="1188">
          <cell r="F1188">
            <v>149790</v>
          </cell>
          <cell r="G1188">
            <v>149790</v>
          </cell>
          <cell r="H1188">
            <v>70658.81</v>
          </cell>
          <cell r="I1188">
            <v>0</v>
          </cell>
          <cell r="AY1188">
            <v>0</v>
          </cell>
          <cell r="CK1188">
            <v>0</v>
          </cell>
          <cell r="CL1188">
            <v>0</v>
          </cell>
          <cell r="CM1188">
            <v>0</v>
          </cell>
          <cell r="CU1188">
            <v>0</v>
          </cell>
        </row>
        <row r="1189">
          <cell r="F1189">
            <v>451526</v>
          </cell>
          <cell r="G1189">
            <v>451526</v>
          </cell>
          <cell r="H1189">
            <v>0</v>
          </cell>
          <cell r="I1189">
            <v>0</v>
          </cell>
          <cell r="AY1189">
            <v>0</v>
          </cell>
          <cell r="CK1189">
            <v>0</v>
          </cell>
          <cell r="CL1189">
            <v>0</v>
          </cell>
          <cell r="CM1189">
            <v>0</v>
          </cell>
          <cell r="CU1189">
            <v>0</v>
          </cell>
        </row>
        <row r="1190">
          <cell r="F1190">
            <v>0</v>
          </cell>
          <cell r="G1190">
            <v>0</v>
          </cell>
          <cell r="H1190">
            <v>-14296.2</v>
          </cell>
          <cell r="I1190">
            <v>0</v>
          </cell>
          <cell r="AY1190">
            <v>-4765.3999999999996</v>
          </cell>
          <cell r="CK1190">
            <v>0</v>
          </cell>
          <cell r="CL1190">
            <v>0</v>
          </cell>
          <cell r="CM1190">
            <v>0</v>
          </cell>
          <cell r="CU1190">
            <v>0</v>
          </cell>
        </row>
        <row r="1191">
          <cell r="F1191">
            <v>334763</v>
          </cell>
          <cell r="G1191">
            <v>334763</v>
          </cell>
          <cell r="H1191">
            <v>245197.91</v>
          </cell>
          <cell r="I1191">
            <v>0</v>
          </cell>
          <cell r="AY1191">
            <v>27315.45</v>
          </cell>
          <cell r="CK1191">
            <v>0</v>
          </cell>
          <cell r="CL1191">
            <v>0</v>
          </cell>
          <cell r="CM1191">
            <v>0</v>
          </cell>
          <cell r="CU1191">
            <v>29388.92</v>
          </cell>
        </row>
        <row r="1192">
          <cell r="F1192">
            <v>56451</v>
          </cell>
          <cell r="G1192">
            <v>56451</v>
          </cell>
          <cell r="H1192">
            <v>42459.78</v>
          </cell>
          <cell r="I1192">
            <v>0</v>
          </cell>
          <cell r="AY1192">
            <v>4749.7299999999996</v>
          </cell>
          <cell r="CK1192">
            <v>0</v>
          </cell>
          <cell r="CL1192">
            <v>0</v>
          </cell>
          <cell r="CM1192">
            <v>0</v>
          </cell>
          <cell r="CU1192">
            <v>5037.13</v>
          </cell>
        </row>
        <row r="1193">
          <cell r="F1193">
            <v>79200</v>
          </cell>
          <cell r="G1193">
            <v>79200</v>
          </cell>
          <cell r="H1193">
            <v>58877.89</v>
          </cell>
          <cell r="I1193">
            <v>0</v>
          </cell>
          <cell r="AY1193">
            <v>6435</v>
          </cell>
          <cell r="CK1193">
            <v>0</v>
          </cell>
          <cell r="CL1193">
            <v>0</v>
          </cell>
          <cell r="CM1193">
            <v>0</v>
          </cell>
          <cell r="CU1193">
            <v>7020</v>
          </cell>
        </row>
        <row r="1194">
          <cell r="F1194">
            <v>51603</v>
          </cell>
          <cell r="G1194">
            <v>54144.65</v>
          </cell>
          <cell r="H1194">
            <v>54144.65</v>
          </cell>
          <cell r="I1194">
            <v>0</v>
          </cell>
          <cell r="AY1194">
            <v>0</v>
          </cell>
          <cell r="CK1194">
            <v>0</v>
          </cell>
          <cell r="CL1194">
            <v>0</v>
          </cell>
          <cell r="CM1194">
            <v>0</v>
          </cell>
          <cell r="CU1194">
            <v>0</v>
          </cell>
        </row>
        <row r="1195">
          <cell r="F1195">
            <v>297003</v>
          </cell>
          <cell r="G1195">
            <v>297003</v>
          </cell>
          <cell r="H1195">
            <v>192984.46</v>
          </cell>
          <cell r="I1195">
            <v>0</v>
          </cell>
          <cell r="AY1195">
            <v>20060.57</v>
          </cell>
          <cell r="CK1195">
            <v>0</v>
          </cell>
          <cell r="CL1195">
            <v>0</v>
          </cell>
          <cell r="CM1195">
            <v>0</v>
          </cell>
          <cell r="CU1195">
            <v>20933.919999999998</v>
          </cell>
        </row>
        <row r="1196">
          <cell r="F1196">
            <v>22958</v>
          </cell>
          <cell r="G1196">
            <v>22958</v>
          </cell>
          <cell r="H1196">
            <v>19378.240000000002</v>
          </cell>
          <cell r="I1196">
            <v>0</v>
          </cell>
          <cell r="AY1196">
            <v>1921.24</v>
          </cell>
          <cell r="CK1196">
            <v>0</v>
          </cell>
          <cell r="CL1196">
            <v>0</v>
          </cell>
          <cell r="CM1196">
            <v>0</v>
          </cell>
          <cell r="CU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CK1197">
            <v>0</v>
          </cell>
          <cell r="CL1197">
            <v>0</v>
          </cell>
          <cell r="CM1197">
            <v>0</v>
          </cell>
        </row>
        <row r="1198">
          <cell r="F1198">
            <v>761856</v>
          </cell>
          <cell r="G1198">
            <v>761856</v>
          </cell>
          <cell r="H1198">
            <v>599967</v>
          </cell>
          <cell r="I1198">
            <v>0</v>
          </cell>
          <cell r="AY1198">
            <v>66663</v>
          </cell>
          <cell r="CK1198">
            <v>0</v>
          </cell>
          <cell r="CL1198">
            <v>0</v>
          </cell>
          <cell r="CM1198">
            <v>0</v>
          </cell>
          <cell r="CU1198">
            <v>66663</v>
          </cell>
        </row>
        <row r="1199">
          <cell r="F1199">
            <v>7413</v>
          </cell>
          <cell r="G1199">
            <v>7413</v>
          </cell>
          <cell r="H1199">
            <v>6678</v>
          </cell>
          <cell r="I1199">
            <v>0</v>
          </cell>
          <cell r="AY1199">
            <v>742</v>
          </cell>
          <cell r="CK1199">
            <v>0</v>
          </cell>
          <cell r="CL1199">
            <v>0</v>
          </cell>
          <cell r="CM1199">
            <v>0</v>
          </cell>
          <cell r="CU1199">
            <v>742</v>
          </cell>
        </row>
        <row r="1200">
          <cell r="F1200">
            <v>47416</v>
          </cell>
          <cell r="G1200">
            <v>47416</v>
          </cell>
          <cell r="H1200">
            <v>24128.13</v>
          </cell>
          <cell r="I1200">
            <v>0</v>
          </cell>
          <cell r="AY1200">
            <v>0</v>
          </cell>
          <cell r="CK1200">
            <v>0</v>
          </cell>
          <cell r="CL1200">
            <v>0</v>
          </cell>
          <cell r="CM1200">
            <v>0</v>
          </cell>
          <cell r="CU1200">
            <v>0</v>
          </cell>
        </row>
        <row r="1201">
          <cell r="F1201">
            <v>149786</v>
          </cell>
          <cell r="G1201">
            <v>149786</v>
          </cell>
          <cell r="H1201">
            <v>0</v>
          </cell>
          <cell r="I1201">
            <v>0</v>
          </cell>
          <cell r="AY1201">
            <v>0</v>
          </cell>
          <cell r="CK1201">
            <v>0</v>
          </cell>
          <cell r="CL1201">
            <v>0</v>
          </cell>
          <cell r="CM1201">
            <v>0</v>
          </cell>
          <cell r="CU1201">
            <v>0</v>
          </cell>
        </row>
        <row r="1202">
          <cell r="F1202">
            <v>111079</v>
          </cell>
          <cell r="G1202">
            <v>111079</v>
          </cell>
          <cell r="H1202">
            <v>85465.14</v>
          </cell>
          <cell r="I1202">
            <v>0</v>
          </cell>
          <cell r="AY1202">
            <v>9636.3799999999992</v>
          </cell>
          <cell r="CK1202">
            <v>0</v>
          </cell>
          <cell r="CL1202">
            <v>0</v>
          </cell>
          <cell r="CM1202">
            <v>0</v>
          </cell>
          <cell r="CU1202">
            <v>9744.81</v>
          </cell>
        </row>
        <row r="1203">
          <cell r="F1203">
            <v>18778</v>
          </cell>
          <cell r="G1203">
            <v>18778</v>
          </cell>
          <cell r="H1203">
            <v>14752.64</v>
          </cell>
          <cell r="I1203">
            <v>0</v>
          </cell>
          <cell r="AY1203">
            <v>1669.09</v>
          </cell>
          <cell r="CK1203">
            <v>0</v>
          </cell>
          <cell r="CL1203">
            <v>0</v>
          </cell>
          <cell r="CM1203">
            <v>0</v>
          </cell>
          <cell r="CU1203">
            <v>1669.08</v>
          </cell>
        </row>
        <row r="1204">
          <cell r="F1204">
            <v>26400</v>
          </cell>
          <cell r="G1204">
            <v>26400</v>
          </cell>
          <cell r="H1204">
            <v>21060</v>
          </cell>
          <cell r="I1204">
            <v>0</v>
          </cell>
          <cell r="AY1204">
            <v>2340</v>
          </cell>
          <cell r="CK1204">
            <v>0</v>
          </cell>
          <cell r="CL1204">
            <v>0</v>
          </cell>
          <cell r="CM1204">
            <v>0</v>
          </cell>
          <cell r="CU1204">
            <v>2340</v>
          </cell>
        </row>
        <row r="1205">
          <cell r="F1205">
            <v>17118</v>
          </cell>
          <cell r="G1205">
            <v>17974.740000000002</v>
          </cell>
          <cell r="H1205">
            <v>17974.740000000002</v>
          </cell>
          <cell r="I1205">
            <v>0</v>
          </cell>
          <cell r="AY1205">
            <v>0</v>
          </cell>
          <cell r="CK1205">
            <v>0</v>
          </cell>
          <cell r="CL1205">
            <v>0</v>
          </cell>
          <cell r="CM1205">
            <v>0</v>
          </cell>
          <cell r="CU1205">
            <v>0</v>
          </cell>
        </row>
        <row r="1206">
          <cell r="F1206">
            <v>102334</v>
          </cell>
          <cell r="G1206">
            <v>102334</v>
          </cell>
          <cell r="H1206">
            <v>68616.320000000007</v>
          </cell>
          <cell r="I1206">
            <v>0</v>
          </cell>
          <cell r="AY1206">
            <v>7285.57</v>
          </cell>
          <cell r="CK1206">
            <v>0</v>
          </cell>
          <cell r="CL1206">
            <v>0</v>
          </cell>
          <cell r="CM1206">
            <v>0</v>
          </cell>
          <cell r="CU1206">
            <v>7285.86</v>
          </cell>
        </row>
        <row r="1207">
          <cell r="F1207">
            <v>11479</v>
          </cell>
          <cell r="G1207">
            <v>11479</v>
          </cell>
          <cell r="H1207">
            <v>9689.1200000000008</v>
          </cell>
          <cell r="I1207">
            <v>0</v>
          </cell>
          <cell r="AY1207">
            <v>960.62</v>
          </cell>
          <cell r="CK1207">
            <v>0</v>
          </cell>
          <cell r="CL1207">
            <v>0</v>
          </cell>
          <cell r="CM1207">
            <v>0</v>
          </cell>
          <cell r="CU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CK1208">
            <v>0</v>
          </cell>
          <cell r="CL1208">
            <v>0</v>
          </cell>
          <cell r="CM1208">
            <v>0</v>
          </cell>
        </row>
        <row r="1209">
          <cell r="F1209">
            <v>9760158</v>
          </cell>
          <cell r="G1209">
            <v>9760158</v>
          </cell>
          <cell r="H1209">
            <v>6857069.6500000004</v>
          </cell>
          <cell r="I1209">
            <v>0</v>
          </cell>
          <cell r="AY1209">
            <v>745001.22</v>
          </cell>
          <cell r="CK1209">
            <v>0</v>
          </cell>
          <cell r="CL1209">
            <v>0</v>
          </cell>
          <cell r="CM1209">
            <v>0</v>
          </cell>
          <cell r="CU1209">
            <v>749782</v>
          </cell>
        </row>
        <row r="1210">
          <cell r="F1210">
            <v>0</v>
          </cell>
          <cell r="G1210">
            <v>17133.18</v>
          </cell>
          <cell r="H1210">
            <v>17133.18</v>
          </cell>
          <cell r="I1210">
            <v>0</v>
          </cell>
          <cell r="AY1210">
            <v>0</v>
          </cell>
          <cell r="CK1210">
            <v>0</v>
          </cell>
          <cell r="CL1210">
            <v>0</v>
          </cell>
          <cell r="CM1210">
            <v>0</v>
          </cell>
          <cell r="CU1210">
            <v>9366.9</v>
          </cell>
        </row>
        <row r="1211">
          <cell r="F1211">
            <v>731182</v>
          </cell>
          <cell r="G1211">
            <v>731182</v>
          </cell>
          <cell r="H1211">
            <v>606293.30000000005</v>
          </cell>
          <cell r="I1211">
            <v>0</v>
          </cell>
          <cell r="AY1211">
            <v>65479</v>
          </cell>
          <cell r="CK1211">
            <v>0</v>
          </cell>
          <cell r="CL1211">
            <v>0</v>
          </cell>
          <cell r="CM1211">
            <v>0</v>
          </cell>
          <cell r="CU1211">
            <v>61553</v>
          </cell>
        </row>
        <row r="1212">
          <cell r="F1212">
            <v>705950</v>
          </cell>
          <cell r="G1212">
            <v>705950</v>
          </cell>
          <cell r="H1212">
            <v>323516.92</v>
          </cell>
          <cell r="I1212">
            <v>0</v>
          </cell>
          <cell r="AY1212">
            <v>0</v>
          </cell>
          <cell r="CK1212">
            <v>0</v>
          </cell>
          <cell r="CL1212">
            <v>0</v>
          </cell>
          <cell r="CM1212">
            <v>0</v>
          </cell>
          <cell r="CU1212">
            <v>0</v>
          </cell>
        </row>
        <row r="1213">
          <cell r="F1213">
            <v>1776054</v>
          </cell>
          <cell r="G1213">
            <v>1776054</v>
          </cell>
          <cell r="H1213">
            <v>0</v>
          </cell>
          <cell r="I1213">
            <v>0</v>
          </cell>
          <cell r="AY1213">
            <v>0</v>
          </cell>
          <cell r="CK1213">
            <v>0</v>
          </cell>
          <cell r="CL1213">
            <v>0</v>
          </cell>
          <cell r="CM1213">
            <v>0</v>
          </cell>
          <cell r="CU1213">
            <v>0</v>
          </cell>
        </row>
        <row r="1214">
          <cell r="F1214">
            <v>0</v>
          </cell>
          <cell r="G1214">
            <v>15477.92</v>
          </cell>
          <cell r="H1214">
            <v>15477.92</v>
          </cell>
          <cell r="I1214">
            <v>0</v>
          </cell>
          <cell r="AY1214">
            <v>1250.3</v>
          </cell>
          <cell r="CK1214">
            <v>0</v>
          </cell>
          <cell r="CL1214">
            <v>0</v>
          </cell>
          <cell r="CM1214">
            <v>0</v>
          </cell>
          <cell r="CU1214">
            <v>0</v>
          </cell>
        </row>
        <row r="1216">
          <cell r="F1216">
            <v>96344</v>
          </cell>
          <cell r="G1216">
            <v>96344</v>
          </cell>
          <cell r="H1216">
            <v>94990.85</v>
          </cell>
          <cell r="I1216">
            <v>0</v>
          </cell>
          <cell r="AY1216">
            <v>0</v>
          </cell>
          <cell r="CK1216">
            <v>0</v>
          </cell>
          <cell r="CL1216">
            <v>0</v>
          </cell>
          <cell r="CM1216">
            <v>0</v>
          </cell>
          <cell r="CU1216">
            <v>0</v>
          </cell>
        </row>
        <row r="1217">
          <cell r="F1217">
            <v>1375676</v>
          </cell>
          <cell r="G1217">
            <v>1375676</v>
          </cell>
          <cell r="H1217">
            <v>1054838.52</v>
          </cell>
          <cell r="I1217">
            <v>0</v>
          </cell>
          <cell r="AY1217">
            <v>118688.85</v>
          </cell>
          <cell r="CK1217">
            <v>0</v>
          </cell>
          <cell r="CL1217">
            <v>0</v>
          </cell>
          <cell r="CM1217">
            <v>0</v>
          </cell>
          <cell r="CU1217">
            <v>122910.94</v>
          </cell>
        </row>
        <row r="1218">
          <cell r="F1218">
            <v>221752</v>
          </cell>
          <cell r="G1218">
            <v>221752</v>
          </cell>
          <cell r="H1218">
            <v>173655.19</v>
          </cell>
          <cell r="I1218">
            <v>0</v>
          </cell>
          <cell r="AY1218">
            <v>19554.57</v>
          </cell>
          <cell r="CK1218">
            <v>0</v>
          </cell>
          <cell r="CL1218">
            <v>0</v>
          </cell>
          <cell r="CM1218">
            <v>0</v>
          </cell>
          <cell r="CU1218">
            <v>20105.89</v>
          </cell>
        </row>
        <row r="1219">
          <cell r="F1219">
            <v>455400</v>
          </cell>
          <cell r="G1219">
            <v>455400</v>
          </cell>
          <cell r="H1219">
            <v>352607</v>
          </cell>
          <cell r="I1219">
            <v>0</v>
          </cell>
          <cell r="AY1219">
            <v>39561.599999999999</v>
          </cell>
          <cell r="CK1219">
            <v>0</v>
          </cell>
          <cell r="CL1219">
            <v>0</v>
          </cell>
          <cell r="CM1219">
            <v>0</v>
          </cell>
          <cell r="CU1219">
            <v>39780</v>
          </cell>
        </row>
        <row r="1220">
          <cell r="F1220">
            <v>202841</v>
          </cell>
          <cell r="G1220">
            <v>214652.5</v>
          </cell>
          <cell r="H1220">
            <v>214652.5</v>
          </cell>
          <cell r="I1220">
            <v>0</v>
          </cell>
          <cell r="AY1220">
            <v>0</v>
          </cell>
          <cell r="CK1220">
            <v>0</v>
          </cell>
          <cell r="CL1220">
            <v>0</v>
          </cell>
          <cell r="CM1220">
            <v>0</v>
          </cell>
          <cell r="CU1220">
            <v>0</v>
          </cell>
        </row>
        <row r="1221">
          <cell r="F1221">
            <v>1079137</v>
          </cell>
          <cell r="G1221">
            <v>1079137</v>
          </cell>
          <cell r="H1221">
            <v>790748.66</v>
          </cell>
          <cell r="I1221">
            <v>0</v>
          </cell>
          <cell r="AY1221">
            <v>77823.789999999994</v>
          </cell>
          <cell r="CK1221">
            <v>0</v>
          </cell>
          <cell r="CL1221">
            <v>0</v>
          </cell>
          <cell r="CM1221">
            <v>0</v>
          </cell>
          <cell r="CU1221">
            <v>76934.94</v>
          </cell>
        </row>
        <row r="1222">
          <cell r="F1222">
            <v>23255</v>
          </cell>
          <cell r="G1222">
            <v>23255</v>
          </cell>
          <cell r="H1222">
            <v>13587.04</v>
          </cell>
          <cell r="I1222">
            <v>2529.46</v>
          </cell>
          <cell r="AY1222">
            <v>0</v>
          </cell>
          <cell r="CK1222">
            <v>0</v>
          </cell>
          <cell r="CL1222">
            <v>0</v>
          </cell>
          <cell r="CM1222">
            <v>0</v>
          </cell>
          <cell r="CU1222">
            <v>0</v>
          </cell>
        </row>
        <row r="1223">
          <cell r="F1223">
            <v>3205</v>
          </cell>
          <cell r="G1223">
            <v>3205</v>
          </cell>
          <cell r="H1223">
            <v>2051.6</v>
          </cell>
          <cell r="I1223">
            <v>0</v>
          </cell>
          <cell r="AY1223">
            <v>0</v>
          </cell>
          <cell r="CK1223">
            <v>0</v>
          </cell>
          <cell r="CL1223">
            <v>0</v>
          </cell>
          <cell r="CM1223">
            <v>0</v>
          </cell>
          <cell r="CU1223">
            <v>0</v>
          </cell>
        </row>
        <row r="1224">
          <cell r="F1224">
            <v>68873</v>
          </cell>
          <cell r="G1224">
            <v>68958.720000000001</v>
          </cell>
          <cell r="H1224">
            <v>61285.72</v>
          </cell>
          <cell r="I1224">
            <v>0</v>
          </cell>
          <cell r="AY1224">
            <v>5901.72</v>
          </cell>
          <cell r="CK1224">
            <v>0</v>
          </cell>
          <cell r="CL1224">
            <v>0</v>
          </cell>
          <cell r="CM1224">
            <v>0</v>
          </cell>
          <cell r="CU1224">
            <v>0</v>
          </cell>
        </row>
        <row r="1225">
          <cell r="F1225">
            <v>5974</v>
          </cell>
          <cell r="G1225">
            <v>5974</v>
          </cell>
          <cell r="H1225">
            <v>3518.28</v>
          </cell>
          <cell r="I1225">
            <v>0</v>
          </cell>
          <cell r="AY1225">
            <v>295.55</v>
          </cell>
          <cell r="CK1225">
            <v>0</v>
          </cell>
          <cell r="CL1225">
            <v>0</v>
          </cell>
          <cell r="CM1225">
            <v>0</v>
          </cell>
          <cell r="CU1225">
            <v>0</v>
          </cell>
        </row>
        <row r="1226">
          <cell r="F1226">
            <v>292700</v>
          </cell>
          <cell r="G1226">
            <v>0</v>
          </cell>
          <cell r="H1226">
            <v>0</v>
          </cell>
          <cell r="I1226">
            <v>0</v>
          </cell>
          <cell r="AY1226">
            <v>0</v>
          </cell>
          <cell r="CK1226">
            <v>0</v>
          </cell>
          <cell r="CL1226">
            <v>0</v>
          </cell>
          <cell r="CM1226">
            <v>0</v>
          </cell>
          <cell r="CU1226">
            <v>0</v>
          </cell>
        </row>
        <row r="1227">
          <cell r="F1227">
            <v>335434</v>
          </cell>
          <cell r="G1227">
            <v>151815.24</v>
          </cell>
          <cell r="H1227">
            <v>112945.24</v>
          </cell>
          <cell r="I1227">
            <v>23000</v>
          </cell>
          <cell r="AY1227">
            <v>5750</v>
          </cell>
          <cell r="CK1227">
            <v>0</v>
          </cell>
          <cell r="CL1227">
            <v>0</v>
          </cell>
          <cell r="CM1227">
            <v>0</v>
          </cell>
          <cell r="CU1227">
            <v>0</v>
          </cell>
        </row>
        <row r="1228">
          <cell r="F1228">
            <v>170168</v>
          </cell>
          <cell r="G1228">
            <v>178123.99</v>
          </cell>
          <cell r="H1228">
            <v>158360.62</v>
          </cell>
          <cell r="I1228">
            <v>19679.509999999998</v>
          </cell>
          <cell r="AY1228">
            <v>0</v>
          </cell>
          <cell r="CK1228">
            <v>0</v>
          </cell>
          <cell r="CL1228">
            <v>0</v>
          </cell>
          <cell r="CM1228">
            <v>0</v>
          </cell>
          <cell r="CU1228">
            <v>0</v>
          </cell>
        </row>
        <row r="1229">
          <cell r="F1229">
            <v>13593</v>
          </cell>
          <cell r="G1229">
            <v>13593</v>
          </cell>
          <cell r="H1229">
            <v>8950.75</v>
          </cell>
          <cell r="I1229">
            <v>276</v>
          </cell>
          <cell r="AY1229">
            <v>0</v>
          </cell>
          <cell r="CK1229">
            <v>0</v>
          </cell>
          <cell r="CL1229">
            <v>0</v>
          </cell>
          <cell r="CM1229">
            <v>0</v>
          </cell>
          <cell r="CU1229">
            <v>0</v>
          </cell>
        </row>
        <row r="1230">
          <cell r="F1230">
            <v>10000</v>
          </cell>
          <cell r="G1230">
            <v>10000</v>
          </cell>
          <cell r="H1230">
            <v>7456.53</v>
          </cell>
          <cell r="I1230">
            <v>0</v>
          </cell>
          <cell r="AY1230">
            <v>0</v>
          </cell>
          <cell r="CK1230">
            <v>0</v>
          </cell>
          <cell r="CL1230">
            <v>0</v>
          </cell>
          <cell r="CM1230">
            <v>0</v>
          </cell>
          <cell r="CU1230">
            <v>0</v>
          </cell>
        </row>
        <row r="1231">
          <cell r="F1231">
            <v>26961</v>
          </cell>
          <cell r="G1231">
            <v>60892.5</v>
          </cell>
          <cell r="H1231">
            <v>59915</v>
          </cell>
          <cell r="I1231">
            <v>977.5</v>
          </cell>
          <cell r="AY1231">
            <v>0</v>
          </cell>
          <cell r="CK1231">
            <v>0</v>
          </cell>
          <cell r="CL1231">
            <v>0</v>
          </cell>
          <cell r="CM1231">
            <v>0</v>
          </cell>
          <cell r="CU1231">
            <v>0</v>
          </cell>
        </row>
        <row r="1232">
          <cell r="F1232">
            <v>450000</v>
          </cell>
          <cell r="G1232">
            <v>450000</v>
          </cell>
          <cell r="H1232">
            <v>361011.12</v>
          </cell>
          <cell r="I1232">
            <v>17976.5</v>
          </cell>
          <cell r="AY1232">
            <v>0</v>
          </cell>
          <cell r="CK1232">
            <v>0</v>
          </cell>
          <cell r="CL1232">
            <v>0</v>
          </cell>
          <cell r="CM1232">
            <v>0</v>
          </cell>
          <cell r="CU1232">
            <v>0</v>
          </cell>
        </row>
        <row r="1233">
          <cell r="F1233">
            <v>192695</v>
          </cell>
          <cell r="G1233">
            <v>192695</v>
          </cell>
          <cell r="H1233">
            <v>108504.59</v>
          </cell>
          <cell r="I1233">
            <v>26802.01</v>
          </cell>
          <cell r="AY1233">
            <v>0</v>
          </cell>
          <cell r="CK1233">
            <v>0</v>
          </cell>
          <cell r="CL1233">
            <v>0</v>
          </cell>
          <cell r="CM1233">
            <v>0</v>
          </cell>
          <cell r="CU1233">
            <v>0</v>
          </cell>
        </row>
        <row r="1234">
          <cell r="F1234">
            <v>48960</v>
          </cell>
          <cell r="G1234">
            <v>48960</v>
          </cell>
          <cell r="H1234">
            <v>402.5</v>
          </cell>
          <cell r="I1234">
            <v>34233.17</v>
          </cell>
          <cell r="AY1234">
            <v>0</v>
          </cell>
          <cell r="CK1234">
            <v>0</v>
          </cell>
          <cell r="CL1234">
            <v>0</v>
          </cell>
          <cell r="CM1234">
            <v>0</v>
          </cell>
          <cell r="CU1234">
            <v>0</v>
          </cell>
        </row>
        <row r="1235">
          <cell r="F1235">
            <v>100000</v>
          </cell>
          <cell r="G1235">
            <v>25627</v>
          </cell>
          <cell r="H1235">
            <v>14950</v>
          </cell>
          <cell r="I1235">
            <v>0</v>
          </cell>
          <cell r="AY1235">
            <v>0</v>
          </cell>
          <cell r="CK1235">
            <v>0</v>
          </cell>
          <cell r="CL1235">
            <v>0</v>
          </cell>
          <cell r="CM1235">
            <v>0</v>
          </cell>
          <cell r="CU1235">
            <v>0</v>
          </cell>
        </row>
        <row r="1236">
          <cell r="F1236">
            <v>5126</v>
          </cell>
          <cell r="G1236">
            <v>5126</v>
          </cell>
          <cell r="H1236">
            <v>3719.1</v>
          </cell>
          <cell r="I1236">
            <v>0</v>
          </cell>
          <cell r="AY1236">
            <v>0</v>
          </cell>
          <cell r="CK1236">
            <v>0</v>
          </cell>
          <cell r="CL1236">
            <v>0</v>
          </cell>
          <cell r="CM1236">
            <v>0</v>
          </cell>
          <cell r="CU1236">
            <v>0</v>
          </cell>
        </row>
        <row r="1237">
          <cell r="F1237">
            <v>44381</v>
          </cell>
          <cell r="G1237">
            <v>41381</v>
          </cell>
          <cell r="H1237">
            <v>1039.8499999999999</v>
          </cell>
          <cell r="I1237">
            <v>0</v>
          </cell>
          <cell r="AY1237">
            <v>0</v>
          </cell>
          <cell r="CK1237">
            <v>0</v>
          </cell>
          <cell r="CL1237">
            <v>0</v>
          </cell>
          <cell r="CM1237">
            <v>0</v>
          </cell>
          <cell r="CU1237">
            <v>0</v>
          </cell>
        </row>
        <row r="1238">
          <cell r="F1238">
            <v>66399</v>
          </cell>
          <cell r="G1238">
            <v>66399</v>
          </cell>
          <cell r="H1238">
            <v>40697.1</v>
          </cell>
          <cell r="I1238">
            <v>8210</v>
          </cell>
          <cell r="AY1238">
            <v>0</v>
          </cell>
          <cell r="CK1238">
            <v>0</v>
          </cell>
          <cell r="CL1238">
            <v>0</v>
          </cell>
          <cell r="CM1238">
            <v>0</v>
          </cell>
          <cell r="CU1238">
            <v>0</v>
          </cell>
        </row>
        <row r="1239">
          <cell r="F1239">
            <v>21993</v>
          </cell>
          <cell r="G1239">
            <v>21993</v>
          </cell>
          <cell r="H1239">
            <v>798</v>
          </cell>
          <cell r="I1239">
            <v>0</v>
          </cell>
          <cell r="AY1239">
            <v>0</v>
          </cell>
          <cell r="CK1239">
            <v>0</v>
          </cell>
          <cell r="CL1239">
            <v>0</v>
          </cell>
          <cell r="CM1239">
            <v>0</v>
          </cell>
          <cell r="CU1239">
            <v>0</v>
          </cell>
        </row>
        <row r="1240">
          <cell r="F1240">
            <v>40311</v>
          </cell>
          <cell r="G1240">
            <v>34811</v>
          </cell>
          <cell r="H1240">
            <v>34811</v>
          </cell>
          <cell r="I1240">
            <v>0</v>
          </cell>
          <cell r="AY1240">
            <v>0</v>
          </cell>
          <cell r="CK1240">
            <v>0</v>
          </cell>
          <cell r="CL1240">
            <v>0</v>
          </cell>
          <cell r="CM1240">
            <v>0</v>
          </cell>
          <cell r="CU1240">
            <v>0</v>
          </cell>
        </row>
        <row r="1241">
          <cell r="F1241">
            <v>92494</v>
          </cell>
          <cell r="G1241">
            <v>62994</v>
          </cell>
          <cell r="H1241">
            <v>11419.24</v>
          </cell>
          <cell r="I1241">
            <v>25974.560000000001</v>
          </cell>
          <cell r="AY1241">
            <v>0</v>
          </cell>
          <cell r="CK1241">
            <v>0</v>
          </cell>
          <cell r="CL1241">
            <v>0</v>
          </cell>
          <cell r="CM1241">
            <v>0</v>
          </cell>
          <cell r="CU1241">
            <v>0</v>
          </cell>
        </row>
        <row r="1242">
          <cell r="F1242">
            <v>200000</v>
          </cell>
          <cell r="G1242">
            <v>276000</v>
          </cell>
          <cell r="H1242">
            <v>276000</v>
          </cell>
          <cell r="I1242">
            <v>0</v>
          </cell>
          <cell r="AY1242">
            <v>0</v>
          </cell>
          <cell r="CK1242">
            <v>0</v>
          </cell>
          <cell r="CL1242">
            <v>0</v>
          </cell>
          <cell r="CM1242">
            <v>0</v>
          </cell>
          <cell r="CU1242">
            <v>0</v>
          </cell>
        </row>
        <row r="1243">
          <cell r="F1243">
            <v>9660</v>
          </cell>
          <cell r="G1243">
            <v>26073.05</v>
          </cell>
          <cell r="H1243">
            <v>25575.97</v>
          </cell>
          <cell r="I1243">
            <v>0</v>
          </cell>
          <cell r="AY1243">
            <v>619.52</v>
          </cell>
          <cell r="CK1243">
            <v>0</v>
          </cell>
          <cell r="CL1243">
            <v>0</v>
          </cell>
          <cell r="CM1243">
            <v>0</v>
          </cell>
          <cell r="CU1243">
            <v>0</v>
          </cell>
        </row>
        <row r="1244">
          <cell r="F1244">
            <v>178908</v>
          </cell>
          <cell r="G1244">
            <v>178908</v>
          </cell>
          <cell r="H1244">
            <v>54570.33</v>
          </cell>
          <cell r="I1244">
            <v>2764.99</v>
          </cell>
          <cell r="AY1244">
            <v>655.36</v>
          </cell>
          <cell r="CK1244">
            <v>0</v>
          </cell>
          <cell r="CL1244">
            <v>0</v>
          </cell>
          <cell r="CM1244">
            <v>0</v>
          </cell>
          <cell r="CU1244">
            <v>0</v>
          </cell>
        </row>
        <row r="1245">
          <cell r="F1245">
            <v>74847864</v>
          </cell>
          <cell r="G1245">
            <v>74847864</v>
          </cell>
          <cell r="H1245">
            <v>56096792.380000003</v>
          </cell>
          <cell r="I1245">
            <v>0</v>
          </cell>
          <cell r="AY1245">
            <v>6321307.0599999996</v>
          </cell>
          <cell r="CK1245">
            <v>0</v>
          </cell>
          <cell r="CL1245">
            <v>0</v>
          </cell>
          <cell r="CM1245">
            <v>0</v>
          </cell>
          <cell r="CU1245">
            <v>6514803</v>
          </cell>
        </row>
        <row r="1247">
          <cell r="F1247">
            <v>6720259</v>
          </cell>
          <cell r="G1247">
            <v>6720259</v>
          </cell>
          <cell r="H1247">
            <v>5674763.0999999996</v>
          </cell>
          <cell r="I1247">
            <v>0</v>
          </cell>
          <cell r="AY1247">
            <v>613948.97</v>
          </cell>
          <cell r="CK1247">
            <v>0</v>
          </cell>
          <cell r="CL1247">
            <v>0</v>
          </cell>
          <cell r="CM1247">
            <v>0</v>
          </cell>
          <cell r="CU1247">
            <v>599713.5</v>
          </cell>
        </row>
        <row r="1248">
          <cell r="F1248">
            <v>6242989</v>
          </cell>
          <cell r="G1248">
            <v>6242989</v>
          </cell>
          <cell r="H1248">
            <v>2734801.99</v>
          </cell>
          <cell r="I1248">
            <v>0</v>
          </cell>
          <cell r="AY1248">
            <v>9801.7900000000009</v>
          </cell>
          <cell r="CK1248">
            <v>0</v>
          </cell>
          <cell r="CL1248">
            <v>0</v>
          </cell>
          <cell r="CM1248">
            <v>0</v>
          </cell>
          <cell r="CU1248">
            <v>0</v>
          </cell>
        </row>
        <row r="1249">
          <cell r="F1249">
            <v>15935999</v>
          </cell>
          <cell r="G1249">
            <v>15935999</v>
          </cell>
          <cell r="H1249">
            <v>167252.82</v>
          </cell>
          <cell r="I1249">
            <v>0</v>
          </cell>
          <cell r="AY1249">
            <v>71079.520000000004</v>
          </cell>
          <cell r="CK1249">
            <v>0</v>
          </cell>
          <cell r="CL1249">
            <v>0</v>
          </cell>
          <cell r="CM1249">
            <v>0</v>
          </cell>
          <cell r="CU1249">
            <v>0</v>
          </cell>
        </row>
        <row r="1250">
          <cell r="F1250">
            <v>0</v>
          </cell>
          <cell r="G1250">
            <v>305487.37</v>
          </cell>
          <cell r="H1250">
            <v>305487.37</v>
          </cell>
          <cell r="I1250">
            <v>0</v>
          </cell>
          <cell r="AY1250">
            <v>0</v>
          </cell>
          <cell r="CK1250">
            <v>0</v>
          </cell>
          <cell r="CL1250">
            <v>0</v>
          </cell>
          <cell r="CM1250">
            <v>0</v>
          </cell>
          <cell r="CU1250">
            <v>0</v>
          </cell>
        </row>
        <row r="1251">
          <cell r="F1251">
            <v>0</v>
          </cell>
          <cell r="G1251">
            <v>68740</v>
          </cell>
          <cell r="H1251">
            <v>68740</v>
          </cell>
          <cell r="I1251">
            <v>0</v>
          </cell>
          <cell r="AY1251">
            <v>0</v>
          </cell>
          <cell r="CK1251">
            <v>0</v>
          </cell>
          <cell r="CL1251">
            <v>0</v>
          </cell>
          <cell r="CM1251">
            <v>0</v>
          </cell>
          <cell r="CU1251">
            <v>0</v>
          </cell>
        </row>
        <row r="1252">
          <cell r="F1252">
            <v>0</v>
          </cell>
          <cell r="G1252">
            <v>1831783.35</v>
          </cell>
          <cell r="H1252">
            <v>1831783.35</v>
          </cell>
          <cell r="I1252">
            <v>0</v>
          </cell>
          <cell r="AY1252">
            <v>346684.15999999997</v>
          </cell>
          <cell r="CK1252">
            <v>0</v>
          </cell>
          <cell r="CL1252">
            <v>0</v>
          </cell>
          <cell r="CM1252">
            <v>0</v>
          </cell>
          <cell r="CU1252">
            <v>0</v>
          </cell>
        </row>
        <row r="1253">
          <cell r="F1253">
            <v>0</v>
          </cell>
          <cell r="G1253">
            <v>373784.14</v>
          </cell>
          <cell r="H1253">
            <v>364945.1</v>
          </cell>
          <cell r="I1253">
            <v>8839.0400000000009</v>
          </cell>
          <cell r="AY1253">
            <v>364945.1</v>
          </cell>
          <cell r="CK1253">
            <v>0</v>
          </cell>
          <cell r="CL1253">
            <v>0</v>
          </cell>
          <cell r="CM1253">
            <v>0</v>
          </cell>
          <cell r="CU1253">
            <v>0</v>
          </cell>
        </row>
        <row r="1254">
          <cell r="F1254">
            <v>13116933</v>
          </cell>
          <cell r="G1254">
            <v>13116933</v>
          </cell>
          <cell r="H1254">
            <v>9780896.5600000005</v>
          </cell>
          <cell r="I1254">
            <v>0</v>
          </cell>
          <cell r="AY1254">
            <v>1115171.54</v>
          </cell>
          <cell r="CK1254">
            <v>0</v>
          </cell>
          <cell r="CL1254">
            <v>0</v>
          </cell>
          <cell r="CM1254">
            <v>0</v>
          </cell>
          <cell r="CU1254">
            <v>1158218.02</v>
          </cell>
        </row>
        <row r="1255">
          <cell r="F1255">
            <v>2053458</v>
          </cell>
          <cell r="G1255">
            <v>2053458</v>
          </cell>
          <cell r="H1255">
            <v>1553818.43</v>
          </cell>
          <cell r="I1255">
            <v>0</v>
          </cell>
          <cell r="AY1255">
            <v>177615.41</v>
          </cell>
          <cell r="CK1255">
            <v>0</v>
          </cell>
          <cell r="CL1255">
            <v>0</v>
          </cell>
          <cell r="CM1255">
            <v>0</v>
          </cell>
          <cell r="CU1255">
            <v>182655.25</v>
          </cell>
        </row>
        <row r="1256">
          <cell r="F1256">
            <v>5088600</v>
          </cell>
          <cell r="G1256">
            <v>5088600</v>
          </cell>
          <cell r="H1256">
            <v>3891369.5</v>
          </cell>
          <cell r="I1256">
            <v>0</v>
          </cell>
          <cell r="AY1256">
            <v>436382.7</v>
          </cell>
          <cell r="CK1256">
            <v>0</v>
          </cell>
          <cell r="CL1256">
            <v>0</v>
          </cell>
          <cell r="CM1256">
            <v>0</v>
          </cell>
          <cell r="CU1256">
            <v>448695</v>
          </cell>
        </row>
        <row r="1257">
          <cell r="F1257">
            <v>1815065</v>
          </cell>
          <cell r="G1257">
            <v>1817255.6</v>
          </cell>
          <cell r="H1257">
            <v>1817255.6</v>
          </cell>
          <cell r="I1257">
            <v>0</v>
          </cell>
          <cell r="AY1257">
            <v>0</v>
          </cell>
          <cell r="CK1257">
            <v>0</v>
          </cell>
          <cell r="CL1257">
            <v>0</v>
          </cell>
          <cell r="CM1257">
            <v>0</v>
          </cell>
          <cell r="CU1257">
            <v>0</v>
          </cell>
        </row>
        <row r="1258">
          <cell r="F1258">
            <v>9810361</v>
          </cell>
          <cell r="G1258">
            <v>9810361</v>
          </cell>
          <cell r="H1258">
            <v>6258230.0499999998</v>
          </cell>
          <cell r="I1258">
            <v>0</v>
          </cell>
          <cell r="AY1258">
            <v>676202.17</v>
          </cell>
          <cell r="CK1258">
            <v>0</v>
          </cell>
          <cell r="CL1258">
            <v>0</v>
          </cell>
          <cell r="CM1258">
            <v>0</v>
          </cell>
          <cell r="CU1258">
            <v>662457.09</v>
          </cell>
        </row>
        <row r="1259">
          <cell r="F1259">
            <v>147259</v>
          </cell>
          <cell r="G1259">
            <v>147259</v>
          </cell>
          <cell r="H1259">
            <v>104505.15</v>
          </cell>
          <cell r="I1259">
            <v>0</v>
          </cell>
          <cell r="AY1259">
            <v>0</v>
          </cell>
          <cell r="CK1259">
            <v>0</v>
          </cell>
          <cell r="CL1259">
            <v>0</v>
          </cell>
          <cell r="CM1259">
            <v>0</v>
          </cell>
          <cell r="CU1259">
            <v>0</v>
          </cell>
        </row>
        <row r="1260">
          <cell r="F1260">
            <v>80351</v>
          </cell>
          <cell r="G1260">
            <v>80351</v>
          </cell>
          <cell r="H1260">
            <v>67823.839999999997</v>
          </cell>
          <cell r="I1260">
            <v>0</v>
          </cell>
          <cell r="AY1260">
            <v>6724.34</v>
          </cell>
          <cell r="CK1260">
            <v>0</v>
          </cell>
          <cell r="CL1260">
            <v>0</v>
          </cell>
          <cell r="CM1260">
            <v>0</v>
          </cell>
          <cell r="CU1260">
            <v>0</v>
          </cell>
        </row>
        <row r="1261">
          <cell r="F1261">
            <v>1588</v>
          </cell>
          <cell r="G1261">
            <v>1588</v>
          </cell>
          <cell r="H1261">
            <v>935.18</v>
          </cell>
          <cell r="I1261">
            <v>0</v>
          </cell>
          <cell r="AY1261">
            <v>78.56</v>
          </cell>
          <cell r="CK1261">
            <v>0</v>
          </cell>
          <cell r="CL1261">
            <v>0</v>
          </cell>
          <cell r="CM1261">
            <v>0</v>
          </cell>
          <cell r="CU1261">
            <v>0</v>
          </cell>
        </row>
        <row r="1262">
          <cell r="F1262">
            <v>824797</v>
          </cell>
          <cell r="G1262">
            <v>4800.0200000000004</v>
          </cell>
          <cell r="H1262">
            <v>3800.02</v>
          </cell>
          <cell r="I1262">
            <v>200</v>
          </cell>
          <cell r="AY1262">
            <v>0</v>
          </cell>
          <cell r="CK1262">
            <v>0</v>
          </cell>
          <cell r="CL1262">
            <v>0</v>
          </cell>
          <cell r="CM1262">
            <v>0</v>
          </cell>
          <cell r="CU1262">
            <v>0</v>
          </cell>
        </row>
        <row r="1263">
          <cell r="F1263">
            <v>215000</v>
          </cell>
          <cell r="G1263">
            <v>196957.5</v>
          </cell>
          <cell r="H1263">
            <v>142600</v>
          </cell>
          <cell r="I1263">
            <v>0</v>
          </cell>
          <cell r="AY1263">
            <v>17825</v>
          </cell>
          <cell r="CK1263">
            <v>0</v>
          </cell>
          <cell r="CL1263">
            <v>0</v>
          </cell>
          <cell r="CM1263">
            <v>0</v>
          </cell>
          <cell r="CU1263">
            <v>0</v>
          </cell>
        </row>
        <row r="1264">
          <cell r="F1264">
            <v>0</v>
          </cell>
          <cell r="G1264">
            <v>59030.7</v>
          </cell>
          <cell r="H1264">
            <v>39265.699999999997</v>
          </cell>
          <cell r="I1264">
            <v>0</v>
          </cell>
          <cell r="AY1264">
            <v>0</v>
          </cell>
          <cell r="CK1264">
            <v>0</v>
          </cell>
          <cell r="CL1264">
            <v>0</v>
          </cell>
          <cell r="CM1264">
            <v>0</v>
          </cell>
          <cell r="CU1264">
            <v>0</v>
          </cell>
        </row>
        <row r="1265">
          <cell r="F1265">
            <v>0</v>
          </cell>
          <cell r="G1265">
            <v>6890.7</v>
          </cell>
          <cell r="H1265">
            <v>5000</v>
          </cell>
          <cell r="I1265">
            <v>0</v>
          </cell>
          <cell r="AY1265">
            <v>0</v>
          </cell>
          <cell r="CK1265">
            <v>0</v>
          </cell>
          <cell r="CL1265">
            <v>0</v>
          </cell>
          <cell r="CM1265">
            <v>0</v>
          </cell>
          <cell r="CU1265">
            <v>0</v>
          </cell>
        </row>
        <row r="1267">
          <cell r="F1267">
            <v>10000</v>
          </cell>
          <cell r="G1267">
            <v>0</v>
          </cell>
          <cell r="H1267">
            <v>0</v>
          </cell>
          <cell r="I1267">
            <v>0</v>
          </cell>
          <cell r="AY1267">
            <v>0</v>
          </cell>
          <cell r="CK1267">
            <v>0</v>
          </cell>
          <cell r="CL1267">
            <v>0</v>
          </cell>
          <cell r="CM1267">
            <v>0</v>
          </cell>
          <cell r="CU1267">
            <v>0</v>
          </cell>
        </row>
        <row r="1268">
          <cell r="F1268">
            <v>120000</v>
          </cell>
          <cell r="G1268">
            <v>120000</v>
          </cell>
          <cell r="H1268">
            <v>71422.399999999994</v>
          </cell>
          <cell r="I1268">
            <v>16630.009999999998</v>
          </cell>
          <cell r="AY1268">
            <v>15</v>
          </cell>
          <cell r="CK1268">
            <v>0</v>
          </cell>
          <cell r="CL1268">
            <v>0</v>
          </cell>
          <cell r="CM1268">
            <v>0</v>
          </cell>
          <cell r="CU1268">
            <v>0</v>
          </cell>
        </row>
        <row r="1269">
          <cell r="F1269">
            <v>10000</v>
          </cell>
          <cell r="G1269">
            <v>235</v>
          </cell>
          <cell r="H1269">
            <v>235</v>
          </cell>
          <cell r="I1269">
            <v>0</v>
          </cell>
          <cell r="AY1269">
            <v>0</v>
          </cell>
          <cell r="CK1269">
            <v>0</v>
          </cell>
          <cell r="CL1269">
            <v>0</v>
          </cell>
          <cell r="CM1269">
            <v>0</v>
          </cell>
          <cell r="CU1269">
            <v>0</v>
          </cell>
        </row>
        <row r="1270">
          <cell r="F1270">
            <v>195000</v>
          </cell>
          <cell r="G1270">
            <v>195000</v>
          </cell>
          <cell r="H1270">
            <v>122813.83</v>
          </cell>
          <cell r="I1270">
            <v>34239.86</v>
          </cell>
          <cell r="AY1270">
            <v>1992</v>
          </cell>
          <cell r="CK1270">
            <v>0</v>
          </cell>
          <cell r="CL1270">
            <v>0</v>
          </cell>
          <cell r="CM1270">
            <v>0</v>
          </cell>
          <cell r="CU1270">
            <v>0</v>
          </cell>
        </row>
        <row r="1272">
          <cell r="F1272">
            <v>400000</v>
          </cell>
          <cell r="G1272">
            <v>297158</v>
          </cell>
          <cell r="H1272">
            <v>169341.48</v>
          </cell>
          <cell r="I1272">
            <v>23182.27</v>
          </cell>
          <cell r="AY1272">
            <v>11952.53</v>
          </cell>
          <cell r="CK1272">
            <v>40000</v>
          </cell>
          <cell r="CL1272">
            <v>40000</v>
          </cell>
          <cell r="CM1272">
            <v>40000</v>
          </cell>
          <cell r="CU1272">
            <v>0</v>
          </cell>
        </row>
        <row r="1273">
          <cell r="F1273">
            <v>0</v>
          </cell>
          <cell r="G1273">
            <v>4000</v>
          </cell>
          <cell r="H1273">
            <v>360</v>
          </cell>
          <cell r="I1273">
            <v>1500</v>
          </cell>
          <cell r="AY1273">
            <v>0</v>
          </cell>
          <cell r="CK1273">
            <v>0</v>
          </cell>
          <cell r="CL1273">
            <v>0</v>
          </cell>
          <cell r="CM1273">
            <v>0</v>
          </cell>
          <cell r="CU1273">
            <v>0</v>
          </cell>
        </row>
        <row r="1274">
          <cell r="F1274">
            <v>9857357</v>
          </cell>
          <cell r="G1274">
            <v>9788221.4700000007</v>
          </cell>
          <cell r="H1274">
            <v>6532065.3399999999</v>
          </cell>
          <cell r="I1274">
            <v>232525.02</v>
          </cell>
          <cell r="AY1274">
            <v>70836.06</v>
          </cell>
          <cell r="CK1274">
            <v>0</v>
          </cell>
          <cell r="CL1274">
            <v>0</v>
          </cell>
          <cell r="CM1274">
            <v>0</v>
          </cell>
          <cell r="CU1274">
            <v>0</v>
          </cell>
        </row>
        <row r="1275">
          <cell r="F1275">
            <v>242016</v>
          </cell>
          <cell r="G1275">
            <v>242016</v>
          </cell>
          <cell r="H1275">
            <v>138806.37</v>
          </cell>
          <cell r="I1275">
            <v>5977.75</v>
          </cell>
          <cell r="AY1275">
            <v>2492.21</v>
          </cell>
          <cell r="CK1275">
            <v>0</v>
          </cell>
          <cell r="CL1275">
            <v>0</v>
          </cell>
          <cell r="CM1275">
            <v>0</v>
          </cell>
          <cell r="CU1275">
            <v>0</v>
          </cell>
        </row>
        <row r="1276">
          <cell r="F1276">
            <v>0</v>
          </cell>
          <cell r="G1276">
            <v>1842</v>
          </cell>
          <cell r="H1276">
            <v>1841.51</v>
          </cell>
          <cell r="I1276">
            <v>0</v>
          </cell>
          <cell r="AY1276">
            <v>0</v>
          </cell>
          <cell r="CK1276">
            <v>0</v>
          </cell>
          <cell r="CL1276">
            <v>400000</v>
          </cell>
          <cell r="CM1276">
            <v>0</v>
          </cell>
          <cell r="CU1276">
            <v>0</v>
          </cell>
        </row>
        <row r="1277">
          <cell r="F1277">
            <v>5431404</v>
          </cell>
          <cell r="G1277">
            <v>5431404</v>
          </cell>
          <cell r="H1277">
            <v>4141048.04</v>
          </cell>
          <cell r="I1277">
            <v>0</v>
          </cell>
          <cell r="AY1277">
            <v>467491.08</v>
          </cell>
          <cell r="CK1277">
            <v>0</v>
          </cell>
          <cell r="CL1277">
            <v>0</v>
          </cell>
          <cell r="CM1277">
            <v>0</v>
          </cell>
          <cell r="CU1277">
            <v>470163</v>
          </cell>
        </row>
        <row r="1278">
          <cell r="F1278">
            <v>0</v>
          </cell>
          <cell r="G1278">
            <v>31351.85</v>
          </cell>
          <cell r="H1278">
            <v>31351.85</v>
          </cell>
          <cell r="I1278">
            <v>0</v>
          </cell>
          <cell r="AY1278">
            <v>8594.2199999999993</v>
          </cell>
          <cell r="CK1278">
            <v>0</v>
          </cell>
          <cell r="CL1278">
            <v>0</v>
          </cell>
          <cell r="CM1278">
            <v>0</v>
          </cell>
          <cell r="CU1278">
            <v>0</v>
          </cell>
        </row>
        <row r="1279">
          <cell r="F1279">
            <v>342795</v>
          </cell>
          <cell r="G1279">
            <v>342795</v>
          </cell>
          <cell r="H1279">
            <v>263962.90000000002</v>
          </cell>
          <cell r="I1279">
            <v>0</v>
          </cell>
          <cell r="AY1279">
            <v>31036</v>
          </cell>
          <cell r="CK1279">
            <v>0</v>
          </cell>
          <cell r="CL1279">
            <v>0</v>
          </cell>
          <cell r="CM1279">
            <v>0</v>
          </cell>
          <cell r="CU1279">
            <v>27851</v>
          </cell>
        </row>
        <row r="1280">
          <cell r="F1280">
            <v>412832</v>
          </cell>
          <cell r="G1280">
            <v>412832</v>
          </cell>
          <cell r="H1280">
            <v>183517.54</v>
          </cell>
          <cell r="I1280">
            <v>0</v>
          </cell>
          <cell r="AY1280">
            <v>0</v>
          </cell>
          <cell r="CK1280">
            <v>0</v>
          </cell>
          <cell r="CL1280">
            <v>0</v>
          </cell>
          <cell r="CM1280">
            <v>0</v>
          </cell>
          <cell r="CU1280">
            <v>0</v>
          </cell>
        </row>
        <row r="1281">
          <cell r="F1281">
            <v>1126725</v>
          </cell>
          <cell r="G1281">
            <v>1126725</v>
          </cell>
          <cell r="H1281">
            <v>26537.26</v>
          </cell>
          <cell r="I1281">
            <v>0</v>
          </cell>
          <cell r="AY1281">
            <v>0</v>
          </cell>
          <cell r="CK1281">
            <v>0</v>
          </cell>
          <cell r="CL1281">
            <v>0</v>
          </cell>
          <cell r="CM1281">
            <v>0</v>
          </cell>
          <cell r="CU1281">
            <v>0</v>
          </cell>
        </row>
        <row r="1282">
          <cell r="F1282">
            <v>0</v>
          </cell>
          <cell r="G1282">
            <v>190777.29</v>
          </cell>
          <cell r="H1282">
            <v>190777.29</v>
          </cell>
          <cell r="I1282">
            <v>0</v>
          </cell>
          <cell r="AY1282">
            <v>0</v>
          </cell>
          <cell r="CK1282">
            <v>0</v>
          </cell>
          <cell r="CL1282">
            <v>0</v>
          </cell>
          <cell r="CM1282">
            <v>0</v>
          </cell>
          <cell r="CU1282">
            <v>0</v>
          </cell>
        </row>
        <row r="1284">
          <cell r="F1284">
            <v>821045</v>
          </cell>
          <cell r="G1284">
            <v>821045</v>
          </cell>
          <cell r="H1284">
            <v>590846.59</v>
          </cell>
          <cell r="I1284">
            <v>0</v>
          </cell>
          <cell r="AY1284">
            <v>68547.33</v>
          </cell>
          <cell r="CK1284">
            <v>0</v>
          </cell>
          <cell r="CL1284">
            <v>0</v>
          </cell>
          <cell r="CM1284">
            <v>0</v>
          </cell>
          <cell r="CU1284">
            <v>70802.570000000007</v>
          </cell>
        </row>
        <row r="1285">
          <cell r="F1285">
            <v>133637</v>
          </cell>
          <cell r="G1285">
            <v>133637</v>
          </cell>
          <cell r="H1285">
            <v>98179.68</v>
          </cell>
          <cell r="I1285">
            <v>0</v>
          </cell>
          <cell r="AY1285">
            <v>11406.22</v>
          </cell>
          <cell r="CK1285">
            <v>0</v>
          </cell>
          <cell r="CL1285">
            <v>0</v>
          </cell>
          <cell r="CM1285">
            <v>0</v>
          </cell>
          <cell r="CU1285">
            <v>11699.08</v>
          </cell>
        </row>
        <row r="1286">
          <cell r="F1286">
            <v>257400</v>
          </cell>
          <cell r="G1286">
            <v>257400</v>
          </cell>
          <cell r="H1286">
            <v>187733.67</v>
          </cell>
          <cell r="I1286">
            <v>0</v>
          </cell>
          <cell r="AY1286">
            <v>21645</v>
          </cell>
          <cell r="CK1286">
            <v>0</v>
          </cell>
          <cell r="CL1286">
            <v>0</v>
          </cell>
          <cell r="CM1286">
            <v>0</v>
          </cell>
          <cell r="CU1286">
            <v>21645</v>
          </cell>
        </row>
        <row r="1287">
          <cell r="F1287">
            <v>128631</v>
          </cell>
          <cell r="G1287">
            <v>125232.61</v>
          </cell>
          <cell r="H1287">
            <v>124918.59</v>
          </cell>
          <cell r="I1287">
            <v>0</v>
          </cell>
          <cell r="AY1287">
            <v>0</v>
          </cell>
          <cell r="CK1287">
            <v>0</v>
          </cell>
          <cell r="CL1287">
            <v>0</v>
          </cell>
          <cell r="CM1287">
            <v>0</v>
          </cell>
          <cell r="CU1287">
            <v>0</v>
          </cell>
        </row>
        <row r="1288">
          <cell r="F1288">
            <v>734050</v>
          </cell>
          <cell r="G1288">
            <v>734050</v>
          </cell>
          <cell r="H1288">
            <v>488278.55</v>
          </cell>
          <cell r="I1288">
            <v>0</v>
          </cell>
          <cell r="AY1288">
            <v>51707.79</v>
          </cell>
          <cell r="CK1288">
            <v>0</v>
          </cell>
          <cell r="CL1288">
            <v>0</v>
          </cell>
          <cell r="CM1288">
            <v>0</v>
          </cell>
          <cell r="CU1288">
            <v>51822.68</v>
          </cell>
        </row>
        <row r="1289">
          <cell r="F1289">
            <v>5605</v>
          </cell>
          <cell r="G1289">
            <v>5605</v>
          </cell>
          <cell r="H1289">
            <v>0</v>
          </cell>
          <cell r="I1289">
            <v>0</v>
          </cell>
          <cell r="AY1289">
            <v>0</v>
          </cell>
          <cell r="CK1289">
            <v>0</v>
          </cell>
          <cell r="CL1289">
            <v>0</v>
          </cell>
          <cell r="CM1289">
            <v>0</v>
          </cell>
          <cell r="CU1289">
            <v>0</v>
          </cell>
        </row>
        <row r="1290">
          <cell r="F1290">
            <v>132006</v>
          </cell>
          <cell r="G1290">
            <v>132006</v>
          </cell>
          <cell r="H1290">
            <v>111424.88</v>
          </cell>
          <cell r="I1290">
            <v>0</v>
          </cell>
          <cell r="AY1290">
            <v>11047.13</v>
          </cell>
          <cell r="CK1290">
            <v>0</v>
          </cell>
          <cell r="CL1290">
            <v>0</v>
          </cell>
          <cell r="CM1290">
            <v>0</v>
          </cell>
          <cell r="CU1290">
            <v>0</v>
          </cell>
        </row>
        <row r="1291">
          <cell r="F1291">
            <v>41813</v>
          </cell>
          <cell r="G1291">
            <v>41813</v>
          </cell>
          <cell r="H1291">
            <v>27238.74</v>
          </cell>
          <cell r="I1291">
            <v>936.05</v>
          </cell>
          <cell r="AY1291">
            <v>0</v>
          </cell>
          <cell r="CK1291">
            <v>0</v>
          </cell>
          <cell r="CL1291">
            <v>0</v>
          </cell>
          <cell r="CM1291">
            <v>0</v>
          </cell>
          <cell r="CU1291">
            <v>0</v>
          </cell>
        </row>
        <row r="1292">
          <cell r="F1292">
            <v>2292396</v>
          </cell>
          <cell r="G1292">
            <v>2292396</v>
          </cell>
          <cell r="H1292">
            <v>1862611.45</v>
          </cell>
          <cell r="I1292">
            <v>0</v>
          </cell>
          <cell r="AY1292">
            <v>191720.2</v>
          </cell>
          <cell r="CK1292">
            <v>0</v>
          </cell>
          <cell r="CL1292">
            <v>0</v>
          </cell>
          <cell r="CM1292">
            <v>0</v>
          </cell>
          <cell r="CU1292">
            <v>207001</v>
          </cell>
        </row>
        <row r="1293">
          <cell r="F1293">
            <v>36889</v>
          </cell>
          <cell r="G1293">
            <v>36889</v>
          </cell>
          <cell r="H1293">
            <v>30033</v>
          </cell>
          <cell r="I1293">
            <v>0</v>
          </cell>
          <cell r="AY1293">
            <v>3337</v>
          </cell>
          <cell r="CK1293">
            <v>0</v>
          </cell>
          <cell r="CL1293">
            <v>0</v>
          </cell>
          <cell r="CM1293">
            <v>0</v>
          </cell>
          <cell r="CU1293">
            <v>3337</v>
          </cell>
        </row>
        <row r="1294">
          <cell r="F1294">
            <v>146035</v>
          </cell>
          <cell r="G1294">
            <v>146035</v>
          </cell>
          <cell r="H1294">
            <v>75146.960000000006</v>
          </cell>
          <cell r="I1294">
            <v>0</v>
          </cell>
          <cell r="AY1294">
            <v>0</v>
          </cell>
          <cell r="CK1294">
            <v>0</v>
          </cell>
          <cell r="CL1294">
            <v>0</v>
          </cell>
          <cell r="CM1294">
            <v>0</v>
          </cell>
          <cell r="CU1294">
            <v>0</v>
          </cell>
        </row>
        <row r="1295">
          <cell r="F1295">
            <v>453157</v>
          </cell>
          <cell r="G1295">
            <v>453157</v>
          </cell>
          <cell r="H1295">
            <v>0</v>
          </cell>
          <cell r="I1295">
            <v>0</v>
          </cell>
          <cell r="AY1295">
            <v>0</v>
          </cell>
          <cell r="CK1295">
            <v>0</v>
          </cell>
          <cell r="CL1295">
            <v>0</v>
          </cell>
          <cell r="CM1295">
            <v>0</v>
          </cell>
          <cell r="CU1295">
            <v>0</v>
          </cell>
        </row>
        <row r="1296">
          <cell r="F1296">
            <v>321138</v>
          </cell>
          <cell r="G1296">
            <v>321138</v>
          </cell>
          <cell r="H1296">
            <v>251374.99</v>
          </cell>
          <cell r="I1296">
            <v>0</v>
          </cell>
          <cell r="AY1296">
            <v>26346.99</v>
          </cell>
          <cell r="CK1296">
            <v>0</v>
          </cell>
          <cell r="CL1296">
            <v>0</v>
          </cell>
          <cell r="CM1296">
            <v>0</v>
          </cell>
          <cell r="CU1296">
            <v>29308.58</v>
          </cell>
        </row>
        <row r="1297">
          <cell r="F1297">
            <v>53905</v>
          </cell>
          <cell r="G1297">
            <v>53905</v>
          </cell>
          <cell r="H1297">
            <v>42867.75</v>
          </cell>
          <cell r="I1297">
            <v>0</v>
          </cell>
          <cell r="AY1297">
            <v>4505.43</v>
          </cell>
          <cell r="CK1297">
            <v>0</v>
          </cell>
          <cell r="CL1297">
            <v>0</v>
          </cell>
          <cell r="CM1297">
            <v>0</v>
          </cell>
          <cell r="CU1297">
            <v>4967.66</v>
          </cell>
        </row>
        <row r="1298">
          <cell r="F1298">
            <v>79200</v>
          </cell>
          <cell r="G1298">
            <v>79200</v>
          </cell>
          <cell r="H1298">
            <v>67567.5</v>
          </cell>
          <cell r="I1298">
            <v>0</v>
          </cell>
          <cell r="AY1298">
            <v>7020</v>
          </cell>
          <cell r="CK1298">
            <v>0</v>
          </cell>
          <cell r="CL1298">
            <v>0</v>
          </cell>
          <cell r="CM1298">
            <v>0</v>
          </cell>
          <cell r="CU1298">
            <v>7605</v>
          </cell>
        </row>
        <row r="1299">
          <cell r="F1299">
            <v>51789</v>
          </cell>
          <cell r="G1299">
            <v>55593.21</v>
          </cell>
          <cell r="H1299">
            <v>55593.21</v>
          </cell>
          <cell r="I1299">
            <v>0</v>
          </cell>
          <cell r="AY1299">
            <v>0</v>
          </cell>
          <cell r="CK1299">
            <v>0</v>
          </cell>
          <cell r="CL1299">
            <v>0</v>
          </cell>
          <cell r="CM1299">
            <v>0</v>
          </cell>
          <cell r="CU1299">
            <v>0</v>
          </cell>
        </row>
        <row r="1300">
          <cell r="F1300">
            <v>297544</v>
          </cell>
          <cell r="G1300">
            <v>297544</v>
          </cell>
          <cell r="H1300">
            <v>208745.34</v>
          </cell>
          <cell r="I1300">
            <v>0</v>
          </cell>
          <cell r="AY1300">
            <v>20482.93</v>
          </cell>
          <cell r="CK1300">
            <v>0</v>
          </cell>
          <cell r="CL1300">
            <v>0</v>
          </cell>
          <cell r="CM1300">
            <v>0</v>
          </cell>
          <cell r="CU1300">
            <v>21803.040000000001</v>
          </cell>
        </row>
        <row r="1301">
          <cell r="F1301">
            <v>10295</v>
          </cell>
          <cell r="G1301">
            <v>9685.86</v>
          </cell>
          <cell r="H1301">
            <v>2545.7199999999998</v>
          </cell>
          <cell r="I1301">
            <v>0</v>
          </cell>
          <cell r="AY1301">
            <v>0</v>
          </cell>
          <cell r="CK1301">
            <v>0</v>
          </cell>
          <cell r="CL1301">
            <v>0</v>
          </cell>
          <cell r="CM1301">
            <v>0</v>
          </cell>
          <cell r="CU1301">
            <v>0</v>
          </cell>
        </row>
        <row r="1302">
          <cell r="F1302">
            <v>45915</v>
          </cell>
          <cell r="G1302">
            <v>45915</v>
          </cell>
          <cell r="H1302">
            <v>38756.480000000003</v>
          </cell>
          <cell r="I1302">
            <v>0</v>
          </cell>
          <cell r="AY1302">
            <v>3842.48</v>
          </cell>
          <cell r="CK1302">
            <v>0</v>
          </cell>
          <cell r="CL1302">
            <v>0</v>
          </cell>
          <cell r="CM1302">
            <v>0</v>
          </cell>
          <cell r="CU1302">
            <v>0</v>
          </cell>
        </row>
        <row r="1303">
          <cell r="F1303">
            <v>1915</v>
          </cell>
          <cell r="G1303">
            <v>1915</v>
          </cell>
          <cell r="H1303">
            <v>1127.76</v>
          </cell>
          <cell r="I1303">
            <v>0</v>
          </cell>
          <cell r="AY1303">
            <v>94.74</v>
          </cell>
          <cell r="CK1303">
            <v>0</v>
          </cell>
          <cell r="CL1303">
            <v>0</v>
          </cell>
          <cell r="CM1303">
            <v>0</v>
          </cell>
          <cell r="CU1303">
            <v>0</v>
          </cell>
        </row>
        <row r="1304">
          <cell r="F1304">
            <v>5022324</v>
          </cell>
          <cell r="G1304">
            <v>5022324</v>
          </cell>
          <cell r="H1304">
            <v>3688882.59</v>
          </cell>
          <cell r="I1304">
            <v>0</v>
          </cell>
          <cell r="AY1304">
            <v>445684.02</v>
          </cell>
          <cell r="CK1304">
            <v>0</v>
          </cell>
          <cell r="CL1304">
            <v>0</v>
          </cell>
          <cell r="CM1304">
            <v>0</v>
          </cell>
          <cell r="CU1304">
            <v>416122</v>
          </cell>
        </row>
        <row r="1305">
          <cell r="F1305">
            <v>0</v>
          </cell>
          <cell r="G1305">
            <v>1114492.6200000001</v>
          </cell>
          <cell r="H1305">
            <v>1114492.6200000001</v>
          </cell>
          <cell r="I1305">
            <v>0</v>
          </cell>
          <cell r="AY1305">
            <v>0</v>
          </cell>
          <cell r="CK1305">
            <v>100000</v>
          </cell>
          <cell r="CL1305">
            <v>150000</v>
          </cell>
          <cell r="CM1305">
            <v>150000</v>
          </cell>
          <cell r="CU1305">
            <v>198441.33</v>
          </cell>
        </row>
        <row r="1306">
          <cell r="F1306">
            <v>264425</v>
          </cell>
          <cell r="G1306">
            <v>264425</v>
          </cell>
          <cell r="H1306">
            <v>185967.07</v>
          </cell>
          <cell r="I1306">
            <v>0</v>
          </cell>
          <cell r="AY1306">
            <v>23365</v>
          </cell>
          <cell r="CK1306">
            <v>0</v>
          </cell>
          <cell r="CL1306">
            <v>0</v>
          </cell>
          <cell r="CM1306">
            <v>0</v>
          </cell>
          <cell r="CU1306">
            <v>17385</v>
          </cell>
        </row>
        <row r="1307">
          <cell r="F1307">
            <v>371612</v>
          </cell>
          <cell r="G1307">
            <v>371612</v>
          </cell>
          <cell r="H1307">
            <v>155917.95000000001</v>
          </cell>
          <cell r="I1307">
            <v>0</v>
          </cell>
          <cell r="AY1307">
            <v>0</v>
          </cell>
          <cell r="CK1307">
            <v>0</v>
          </cell>
          <cell r="CL1307">
            <v>0</v>
          </cell>
          <cell r="CM1307">
            <v>0</v>
          </cell>
          <cell r="CU1307">
            <v>0</v>
          </cell>
        </row>
        <row r="1308">
          <cell r="F1308">
            <v>1028494</v>
          </cell>
          <cell r="G1308">
            <v>1028494</v>
          </cell>
          <cell r="H1308">
            <v>5306.88</v>
          </cell>
          <cell r="I1308">
            <v>0</v>
          </cell>
          <cell r="AY1308">
            <v>0</v>
          </cell>
          <cell r="CK1308">
            <v>0</v>
          </cell>
          <cell r="CL1308">
            <v>0</v>
          </cell>
          <cell r="CM1308">
            <v>0</v>
          </cell>
          <cell r="CU1308">
            <v>0</v>
          </cell>
        </row>
        <row r="1309">
          <cell r="F1309">
            <v>0</v>
          </cell>
          <cell r="G1309">
            <v>242561.22</v>
          </cell>
          <cell r="H1309">
            <v>242561.22</v>
          </cell>
          <cell r="I1309">
            <v>0</v>
          </cell>
          <cell r="AY1309">
            <v>0</v>
          </cell>
          <cell r="CK1309">
            <v>0</v>
          </cell>
          <cell r="CL1309">
            <v>0</v>
          </cell>
          <cell r="CM1309">
            <v>0</v>
          </cell>
          <cell r="CU1309">
            <v>0</v>
          </cell>
        </row>
        <row r="1310">
          <cell r="F1310">
            <v>749593</v>
          </cell>
          <cell r="G1310">
            <v>749593</v>
          </cell>
          <cell r="H1310">
            <v>509164.4</v>
          </cell>
          <cell r="I1310">
            <v>0</v>
          </cell>
          <cell r="AY1310">
            <v>64240.37</v>
          </cell>
          <cell r="CK1310">
            <v>0</v>
          </cell>
          <cell r="CL1310">
            <v>0</v>
          </cell>
          <cell r="CM1310">
            <v>0</v>
          </cell>
          <cell r="CU1310">
            <v>60298.43</v>
          </cell>
        </row>
        <row r="1311">
          <cell r="F1311">
            <v>120632</v>
          </cell>
          <cell r="G1311">
            <v>120632</v>
          </cell>
          <cell r="H1311">
            <v>84355.199999999997</v>
          </cell>
          <cell r="I1311">
            <v>0</v>
          </cell>
          <cell r="AY1311">
            <v>10562.6</v>
          </cell>
          <cell r="CK1311">
            <v>0</v>
          </cell>
          <cell r="CL1311">
            <v>0</v>
          </cell>
          <cell r="CM1311">
            <v>0</v>
          </cell>
          <cell r="CU1311">
            <v>9990.9500000000007</v>
          </cell>
        </row>
        <row r="1312">
          <cell r="F1312">
            <v>250800</v>
          </cell>
          <cell r="G1312">
            <v>250800</v>
          </cell>
          <cell r="H1312">
            <v>164817.63</v>
          </cell>
          <cell r="I1312">
            <v>0</v>
          </cell>
          <cell r="AY1312">
            <v>21645</v>
          </cell>
          <cell r="CK1312">
            <v>0</v>
          </cell>
          <cell r="CL1312">
            <v>0</v>
          </cell>
          <cell r="CM1312">
            <v>0</v>
          </cell>
          <cell r="CU1312">
            <v>18135</v>
          </cell>
        </row>
        <row r="1313">
          <cell r="F1313">
            <v>117542</v>
          </cell>
          <cell r="G1313">
            <v>107947.9</v>
          </cell>
          <cell r="H1313">
            <v>107947.9</v>
          </cell>
          <cell r="I1313">
            <v>0</v>
          </cell>
          <cell r="AY1313">
            <v>0</v>
          </cell>
          <cell r="CK1313">
            <v>0</v>
          </cell>
          <cell r="CL1313">
            <v>0</v>
          </cell>
          <cell r="CM1313">
            <v>0</v>
          </cell>
          <cell r="CU1313">
            <v>0</v>
          </cell>
        </row>
        <row r="1314">
          <cell r="F1314">
            <v>626165</v>
          </cell>
          <cell r="G1314">
            <v>626165</v>
          </cell>
          <cell r="H1314">
            <v>448318.57</v>
          </cell>
          <cell r="I1314">
            <v>0</v>
          </cell>
          <cell r="AY1314">
            <v>46982.35</v>
          </cell>
          <cell r="CK1314">
            <v>0</v>
          </cell>
          <cell r="CL1314">
            <v>0</v>
          </cell>
          <cell r="CM1314">
            <v>0</v>
          </cell>
          <cell r="CU1314">
            <v>43887.02</v>
          </cell>
        </row>
        <row r="1315">
          <cell r="F1315">
            <v>2571</v>
          </cell>
          <cell r="G1315">
            <v>6285.7</v>
          </cell>
          <cell r="H1315">
            <v>6285.7</v>
          </cell>
          <cell r="I1315">
            <v>0</v>
          </cell>
          <cell r="AY1315">
            <v>0</v>
          </cell>
          <cell r="CK1315">
            <v>0</v>
          </cell>
          <cell r="CL1315">
            <v>0</v>
          </cell>
          <cell r="CM1315">
            <v>0</v>
          </cell>
          <cell r="CU1315">
            <v>0</v>
          </cell>
        </row>
        <row r="1316">
          <cell r="F1316">
            <v>35431</v>
          </cell>
          <cell r="G1316">
            <v>35431</v>
          </cell>
          <cell r="H1316">
            <v>28836.240000000002</v>
          </cell>
          <cell r="I1316">
            <v>0</v>
          </cell>
          <cell r="AY1316">
            <v>3578.24</v>
          </cell>
          <cell r="CK1316">
            <v>0</v>
          </cell>
          <cell r="CL1316">
            <v>0</v>
          </cell>
          <cell r="CM1316">
            <v>0</v>
          </cell>
          <cell r="CU1316">
            <v>0</v>
          </cell>
        </row>
        <row r="1317">
          <cell r="F1317">
            <v>0</v>
          </cell>
          <cell r="G1317">
            <v>63527.8</v>
          </cell>
          <cell r="H1317">
            <v>27027.68</v>
          </cell>
          <cell r="I1317">
            <v>0</v>
          </cell>
          <cell r="AY1317">
            <v>0</v>
          </cell>
          <cell r="CK1317">
            <v>0</v>
          </cell>
          <cell r="CL1317">
            <v>0</v>
          </cell>
          <cell r="CM1317">
            <v>0</v>
          </cell>
          <cell r="CU1317">
            <v>0</v>
          </cell>
        </row>
        <row r="1318">
          <cell r="F1318">
            <v>10329</v>
          </cell>
          <cell r="G1318">
            <v>9494.94</v>
          </cell>
          <cell r="H1318">
            <v>2861.04</v>
          </cell>
          <cell r="I1318">
            <v>0</v>
          </cell>
          <cell r="AY1318">
            <v>0</v>
          </cell>
          <cell r="CK1318">
            <v>0</v>
          </cell>
          <cell r="CL1318">
            <v>0</v>
          </cell>
          <cell r="CM1318">
            <v>0</v>
          </cell>
          <cell r="CU1318">
            <v>0</v>
          </cell>
        </row>
        <row r="1319">
          <cell r="F1319">
            <v>123928</v>
          </cell>
          <cell r="G1319">
            <v>123928</v>
          </cell>
          <cell r="H1319">
            <v>33945.33</v>
          </cell>
          <cell r="I1319">
            <v>678.46</v>
          </cell>
          <cell r="AY1319">
            <v>245.35</v>
          </cell>
          <cell r="CK1319">
            <v>0</v>
          </cell>
          <cell r="CL1319">
            <v>0</v>
          </cell>
          <cell r="CM1319">
            <v>0</v>
          </cell>
          <cell r="CU1319">
            <v>0</v>
          </cell>
        </row>
        <row r="1320">
          <cell r="F1320">
            <v>4868304</v>
          </cell>
          <cell r="G1320">
            <v>4868304</v>
          </cell>
          <cell r="H1320">
            <v>3933693.4</v>
          </cell>
          <cell r="I1320">
            <v>0</v>
          </cell>
          <cell r="AY1320">
            <v>435320.06</v>
          </cell>
          <cell r="CK1320">
            <v>0</v>
          </cell>
          <cell r="CL1320">
            <v>0</v>
          </cell>
          <cell r="CM1320">
            <v>0</v>
          </cell>
          <cell r="CU1320">
            <v>419078</v>
          </cell>
        </row>
        <row r="1321">
          <cell r="F1321">
            <v>0</v>
          </cell>
          <cell r="G1321">
            <v>70655.45</v>
          </cell>
          <cell r="H1321">
            <v>70655.45</v>
          </cell>
          <cell r="I1321">
            <v>0</v>
          </cell>
          <cell r="AY1321">
            <v>0</v>
          </cell>
          <cell r="CK1321">
            <v>0</v>
          </cell>
          <cell r="CL1321">
            <v>0</v>
          </cell>
          <cell r="CM1321">
            <v>0</v>
          </cell>
          <cell r="CU1321">
            <v>0</v>
          </cell>
        </row>
        <row r="1322">
          <cell r="F1322">
            <v>183269</v>
          </cell>
          <cell r="G1322">
            <v>183269</v>
          </cell>
          <cell r="H1322">
            <v>170053.79</v>
          </cell>
          <cell r="I1322">
            <v>0</v>
          </cell>
          <cell r="AY1322">
            <v>17757</v>
          </cell>
          <cell r="CK1322">
            <v>0</v>
          </cell>
          <cell r="CL1322">
            <v>0</v>
          </cell>
          <cell r="CM1322">
            <v>0</v>
          </cell>
          <cell r="CU1322">
            <v>18398</v>
          </cell>
        </row>
        <row r="1323">
          <cell r="F1323">
            <v>336614</v>
          </cell>
          <cell r="G1323">
            <v>336614</v>
          </cell>
          <cell r="H1323">
            <v>162438.95000000001</v>
          </cell>
          <cell r="I1323">
            <v>0</v>
          </cell>
          <cell r="AY1323">
            <v>0</v>
          </cell>
          <cell r="CK1323">
            <v>0</v>
          </cell>
          <cell r="CL1323">
            <v>0</v>
          </cell>
          <cell r="CM1323">
            <v>0</v>
          </cell>
          <cell r="CU1323">
            <v>0</v>
          </cell>
        </row>
        <row r="1324">
          <cell r="F1324">
            <v>985231</v>
          </cell>
          <cell r="G1324">
            <v>985231</v>
          </cell>
          <cell r="H1324">
            <v>0</v>
          </cell>
          <cell r="I1324">
            <v>0</v>
          </cell>
          <cell r="AY1324">
            <v>0</v>
          </cell>
          <cell r="CK1324">
            <v>0</v>
          </cell>
          <cell r="CL1324">
            <v>0</v>
          </cell>
          <cell r="CM1324">
            <v>0</v>
          </cell>
          <cell r="CU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CK1325">
            <v>0</v>
          </cell>
          <cell r="CL1325">
            <v>0</v>
          </cell>
          <cell r="CM1325">
            <v>0</v>
          </cell>
        </row>
        <row r="1326">
          <cell r="F1326">
            <v>772540</v>
          </cell>
          <cell r="G1326">
            <v>772540</v>
          </cell>
          <cell r="H1326">
            <v>590710.52</v>
          </cell>
          <cell r="I1326">
            <v>0</v>
          </cell>
          <cell r="AY1326">
            <v>68248.94</v>
          </cell>
          <cell r="CK1326">
            <v>0</v>
          </cell>
          <cell r="CL1326">
            <v>0</v>
          </cell>
          <cell r="CM1326">
            <v>0</v>
          </cell>
          <cell r="CU1326">
            <v>67430.710000000006</v>
          </cell>
        </row>
        <row r="1327">
          <cell r="F1327">
            <v>122252</v>
          </cell>
          <cell r="G1327">
            <v>122252</v>
          </cell>
          <cell r="H1327">
            <v>95157.46</v>
          </cell>
          <cell r="I1327">
            <v>0</v>
          </cell>
          <cell r="AY1327">
            <v>10997.95</v>
          </cell>
          <cell r="CK1327">
            <v>0</v>
          </cell>
          <cell r="CL1327">
            <v>0</v>
          </cell>
          <cell r="CM1327">
            <v>0</v>
          </cell>
          <cell r="CU1327">
            <v>10777.32</v>
          </cell>
        </row>
        <row r="1328">
          <cell r="F1328">
            <v>283800</v>
          </cell>
          <cell r="G1328">
            <v>283800</v>
          </cell>
          <cell r="H1328">
            <v>220143.3</v>
          </cell>
          <cell r="I1328">
            <v>0</v>
          </cell>
          <cell r="AY1328">
            <v>24952.2</v>
          </cell>
          <cell r="CK1328">
            <v>0</v>
          </cell>
          <cell r="CL1328">
            <v>0</v>
          </cell>
          <cell r="CM1328">
            <v>0</v>
          </cell>
          <cell r="CU1328">
            <v>24570</v>
          </cell>
        </row>
        <row r="1329">
          <cell r="F1329">
            <v>112385</v>
          </cell>
          <cell r="G1329">
            <v>116922.73</v>
          </cell>
          <cell r="H1329">
            <v>116922.73</v>
          </cell>
          <cell r="I1329">
            <v>0</v>
          </cell>
          <cell r="AY1329">
            <v>0</v>
          </cell>
          <cell r="CK1329">
            <v>0</v>
          </cell>
          <cell r="CL1329">
            <v>0</v>
          </cell>
          <cell r="CM1329">
            <v>0</v>
          </cell>
          <cell r="CU1329">
            <v>0</v>
          </cell>
        </row>
        <row r="1330">
          <cell r="F1330">
            <v>569895</v>
          </cell>
          <cell r="G1330">
            <v>569895</v>
          </cell>
          <cell r="H1330">
            <v>417450.66</v>
          </cell>
          <cell r="I1330">
            <v>0</v>
          </cell>
          <cell r="AY1330">
            <v>43025.75</v>
          </cell>
          <cell r="CK1330">
            <v>0</v>
          </cell>
          <cell r="CL1330">
            <v>0</v>
          </cell>
          <cell r="CM1330">
            <v>0</v>
          </cell>
          <cell r="CU1330">
            <v>40187.360000000001</v>
          </cell>
        </row>
        <row r="1331">
          <cell r="F1331">
            <v>234569</v>
          </cell>
          <cell r="G1331">
            <v>228640</v>
          </cell>
          <cell r="H1331">
            <v>84367.3</v>
          </cell>
          <cell r="I1331">
            <v>0</v>
          </cell>
          <cell r="AY1331">
            <v>0</v>
          </cell>
          <cell r="CK1331">
            <v>0</v>
          </cell>
          <cell r="CL1331">
            <v>0</v>
          </cell>
          <cell r="CM1331">
            <v>0</v>
          </cell>
          <cell r="CU1331">
            <v>0</v>
          </cell>
        </row>
        <row r="1332">
          <cell r="F1332">
            <v>19737</v>
          </cell>
          <cell r="G1332">
            <v>34965.4</v>
          </cell>
          <cell r="H1332">
            <v>34965.4</v>
          </cell>
          <cell r="I1332">
            <v>0</v>
          </cell>
          <cell r="AY1332">
            <v>3776.69</v>
          </cell>
          <cell r="CK1332">
            <v>0</v>
          </cell>
          <cell r="CL1332">
            <v>0</v>
          </cell>
          <cell r="CM1332">
            <v>0</v>
          </cell>
          <cell r="CU1332">
            <v>0</v>
          </cell>
        </row>
        <row r="1333">
          <cell r="F1333">
            <v>6751</v>
          </cell>
          <cell r="G1333">
            <v>7067.21</v>
          </cell>
          <cell r="H1333">
            <v>7067.21</v>
          </cell>
          <cell r="I1333">
            <v>0</v>
          </cell>
          <cell r="AY1333">
            <v>843.59</v>
          </cell>
          <cell r="CK1333">
            <v>0</v>
          </cell>
          <cell r="CL1333">
            <v>0</v>
          </cell>
          <cell r="CM1333">
            <v>0</v>
          </cell>
          <cell r="CU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CK1334">
            <v>0</v>
          </cell>
          <cell r="CL1334">
            <v>0</v>
          </cell>
          <cell r="CM1334">
            <v>0</v>
          </cell>
        </row>
        <row r="1335">
          <cell r="F1335">
            <v>1800000</v>
          </cell>
          <cell r="G1335">
            <v>1800000</v>
          </cell>
          <cell r="H1335">
            <v>0</v>
          </cell>
          <cell r="I1335">
            <v>0</v>
          </cell>
          <cell r="AY1335">
            <v>0</v>
          </cell>
          <cell r="CK1335">
            <v>0</v>
          </cell>
          <cell r="CL1335">
            <v>0</v>
          </cell>
          <cell r="CM1335">
            <v>0</v>
          </cell>
          <cell r="CU1335">
            <v>0</v>
          </cell>
        </row>
        <row r="1336">
          <cell r="F1336">
            <v>10000</v>
          </cell>
          <cell r="G1336">
            <v>10000</v>
          </cell>
          <cell r="H1336">
            <v>34</v>
          </cell>
          <cell r="I1336">
            <v>0</v>
          </cell>
          <cell r="AY1336">
            <v>0</v>
          </cell>
          <cell r="CK1336">
            <v>0</v>
          </cell>
          <cell r="CL1336">
            <v>0</v>
          </cell>
          <cell r="CM1336">
            <v>0</v>
          </cell>
          <cell r="CU1336">
            <v>0</v>
          </cell>
        </row>
        <row r="1337">
          <cell r="F1337">
            <v>5506</v>
          </cell>
          <cell r="G1337">
            <v>5506</v>
          </cell>
          <cell r="H1337">
            <v>2243</v>
          </cell>
          <cell r="I1337">
            <v>532</v>
          </cell>
          <cell r="AY1337">
            <v>0</v>
          </cell>
          <cell r="CK1337">
            <v>0</v>
          </cell>
          <cell r="CL1337">
            <v>0</v>
          </cell>
          <cell r="CM1337">
            <v>0</v>
          </cell>
          <cell r="CU1337">
            <v>0</v>
          </cell>
        </row>
        <row r="1338">
          <cell r="F1338">
            <v>0</v>
          </cell>
          <cell r="G1338">
            <v>378.03</v>
          </cell>
          <cell r="H1338">
            <v>378.03</v>
          </cell>
          <cell r="I1338">
            <v>0</v>
          </cell>
          <cell r="AY1338">
            <v>0</v>
          </cell>
          <cell r="CK1338">
            <v>0</v>
          </cell>
          <cell r="CL1338">
            <v>0</v>
          </cell>
          <cell r="CM1338">
            <v>0</v>
          </cell>
          <cell r="CU1338">
            <v>0</v>
          </cell>
        </row>
        <row r="1339">
          <cell r="F1339">
            <v>296085</v>
          </cell>
          <cell r="G1339">
            <v>296085</v>
          </cell>
          <cell r="H1339">
            <v>225632.3</v>
          </cell>
          <cell r="I1339">
            <v>9209.74</v>
          </cell>
          <cell r="AY1339">
            <v>9964.42</v>
          </cell>
          <cell r="CK1339">
            <v>0</v>
          </cell>
          <cell r="CL1339">
            <v>0</v>
          </cell>
          <cell r="CM1339">
            <v>0</v>
          </cell>
          <cell r="CU1339">
            <v>0</v>
          </cell>
        </row>
        <row r="1340">
          <cell r="F1340">
            <v>1200000</v>
          </cell>
          <cell r="G1340">
            <v>3365916.1</v>
          </cell>
          <cell r="H1340">
            <v>2975916.23</v>
          </cell>
          <cell r="I1340">
            <v>120000</v>
          </cell>
          <cell r="AY1340">
            <v>90000</v>
          </cell>
          <cell r="CK1340">
            <v>0</v>
          </cell>
          <cell r="CL1340">
            <v>0</v>
          </cell>
          <cell r="CM1340">
            <v>0</v>
          </cell>
          <cell r="CU1340">
            <v>0</v>
          </cell>
        </row>
        <row r="1341">
          <cell r="F1341">
            <v>4444261</v>
          </cell>
          <cell r="G1341">
            <v>4444261</v>
          </cell>
          <cell r="H1341">
            <v>3338971</v>
          </cell>
          <cell r="I1341">
            <v>0</v>
          </cell>
          <cell r="AY1341">
            <v>379477</v>
          </cell>
          <cell r="CK1341">
            <v>0</v>
          </cell>
          <cell r="CL1341">
            <v>0</v>
          </cell>
          <cell r="CM1341">
            <v>0</v>
          </cell>
          <cell r="CU1341">
            <v>397007</v>
          </cell>
        </row>
        <row r="1342">
          <cell r="F1342">
            <v>1729370</v>
          </cell>
          <cell r="G1342">
            <v>3142891.8</v>
          </cell>
          <cell r="H1342">
            <v>1793028.3</v>
          </cell>
          <cell r="I1342">
            <v>713552</v>
          </cell>
          <cell r="AY1342">
            <v>0</v>
          </cell>
          <cell r="CK1342">
            <v>0</v>
          </cell>
          <cell r="CL1342">
            <v>0</v>
          </cell>
          <cell r="CM1342">
            <v>0</v>
          </cell>
          <cell r="CU1342">
            <v>0</v>
          </cell>
        </row>
        <row r="1343">
          <cell r="F1343">
            <v>41148</v>
          </cell>
          <cell r="G1343">
            <v>41148</v>
          </cell>
          <cell r="H1343">
            <v>35910</v>
          </cell>
          <cell r="I1343">
            <v>0</v>
          </cell>
          <cell r="AY1343">
            <v>3600</v>
          </cell>
          <cell r="CK1343">
            <v>0</v>
          </cell>
          <cell r="CL1343">
            <v>0</v>
          </cell>
          <cell r="CM1343">
            <v>0</v>
          </cell>
          <cell r="CU1343">
            <v>3600</v>
          </cell>
        </row>
        <row r="1344">
          <cell r="F1344">
            <v>271181</v>
          </cell>
          <cell r="G1344">
            <v>271181</v>
          </cell>
          <cell r="H1344">
            <v>125612</v>
          </cell>
          <cell r="I1344">
            <v>0</v>
          </cell>
          <cell r="AY1344">
            <v>0</v>
          </cell>
          <cell r="CK1344">
            <v>0</v>
          </cell>
          <cell r="CL1344">
            <v>0</v>
          </cell>
          <cell r="CM1344">
            <v>0</v>
          </cell>
          <cell r="CU1344">
            <v>0</v>
          </cell>
        </row>
        <row r="1345">
          <cell r="F1345">
            <v>853566</v>
          </cell>
          <cell r="G1345">
            <v>853566</v>
          </cell>
          <cell r="H1345">
            <v>0</v>
          </cell>
          <cell r="I1345">
            <v>0</v>
          </cell>
          <cell r="AY1345">
            <v>0</v>
          </cell>
          <cell r="CK1345">
            <v>0</v>
          </cell>
          <cell r="CL1345">
            <v>0</v>
          </cell>
          <cell r="CM1345">
            <v>0</v>
          </cell>
          <cell r="CU1345">
            <v>0</v>
          </cell>
        </row>
        <row r="1346">
          <cell r="F1346">
            <v>107895</v>
          </cell>
          <cell r="G1346">
            <v>75476.06</v>
          </cell>
          <cell r="H1346">
            <v>75476.06</v>
          </cell>
          <cell r="I1346">
            <v>0</v>
          </cell>
          <cell r="AY1346">
            <v>6818.11</v>
          </cell>
          <cell r="CK1346">
            <v>0</v>
          </cell>
          <cell r="CL1346">
            <v>0</v>
          </cell>
          <cell r="CM1346">
            <v>0</v>
          </cell>
          <cell r="CU1346">
            <v>0</v>
          </cell>
        </row>
        <row r="1347">
          <cell r="F1347">
            <v>380182</v>
          </cell>
          <cell r="G1347">
            <v>380182</v>
          </cell>
          <cell r="H1347">
            <v>277675.8</v>
          </cell>
          <cell r="I1347">
            <v>0</v>
          </cell>
          <cell r="AY1347">
            <v>32744.36</v>
          </cell>
          <cell r="CK1347">
            <v>0</v>
          </cell>
          <cell r="CL1347">
            <v>0</v>
          </cell>
          <cell r="CM1347">
            <v>0</v>
          </cell>
          <cell r="CU1347">
            <v>33129.199999999997</v>
          </cell>
        </row>
        <row r="1348">
          <cell r="F1348">
            <v>66853</v>
          </cell>
          <cell r="G1348">
            <v>66853</v>
          </cell>
          <cell r="H1348">
            <v>50016.12</v>
          </cell>
          <cell r="I1348">
            <v>0</v>
          </cell>
          <cell r="AY1348">
            <v>5922.32</v>
          </cell>
          <cell r="CK1348">
            <v>0</v>
          </cell>
          <cell r="CL1348">
            <v>0</v>
          </cell>
          <cell r="CM1348">
            <v>0</v>
          </cell>
          <cell r="CU1348">
            <v>5922.32</v>
          </cell>
        </row>
        <row r="1349">
          <cell r="F1349">
            <v>59400</v>
          </cell>
          <cell r="G1349">
            <v>59400</v>
          </cell>
          <cell r="H1349">
            <v>45630</v>
          </cell>
          <cell r="I1349">
            <v>0</v>
          </cell>
          <cell r="AY1349">
            <v>5265</v>
          </cell>
          <cell r="CK1349">
            <v>0</v>
          </cell>
          <cell r="CL1349">
            <v>0</v>
          </cell>
          <cell r="CM1349">
            <v>0</v>
          </cell>
          <cell r="CU1349">
            <v>5265</v>
          </cell>
        </row>
        <row r="1350">
          <cell r="F1350">
            <v>97550</v>
          </cell>
          <cell r="G1350">
            <v>106699.04</v>
          </cell>
          <cell r="H1350">
            <v>106699.04</v>
          </cell>
          <cell r="I1350">
            <v>0</v>
          </cell>
          <cell r="AY1350">
            <v>0</v>
          </cell>
          <cell r="CK1350">
            <v>0</v>
          </cell>
          <cell r="CL1350">
            <v>0</v>
          </cell>
          <cell r="CM1350">
            <v>0</v>
          </cell>
          <cell r="CU1350">
            <v>0</v>
          </cell>
        </row>
        <row r="1351">
          <cell r="F1351">
            <v>857681</v>
          </cell>
          <cell r="G1351">
            <v>857681</v>
          </cell>
          <cell r="H1351">
            <v>531649.66</v>
          </cell>
          <cell r="I1351">
            <v>0</v>
          </cell>
          <cell r="AY1351">
            <v>56452.98</v>
          </cell>
          <cell r="CK1351">
            <v>0</v>
          </cell>
          <cell r="CL1351">
            <v>0</v>
          </cell>
          <cell r="CM1351">
            <v>0</v>
          </cell>
          <cell r="CU1351">
            <v>60335.1</v>
          </cell>
        </row>
        <row r="1352">
          <cell r="F1352">
            <v>7200219</v>
          </cell>
          <cell r="G1352">
            <v>4311.08</v>
          </cell>
          <cell r="H1352">
            <v>0</v>
          </cell>
          <cell r="I1352">
            <v>0</v>
          </cell>
          <cell r="AY1352">
            <v>0</v>
          </cell>
          <cell r="CK1352">
            <v>0</v>
          </cell>
          <cell r="CL1352">
            <v>0</v>
          </cell>
          <cell r="CM1352">
            <v>0</v>
          </cell>
          <cell r="CU1352">
            <v>0</v>
          </cell>
        </row>
        <row r="1353">
          <cell r="F1353">
            <v>3511</v>
          </cell>
          <cell r="G1353">
            <v>3511</v>
          </cell>
          <cell r="H1353">
            <v>3504.71</v>
          </cell>
          <cell r="I1353">
            <v>0</v>
          </cell>
          <cell r="AY1353">
            <v>880.06</v>
          </cell>
          <cell r="CK1353">
            <v>0</v>
          </cell>
          <cell r="CL1353">
            <v>0</v>
          </cell>
          <cell r="CM1353">
            <v>0</v>
          </cell>
          <cell r="CU1353">
            <v>0</v>
          </cell>
        </row>
        <row r="1354">
          <cell r="F1354">
            <v>6662</v>
          </cell>
          <cell r="G1354">
            <v>6662</v>
          </cell>
          <cell r="H1354">
            <v>4223.25</v>
          </cell>
          <cell r="I1354">
            <v>0</v>
          </cell>
          <cell r="AY1354">
            <v>0</v>
          </cell>
          <cell r="CK1354">
            <v>0</v>
          </cell>
          <cell r="CL1354">
            <v>0</v>
          </cell>
          <cell r="CM1354">
            <v>0</v>
          </cell>
          <cell r="CU1354">
            <v>0</v>
          </cell>
        </row>
        <row r="1355">
          <cell r="F1355">
            <v>82863</v>
          </cell>
          <cell r="G1355">
            <v>77370.570000000007</v>
          </cell>
          <cell r="H1355">
            <v>77370.570000000007</v>
          </cell>
          <cell r="I1355">
            <v>0</v>
          </cell>
          <cell r="AY1355">
            <v>7432.19</v>
          </cell>
          <cell r="CK1355">
            <v>0</v>
          </cell>
          <cell r="CL1355">
            <v>0</v>
          </cell>
          <cell r="CM1355">
            <v>0</v>
          </cell>
          <cell r="CU1355">
            <v>0</v>
          </cell>
        </row>
        <row r="1356">
          <cell r="F1356">
            <v>66198</v>
          </cell>
          <cell r="G1356">
            <v>66198</v>
          </cell>
          <cell r="H1356">
            <v>33896.42</v>
          </cell>
          <cell r="I1356">
            <v>0</v>
          </cell>
          <cell r="AY1356">
            <v>1835.92</v>
          </cell>
          <cell r="CK1356">
            <v>0</v>
          </cell>
          <cell r="CL1356">
            <v>0</v>
          </cell>
          <cell r="CM1356">
            <v>0</v>
          </cell>
          <cell r="CU1356">
            <v>0</v>
          </cell>
        </row>
        <row r="1357">
          <cell r="F1357">
            <v>16999</v>
          </cell>
          <cell r="G1357">
            <v>16999</v>
          </cell>
          <cell r="H1357">
            <v>9889.06</v>
          </cell>
          <cell r="I1357">
            <v>0</v>
          </cell>
          <cell r="AY1357">
            <v>1185.28</v>
          </cell>
          <cell r="CK1357">
            <v>0</v>
          </cell>
          <cell r="CL1357">
            <v>0</v>
          </cell>
          <cell r="CM1357">
            <v>0</v>
          </cell>
          <cell r="CU1357">
            <v>0</v>
          </cell>
        </row>
        <row r="1358">
          <cell r="F1358">
            <v>43434</v>
          </cell>
          <cell r="G1358">
            <v>42435.040000000001</v>
          </cell>
          <cell r="H1358">
            <v>27613.119999999999</v>
          </cell>
          <cell r="I1358">
            <v>0</v>
          </cell>
          <cell r="AY1358">
            <v>1000.6</v>
          </cell>
          <cell r="CK1358">
            <v>0</v>
          </cell>
          <cell r="CL1358">
            <v>0</v>
          </cell>
          <cell r="CM1358">
            <v>0</v>
          </cell>
          <cell r="CU1358">
            <v>0</v>
          </cell>
        </row>
        <row r="1359">
          <cell r="F1359">
            <v>24000</v>
          </cell>
          <cell r="G1359">
            <v>24000</v>
          </cell>
          <cell r="H1359">
            <v>10389.07</v>
          </cell>
          <cell r="I1359">
            <v>1477</v>
          </cell>
          <cell r="AY1359">
            <v>1000.01</v>
          </cell>
          <cell r="CK1359">
            <v>0</v>
          </cell>
          <cell r="CL1359">
            <v>0</v>
          </cell>
          <cell r="CM1359">
            <v>0</v>
          </cell>
          <cell r="CU1359">
            <v>0</v>
          </cell>
        </row>
        <row r="1360">
          <cell r="F1360">
            <v>44019</v>
          </cell>
          <cell r="G1360">
            <v>44019</v>
          </cell>
          <cell r="H1360">
            <v>23236</v>
          </cell>
          <cell r="I1360">
            <v>2541</v>
          </cell>
          <cell r="AY1360">
            <v>3077.4</v>
          </cell>
          <cell r="CK1360">
            <v>0</v>
          </cell>
          <cell r="CL1360">
            <v>0</v>
          </cell>
          <cell r="CM1360">
            <v>0</v>
          </cell>
          <cell r="CU1360">
            <v>0</v>
          </cell>
        </row>
        <row r="1361">
          <cell r="F1361">
            <v>4676</v>
          </cell>
          <cell r="G1361">
            <v>4676</v>
          </cell>
          <cell r="H1361">
            <v>4167.46</v>
          </cell>
          <cell r="I1361">
            <v>317.75</v>
          </cell>
          <cell r="AY1361">
            <v>0</v>
          </cell>
          <cell r="CK1361">
            <v>0</v>
          </cell>
          <cell r="CL1361">
            <v>0</v>
          </cell>
          <cell r="CM1361">
            <v>0</v>
          </cell>
          <cell r="CU1361">
            <v>0</v>
          </cell>
        </row>
        <row r="1362">
          <cell r="F1362">
            <v>0</v>
          </cell>
          <cell r="G1362">
            <v>5000</v>
          </cell>
          <cell r="H1362">
            <v>5000</v>
          </cell>
          <cell r="I1362">
            <v>0</v>
          </cell>
          <cell r="AY1362">
            <v>0</v>
          </cell>
          <cell r="CK1362">
            <v>0</v>
          </cell>
          <cell r="CL1362">
            <v>0</v>
          </cell>
          <cell r="CM1362">
            <v>0</v>
          </cell>
          <cell r="CU1362">
            <v>0</v>
          </cell>
        </row>
        <row r="1363">
          <cell r="F1363">
            <v>7875</v>
          </cell>
          <cell r="G1363">
            <v>8375</v>
          </cell>
          <cell r="H1363">
            <v>1752.1</v>
          </cell>
          <cell r="I1363">
            <v>6494</v>
          </cell>
          <cell r="AY1363">
            <v>0</v>
          </cell>
          <cell r="CK1363">
            <v>0</v>
          </cell>
          <cell r="CL1363">
            <v>0</v>
          </cell>
          <cell r="CM1363">
            <v>0</v>
          </cell>
          <cell r="CU1363">
            <v>0</v>
          </cell>
        </row>
        <row r="1364">
          <cell r="F1364">
            <v>5000000</v>
          </cell>
          <cell r="G1364">
            <v>2330408.0099999998</v>
          </cell>
          <cell r="H1364">
            <v>1512451.99</v>
          </cell>
          <cell r="I1364">
            <v>729088</v>
          </cell>
          <cell r="AY1364">
            <v>0</v>
          </cell>
          <cell r="CK1364">
            <v>0</v>
          </cell>
          <cell r="CL1364">
            <v>0</v>
          </cell>
          <cell r="CM1364">
            <v>0</v>
          </cell>
          <cell r="CU1364">
            <v>0</v>
          </cell>
        </row>
        <row r="1365">
          <cell r="F1365">
            <v>2200000</v>
          </cell>
          <cell r="G1365">
            <v>1891604</v>
          </cell>
          <cell r="H1365">
            <v>1495496.02</v>
          </cell>
          <cell r="I1365">
            <v>17880</v>
          </cell>
          <cell r="AY1365">
            <v>6360</v>
          </cell>
          <cell r="CK1365">
            <v>0</v>
          </cell>
          <cell r="CL1365">
            <v>0</v>
          </cell>
          <cell r="CM1365">
            <v>0</v>
          </cell>
          <cell r="CU1365">
            <v>0</v>
          </cell>
        </row>
        <row r="1366">
          <cell r="F1366">
            <v>3500000</v>
          </cell>
          <cell r="G1366">
            <v>5515838.2999999998</v>
          </cell>
          <cell r="H1366">
            <v>4950905</v>
          </cell>
          <cell r="I1366">
            <v>564933.30000000005</v>
          </cell>
          <cell r="AY1366">
            <v>0</v>
          </cell>
          <cell r="CK1366">
            <v>0</v>
          </cell>
          <cell r="CL1366">
            <v>5175000</v>
          </cell>
          <cell r="CM1366">
            <v>500000</v>
          </cell>
          <cell r="CU1366">
            <v>0</v>
          </cell>
        </row>
        <row r="1367">
          <cell r="F1367">
            <v>2187</v>
          </cell>
          <cell r="G1367">
            <v>2187</v>
          </cell>
          <cell r="H1367">
            <v>1857</v>
          </cell>
          <cell r="I1367">
            <v>0</v>
          </cell>
          <cell r="AY1367">
            <v>0</v>
          </cell>
          <cell r="CK1367">
            <v>0</v>
          </cell>
          <cell r="CL1367">
            <v>0</v>
          </cell>
          <cell r="CM1367">
            <v>0</v>
          </cell>
          <cell r="CU1367">
            <v>0</v>
          </cell>
        </row>
        <row r="1368">
          <cell r="F1368">
            <v>1303</v>
          </cell>
          <cell r="G1368">
            <v>1303</v>
          </cell>
          <cell r="H1368">
            <v>931.5</v>
          </cell>
          <cell r="I1368">
            <v>345</v>
          </cell>
          <cell r="AY1368">
            <v>0</v>
          </cell>
          <cell r="CK1368">
            <v>0</v>
          </cell>
          <cell r="CL1368">
            <v>0</v>
          </cell>
          <cell r="CM1368">
            <v>0</v>
          </cell>
          <cell r="CU1368">
            <v>0</v>
          </cell>
        </row>
        <row r="1369">
          <cell r="F1369">
            <v>50000</v>
          </cell>
          <cell r="G1369">
            <v>50000</v>
          </cell>
          <cell r="H1369">
            <v>42424.98</v>
          </cell>
          <cell r="I1369">
            <v>2514.5</v>
          </cell>
          <cell r="AY1369">
            <v>37.159999999999997</v>
          </cell>
          <cell r="CK1369">
            <v>0</v>
          </cell>
          <cell r="CL1369">
            <v>0</v>
          </cell>
          <cell r="CM1369">
            <v>0</v>
          </cell>
          <cell r="CU1369">
            <v>0</v>
          </cell>
        </row>
        <row r="1370">
          <cell r="F1370">
            <v>5508</v>
          </cell>
          <cell r="G1370">
            <v>5508</v>
          </cell>
          <cell r="H1370">
            <v>1915</v>
          </cell>
          <cell r="I1370">
            <v>500</v>
          </cell>
          <cell r="AY1370">
            <v>180</v>
          </cell>
          <cell r="CK1370">
            <v>0</v>
          </cell>
          <cell r="CL1370">
            <v>0</v>
          </cell>
          <cell r="CM1370">
            <v>0</v>
          </cell>
          <cell r="CU1370">
            <v>0</v>
          </cell>
        </row>
        <row r="1371">
          <cell r="F1371">
            <v>22832</v>
          </cell>
          <cell r="G1371">
            <v>22832</v>
          </cell>
          <cell r="H1371">
            <v>7387.16</v>
          </cell>
          <cell r="I1371">
            <v>12674.68</v>
          </cell>
          <cell r="AY1371">
            <v>0</v>
          </cell>
          <cell r="CK1371">
            <v>0</v>
          </cell>
          <cell r="CL1371">
            <v>0</v>
          </cell>
          <cell r="CM1371">
            <v>0</v>
          </cell>
          <cell r="CU1371">
            <v>0</v>
          </cell>
        </row>
        <row r="1372">
          <cell r="F1372">
            <v>2648</v>
          </cell>
          <cell r="G1372">
            <v>2648</v>
          </cell>
          <cell r="H1372">
            <v>2209.66</v>
          </cell>
          <cell r="I1372">
            <v>0</v>
          </cell>
          <cell r="AY1372">
            <v>0</v>
          </cell>
          <cell r="CK1372">
            <v>0</v>
          </cell>
          <cell r="CL1372">
            <v>0</v>
          </cell>
          <cell r="CM1372">
            <v>0</v>
          </cell>
          <cell r="CU1372">
            <v>0</v>
          </cell>
        </row>
        <row r="1373">
          <cell r="F1373">
            <v>350000</v>
          </cell>
          <cell r="G1373">
            <v>350000</v>
          </cell>
          <cell r="H1373">
            <v>104075</v>
          </cell>
          <cell r="I1373">
            <v>104075</v>
          </cell>
          <cell r="AY1373">
            <v>0</v>
          </cell>
          <cell r="CK1373">
            <v>0</v>
          </cell>
          <cell r="CL1373">
            <v>0</v>
          </cell>
          <cell r="CM1373">
            <v>0</v>
          </cell>
          <cell r="CU1373">
            <v>0</v>
          </cell>
        </row>
        <row r="1374">
          <cell r="F1374">
            <v>183274</v>
          </cell>
          <cell r="G1374">
            <v>183274</v>
          </cell>
          <cell r="H1374">
            <v>176422.31</v>
          </cell>
          <cell r="I1374">
            <v>2552</v>
          </cell>
          <cell r="AY1374">
            <v>3758.44</v>
          </cell>
          <cell r="CK1374">
            <v>0</v>
          </cell>
          <cell r="CL1374">
            <v>0</v>
          </cell>
          <cell r="CM1374">
            <v>0</v>
          </cell>
          <cell r="CU1374">
            <v>0</v>
          </cell>
        </row>
        <row r="1375">
          <cell r="F1375">
            <v>90000</v>
          </cell>
          <cell r="G1375">
            <v>637355.25</v>
          </cell>
          <cell r="H1375">
            <v>406602.18</v>
          </cell>
          <cell r="I1375">
            <v>97407.27</v>
          </cell>
          <cell r="AY1375">
            <v>0</v>
          </cell>
          <cell r="CK1375">
            <v>0</v>
          </cell>
          <cell r="CL1375">
            <v>0</v>
          </cell>
          <cell r="CM1375">
            <v>0</v>
          </cell>
          <cell r="CU1375">
            <v>0</v>
          </cell>
        </row>
        <row r="1376">
          <cell r="F1376">
            <v>150000</v>
          </cell>
          <cell r="G1376">
            <v>150000</v>
          </cell>
          <cell r="H1376">
            <v>37085.83</v>
          </cell>
          <cell r="I1376">
            <v>2363.37</v>
          </cell>
          <cell r="AY1376">
            <v>642.22</v>
          </cell>
          <cell r="CK1376">
            <v>0</v>
          </cell>
          <cell r="CL1376">
            <v>0</v>
          </cell>
          <cell r="CM1376">
            <v>0</v>
          </cell>
          <cell r="CU1376">
            <v>0</v>
          </cell>
        </row>
        <row r="1377">
          <cell r="F1377">
            <v>50000</v>
          </cell>
          <cell r="G1377">
            <v>50000</v>
          </cell>
          <cell r="H1377">
            <v>0</v>
          </cell>
          <cell r="I1377">
            <v>0</v>
          </cell>
          <cell r="AY1377">
            <v>0</v>
          </cell>
          <cell r="CK1377">
            <v>0</v>
          </cell>
          <cell r="CL1377">
            <v>0</v>
          </cell>
          <cell r="CM1377">
            <v>0</v>
          </cell>
          <cell r="CU1377">
            <v>0</v>
          </cell>
        </row>
        <row r="1378">
          <cell r="F1378">
            <v>92949</v>
          </cell>
          <cell r="G1378">
            <v>92949</v>
          </cell>
          <cell r="H1378">
            <v>72746.59</v>
          </cell>
          <cell r="I1378">
            <v>12443.66</v>
          </cell>
          <cell r="AY1378">
            <v>0</v>
          </cell>
          <cell r="CK1378">
            <v>0</v>
          </cell>
          <cell r="CL1378">
            <v>0</v>
          </cell>
          <cell r="CM1378">
            <v>0</v>
          </cell>
          <cell r="CU1378">
            <v>0</v>
          </cell>
        </row>
        <row r="1379">
          <cell r="F1379">
            <v>50000</v>
          </cell>
          <cell r="G1379">
            <v>125000</v>
          </cell>
          <cell r="H1379">
            <v>28281</v>
          </cell>
          <cell r="I1379">
            <v>0</v>
          </cell>
          <cell r="AY1379">
            <v>0</v>
          </cell>
          <cell r="CK1379">
            <v>0</v>
          </cell>
          <cell r="CL1379">
            <v>0</v>
          </cell>
          <cell r="CM1379">
            <v>0</v>
          </cell>
          <cell r="CU1379">
            <v>0</v>
          </cell>
        </row>
        <row r="1380">
          <cell r="F1380">
            <v>40000</v>
          </cell>
          <cell r="G1380">
            <v>134000</v>
          </cell>
          <cell r="H1380">
            <v>66659.070000000007</v>
          </cell>
          <cell r="I1380">
            <v>27110.69</v>
          </cell>
          <cell r="AY1380">
            <v>360</v>
          </cell>
          <cell r="CK1380">
            <v>0</v>
          </cell>
          <cell r="CL1380">
            <v>0</v>
          </cell>
          <cell r="CM1380">
            <v>0</v>
          </cell>
          <cell r="CU1380">
            <v>0</v>
          </cell>
        </row>
        <row r="1381">
          <cell r="F1381">
            <v>14571</v>
          </cell>
          <cell r="G1381">
            <v>14571</v>
          </cell>
          <cell r="H1381">
            <v>7399.03</v>
          </cell>
          <cell r="I1381">
            <v>2691.8</v>
          </cell>
          <cell r="AY1381">
            <v>224.7</v>
          </cell>
          <cell r="CK1381">
            <v>0</v>
          </cell>
          <cell r="CL1381">
            <v>0</v>
          </cell>
          <cell r="CM1381">
            <v>0</v>
          </cell>
          <cell r="CU1381">
            <v>0</v>
          </cell>
        </row>
        <row r="1382">
          <cell r="F1382">
            <v>2865</v>
          </cell>
          <cell r="G1382">
            <v>2865</v>
          </cell>
          <cell r="H1382">
            <v>2344.2600000000002</v>
          </cell>
          <cell r="I1382">
            <v>350</v>
          </cell>
          <cell r="AY1382">
            <v>0</v>
          </cell>
          <cell r="CK1382">
            <v>0</v>
          </cell>
          <cell r="CL1382">
            <v>0</v>
          </cell>
          <cell r="CM1382">
            <v>0</v>
          </cell>
          <cell r="CU1382">
            <v>0</v>
          </cell>
        </row>
        <row r="1383">
          <cell r="F1383">
            <v>3313</v>
          </cell>
          <cell r="G1383">
            <v>3313</v>
          </cell>
          <cell r="H1383">
            <v>2479.58</v>
          </cell>
          <cell r="I1383">
            <v>0</v>
          </cell>
          <cell r="AY1383">
            <v>0</v>
          </cell>
          <cell r="CK1383">
            <v>0</v>
          </cell>
          <cell r="CL1383">
            <v>0</v>
          </cell>
          <cell r="CM1383">
            <v>0</v>
          </cell>
          <cell r="CU1383">
            <v>0</v>
          </cell>
        </row>
        <row r="1384">
          <cell r="F1384">
            <v>43421</v>
          </cell>
          <cell r="G1384">
            <v>43421</v>
          </cell>
          <cell r="H1384">
            <v>36210</v>
          </cell>
          <cell r="I1384">
            <v>3500</v>
          </cell>
          <cell r="AY1384">
            <v>12826</v>
          </cell>
          <cell r="CK1384">
            <v>0</v>
          </cell>
          <cell r="CL1384">
            <v>0</v>
          </cell>
          <cell r="CM1384">
            <v>0</v>
          </cell>
          <cell r="CU1384">
            <v>0</v>
          </cell>
        </row>
        <row r="1385">
          <cell r="F1385">
            <v>24759</v>
          </cell>
          <cell r="G1385">
            <v>24759</v>
          </cell>
          <cell r="H1385">
            <v>4607.42</v>
          </cell>
          <cell r="I1385">
            <v>270</v>
          </cell>
          <cell r="AY1385">
            <v>1420</v>
          </cell>
          <cell r="CK1385">
            <v>0</v>
          </cell>
          <cell r="CL1385">
            <v>0</v>
          </cell>
          <cell r="CM1385">
            <v>0</v>
          </cell>
          <cell r="CU1385">
            <v>0</v>
          </cell>
        </row>
        <row r="1386">
          <cell r="F1386">
            <v>24916</v>
          </cell>
          <cell r="G1386">
            <v>24916</v>
          </cell>
          <cell r="H1386">
            <v>21140.86</v>
          </cell>
          <cell r="I1386">
            <v>1536.14</v>
          </cell>
          <cell r="AY1386">
            <v>584.97</v>
          </cell>
          <cell r="CK1386">
            <v>0</v>
          </cell>
          <cell r="CL1386">
            <v>0</v>
          </cell>
          <cell r="CM1386">
            <v>0</v>
          </cell>
          <cell r="CU1386">
            <v>0</v>
          </cell>
        </row>
        <row r="1387">
          <cell r="F1387">
            <v>3000</v>
          </cell>
          <cell r="G1387">
            <v>3000</v>
          </cell>
          <cell r="H1387">
            <v>2990.86</v>
          </cell>
          <cell r="I1387">
            <v>0</v>
          </cell>
          <cell r="AY1387">
            <v>0</v>
          </cell>
          <cell r="CK1387">
            <v>0</v>
          </cell>
          <cell r="CL1387">
            <v>0</v>
          </cell>
          <cell r="CM1387">
            <v>0</v>
          </cell>
          <cell r="CU1387">
            <v>0</v>
          </cell>
        </row>
        <row r="1388">
          <cell r="F1388">
            <v>5839</v>
          </cell>
          <cell r="G1388">
            <v>5839</v>
          </cell>
          <cell r="H1388">
            <v>3137.99</v>
          </cell>
          <cell r="I1388">
            <v>0</v>
          </cell>
          <cell r="AY1388">
            <v>0</v>
          </cell>
          <cell r="CK1388">
            <v>0</v>
          </cell>
          <cell r="CL1388">
            <v>0</v>
          </cell>
          <cell r="CM1388">
            <v>0</v>
          </cell>
          <cell r="CU1388">
            <v>0</v>
          </cell>
        </row>
        <row r="1389">
          <cell r="F1389">
            <v>1000</v>
          </cell>
          <cell r="G1389">
            <v>1000</v>
          </cell>
          <cell r="H1389">
            <v>628</v>
          </cell>
          <cell r="I1389">
            <v>0</v>
          </cell>
          <cell r="AY1389">
            <v>0</v>
          </cell>
          <cell r="CK1389">
            <v>0</v>
          </cell>
          <cell r="CL1389">
            <v>0</v>
          </cell>
          <cell r="CM1389">
            <v>0</v>
          </cell>
          <cell r="CU1389">
            <v>0</v>
          </cell>
        </row>
        <row r="1390">
          <cell r="F1390">
            <v>2000</v>
          </cell>
          <cell r="G1390">
            <v>2000</v>
          </cell>
          <cell r="H1390">
            <v>1479.08</v>
          </cell>
          <cell r="I1390">
            <v>1</v>
          </cell>
          <cell r="AY1390">
            <v>0</v>
          </cell>
          <cell r="CK1390">
            <v>0</v>
          </cell>
          <cell r="CL1390">
            <v>0</v>
          </cell>
          <cell r="CM1390">
            <v>0</v>
          </cell>
          <cell r="CU1390">
            <v>0</v>
          </cell>
        </row>
        <row r="1391">
          <cell r="F1391">
            <v>1000</v>
          </cell>
          <cell r="G1391">
            <v>1000</v>
          </cell>
          <cell r="H1391">
            <v>229.92</v>
          </cell>
          <cell r="I1391">
            <v>59.4</v>
          </cell>
          <cell r="AY1391">
            <v>0</v>
          </cell>
          <cell r="CK1391">
            <v>0</v>
          </cell>
          <cell r="CL1391">
            <v>0</v>
          </cell>
          <cell r="CM1391">
            <v>0</v>
          </cell>
          <cell r="CU1391">
            <v>0</v>
          </cell>
        </row>
        <row r="1392">
          <cell r="F1392">
            <v>94482</v>
          </cell>
          <cell r="G1392">
            <v>94214.1</v>
          </cell>
          <cell r="H1392">
            <v>45221.58</v>
          </cell>
          <cell r="I1392">
            <v>927.48</v>
          </cell>
          <cell r="AY1392">
            <v>813.16</v>
          </cell>
          <cell r="CK1392">
            <v>0</v>
          </cell>
          <cell r="CL1392">
            <v>0</v>
          </cell>
          <cell r="CM1392">
            <v>0</v>
          </cell>
          <cell r="CU1392">
            <v>0</v>
          </cell>
        </row>
        <row r="1393">
          <cell r="F1393">
            <v>0</v>
          </cell>
          <cell r="G1393">
            <v>1570</v>
          </cell>
          <cell r="H1393">
            <v>0</v>
          </cell>
          <cell r="I1393">
            <v>0</v>
          </cell>
          <cell r="AY1393">
            <v>0</v>
          </cell>
          <cell r="CK1393">
            <v>0</v>
          </cell>
          <cell r="CL1393">
            <v>0</v>
          </cell>
          <cell r="CM1393">
            <v>0</v>
          </cell>
          <cell r="CU1393">
            <v>0</v>
          </cell>
        </row>
        <row r="1394">
          <cell r="F1394">
            <v>4160772</v>
          </cell>
          <cell r="G1394">
            <v>4160772</v>
          </cell>
          <cell r="H1394">
            <v>3439622.31</v>
          </cell>
          <cell r="I1394">
            <v>0</v>
          </cell>
          <cell r="AY1394">
            <v>371812.99</v>
          </cell>
          <cell r="CK1394">
            <v>0</v>
          </cell>
          <cell r="CL1394">
            <v>0</v>
          </cell>
          <cell r="CM1394">
            <v>0</v>
          </cell>
          <cell r="CU1394">
            <v>380557</v>
          </cell>
        </row>
        <row r="1395">
          <cell r="F1395">
            <v>0</v>
          </cell>
          <cell r="G1395">
            <v>29718.45</v>
          </cell>
          <cell r="H1395">
            <v>29718.45</v>
          </cell>
          <cell r="I1395">
            <v>0</v>
          </cell>
          <cell r="AY1395">
            <v>0</v>
          </cell>
          <cell r="CK1395">
            <v>0</v>
          </cell>
          <cell r="CL1395">
            <v>0</v>
          </cell>
          <cell r="CM1395">
            <v>0</v>
          </cell>
          <cell r="CU1395">
            <v>12116.64</v>
          </cell>
        </row>
        <row r="1396">
          <cell r="F1396">
            <v>260437</v>
          </cell>
          <cell r="G1396">
            <v>260437</v>
          </cell>
          <cell r="H1396">
            <v>207631.13</v>
          </cell>
          <cell r="I1396">
            <v>0</v>
          </cell>
          <cell r="AY1396">
            <v>23533</v>
          </cell>
          <cell r="CK1396">
            <v>0</v>
          </cell>
          <cell r="CL1396">
            <v>0</v>
          </cell>
          <cell r="CM1396">
            <v>0</v>
          </cell>
          <cell r="CU1396">
            <v>20809.5</v>
          </cell>
        </row>
        <row r="1397">
          <cell r="F1397">
            <v>367061</v>
          </cell>
          <cell r="G1397">
            <v>367061</v>
          </cell>
          <cell r="H1397">
            <v>166637.10999999999</v>
          </cell>
          <cell r="I1397">
            <v>0</v>
          </cell>
          <cell r="AY1397">
            <v>0</v>
          </cell>
          <cell r="CK1397">
            <v>0</v>
          </cell>
          <cell r="CL1397">
            <v>0</v>
          </cell>
          <cell r="CM1397">
            <v>0</v>
          </cell>
          <cell r="CU1397">
            <v>0</v>
          </cell>
        </row>
        <row r="1398">
          <cell r="F1398">
            <v>860743</v>
          </cell>
          <cell r="G1398">
            <v>860743</v>
          </cell>
          <cell r="H1398">
            <v>8128.61</v>
          </cell>
          <cell r="I1398">
            <v>0</v>
          </cell>
          <cell r="AY1398">
            <v>0</v>
          </cell>
          <cell r="CK1398">
            <v>0</v>
          </cell>
          <cell r="CL1398">
            <v>0</v>
          </cell>
          <cell r="CM1398">
            <v>0</v>
          </cell>
          <cell r="CU1398">
            <v>0</v>
          </cell>
        </row>
        <row r="1399">
          <cell r="F1399">
            <v>0</v>
          </cell>
          <cell r="G1399">
            <v>228310.23</v>
          </cell>
          <cell r="H1399">
            <v>228310.23</v>
          </cell>
          <cell r="I1399">
            <v>0</v>
          </cell>
          <cell r="AY1399">
            <v>0</v>
          </cell>
          <cell r="CK1399">
            <v>0</v>
          </cell>
          <cell r="CL1399">
            <v>0</v>
          </cell>
          <cell r="CM1399">
            <v>0</v>
          </cell>
          <cell r="CU1399">
            <v>0</v>
          </cell>
        </row>
        <row r="1400">
          <cell r="F1400">
            <v>582564</v>
          </cell>
          <cell r="G1400">
            <v>582564</v>
          </cell>
          <cell r="H1400">
            <v>459936.64</v>
          </cell>
          <cell r="I1400">
            <v>0</v>
          </cell>
          <cell r="AY1400">
            <v>50540.800000000003</v>
          </cell>
          <cell r="CK1400">
            <v>0</v>
          </cell>
          <cell r="CL1400">
            <v>0</v>
          </cell>
          <cell r="CM1400">
            <v>0</v>
          </cell>
          <cell r="CU1400">
            <v>52948.61</v>
          </cell>
        </row>
        <row r="1401">
          <cell r="F1401">
            <v>98283</v>
          </cell>
          <cell r="G1401">
            <v>98283</v>
          </cell>
          <cell r="H1401">
            <v>79508.11</v>
          </cell>
          <cell r="I1401">
            <v>0</v>
          </cell>
          <cell r="AY1401">
            <v>8752.9500000000007</v>
          </cell>
          <cell r="CK1401">
            <v>0</v>
          </cell>
          <cell r="CL1401">
            <v>0</v>
          </cell>
          <cell r="CM1401">
            <v>0</v>
          </cell>
          <cell r="CU1401">
            <v>9108.58</v>
          </cell>
        </row>
        <row r="1402">
          <cell r="F1402">
            <v>138600</v>
          </cell>
          <cell r="G1402">
            <v>138600</v>
          </cell>
          <cell r="H1402">
            <v>112024.2</v>
          </cell>
          <cell r="I1402">
            <v>0</v>
          </cell>
          <cell r="AY1402">
            <v>12284.32</v>
          </cell>
          <cell r="CK1402">
            <v>0</v>
          </cell>
          <cell r="CL1402">
            <v>0</v>
          </cell>
          <cell r="CM1402">
            <v>0</v>
          </cell>
          <cell r="CU1402">
            <v>12285</v>
          </cell>
        </row>
        <row r="1403">
          <cell r="F1403">
            <v>98277</v>
          </cell>
          <cell r="G1403">
            <v>106898.16</v>
          </cell>
          <cell r="H1403">
            <v>106898.16</v>
          </cell>
          <cell r="I1403">
            <v>0</v>
          </cell>
          <cell r="AY1403">
            <v>0</v>
          </cell>
          <cell r="CK1403">
            <v>0</v>
          </cell>
          <cell r="CL1403">
            <v>0</v>
          </cell>
          <cell r="CM1403">
            <v>0</v>
          </cell>
          <cell r="CU1403">
            <v>0</v>
          </cell>
        </row>
        <row r="1404">
          <cell r="F1404">
            <v>718805</v>
          </cell>
          <cell r="G1404">
            <v>718805</v>
          </cell>
          <cell r="H1404">
            <v>484785.48</v>
          </cell>
          <cell r="I1404">
            <v>0</v>
          </cell>
          <cell r="AY1404">
            <v>48525.23</v>
          </cell>
          <cell r="CK1404">
            <v>0</v>
          </cell>
          <cell r="CL1404">
            <v>0</v>
          </cell>
          <cell r="CM1404">
            <v>0</v>
          </cell>
          <cell r="CU1404">
            <v>49490.02</v>
          </cell>
        </row>
        <row r="1405">
          <cell r="F1405">
            <v>3375</v>
          </cell>
          <cell r="G1405">
            <v>3375</v>
          </cell>
          <cell r="H1405">
            <v>941.91</v>
          </cell>
          <cell r="I1405">
            <v>592.99</v>
          </cell>
          <cell r="AY1405">
            <v>0</v>
          </cell>
          <cell r="CK1405">
            <v>0</v>
          </cell>
          <cell r="CL1405">
            <v>0</v>
          </cell>
          <cell r="CM1405">
            <v>0</v>
          </cell>
          <cell r="CU1405">
            <v>0</v>
          </cell>
        </row>
        <row r="1406">
          <cell r="F1406">
            <v>2846</v>
          </cell>
          <cell r="G1406">
            <v>2846</v>
          </cell>
          <cell r="H1406">
            <v>1821.6</v>
          </cell>
          <cell r="I1406">
            <v>0</v>
          </cell>
          <cell r="AY1406">
            <v>0</v>
          </cell>
          <cell r="CK1406">
            <v>0</v>
          </cell>
          <cell r="CL1406">
            <v>0</v>
          </cell>
          <cell r="CM1406">
            <v>0</v>
          </cell>
          <cell r="CU1406">
            <v>0</v>
          </cell>
        </row>
        <row r="1407">
          <cell r="F1407">
            <v>6885</v>
          </cell>
          <cell r="G1407">
            <v>6885</v>
          </cell>
          <cell r="H1407">
            <v>5564.48</v>
          </cell>
          <cell r="I1407">
            <v>0</v>
          </cell>
          <cell r="AY1407">
            <v>458.98</v>
          </cell>
          <cell r="CK1407">
            <v>0</v>
          </cell>
          <cell r="CL1407">
            <v>0</v>
          </cell>
          <cell r="CM1407">
            <v>0</v>
          </cell>
          <cell r="CU1407">
            <v>0</v>
          </cell>
        </row>
        <row r="1408">
          <cell r="F1408">
            <v>11316</v>
          </cell>
          <cell r="G1408">
            <v>11316</v>
          </cell>
          <cell r="H1408">
            <v>8283.7800000000007</v>
          </cell>
          <cell r="I1408">
            <v>0</v>
          </cell>
          <cell r="AY1408">
            <v>1010.98</v>
          </cell>
          <cell r="CK1408">
            <v>0</v>
          </cell>
          <cell r="CL1408">
            <v>0</v>
          </cell>
          <cell r="CM1408">
            <v>0</v>
          </cell>
          <cell r="CU1408">
            <v>0</v>
          </cell>
        </row>
        <row r="1409">
          <cell r="F1409">
            <v>42866</v>
          </cell>
          <cell r="G1409">
            <v>42866</v>
          </cell>
          <cell r="H1409">
            <v>27498.16</v>
          </cell>
          <cell r="I1409">
            <v>0</v>
          </cell>
          <cell r="AY1409">
            <v>228.43</v>
          </cell>
          <cell r="CK1409">
            <v>0</v>
          </cell>
          <cell r="CL1409">
            <v>0</v>
          </cell>
          <cell r="CM1409">
            <v>0</v>
          </cell>
          <cell r="CU1409">
            <v>0</v>
          </cell>
        </row>
        <row r="1410">
          <cell r="F1410">
            <v>2884</v>
          </cell>
          <cell r="G1410">
            <v>2884</v>
          </cell>
          <cell r="H1410">
            <v>1600</v>
          </cell>
          <cell r="I1410">
            <v>300</v>
          </cell>
          <cell r="AY1410">
            <v>0</v>
          </cell>
          <cell r="CK1410">
            <v>0</v>
          </cell>
          <cell r="CL1410">
            <v>0</v>
          </cell>
          <cell r="CM1410">
            <v>0</v>
          </cell>
          <cell r="CU1410">
            <v>0</v>
          </cell>
        </row>
        <row r="1411">
          <cell r="F1411">
            <v>22565</v>
          </cell>
          <cell r="G1411">
            <v>22565</v>
          </cell>
          <cell r="H1411">
            <v>13498.35</v>
          </cell>
          <cell r="I1411">
            <v>1697</v>
          </cell>
          <cell r="AY1411">
            <v>1619.35</v>
          </cell>
          <cell r="CK1411">
            <v>0</v>
          </cell>
          <cell r="CL1411">
            <v>0</v>
          </cell>
          <cell r="CM1411">
            <v>0</v>
          </cell>
          <cell r="CU1411">
            <v>0</v>
          </cell>
        </row>
        <row r="1412">
          <cell r="F1412">
            <v>24163</v>
          </cell>
          <cell r="G1412">
            <v>24163</v>
          </cell>
          <cell r="H1412">
            <v>18703.25</v>
          </cell>
          <cell r="I1412">
            <v>1263.74</v>
          </cell>
          <cell r="AY1412">
            <v>0</v>
          </cell>
          <cell r="CK1412">
            <v>0</v>
          </cell>
          <cell r="CL1412">
            <v>0</v>
          </cell>
          <cell r="CM1412">
            <v>0</v>
          </cell>
          <cell r="CU1412">
            <v>0</v>
          </cell>
        </row>
        <row r="1413">
          <cell r="F1413">
            <v>0</v>
          </cell>
          <cell r="G1413">
            <v>16200</v>
          </cell>
          <cell r="H1413">
            <v>16200</v>
          </cell>
          <cell r="I1413">
            <v>0</v>
          </cell>
          <cell r="AY1413">
            <v>0</v>
          </cell>
          <cell r="CK1413">
            <v>0</v>
          </cell>
          <cell r="CL1413">
            <v>0</v>
          </cell>
          <cell r="CM1413">
            <v>0</v>
          </cell>
          <cell r="CU1413">
            <v>0</v>
          </cell>
        </row>
        <row r="1414">
          <cell r="F1414">
            <v>598879</v>
          </cell>
          <cell r="G1414">
            <v>830062.69</v>
          </cell>
          <cell r="H1414">
            <v>620147.07999999996</v>
          </cell>
          <cell r="I1414">
            <v>39148.85</v>
          </cell>
          <cell r="AY1414">
            <v>0</v>
          </cell>
          <cell r="CK1414">
            <v>0</v>
          </cell>
          <cell r="CL1414">
            <v>0</v>
          </cell>
          <cell r="CM1414">
            <v>0</v>
          </cell>
          <cell r="CU1414">
            <v>0</v>
          </cell>
        </row>
        <row r="1415">
          <cell r="F1415">
            <v>6600000</v>
          </cell>
          <cell r="G1415">
            <v>6550000</v>
          </cell>
          <cell r="H1415">
            <v>5784113.9400000004</v>
          </cell>
          <cell r="I1415">
            <v>73377.850000000006</v>
          </cell>
          <cell r="AY1415">
            <v>712305.71</v>
          </cell>
          <cell r="CK1415">
            <v>0</v>
          </cell>
          <cell r="CL1415">
            <v>0</v>
          </cell>
          <cell r="CM1415">
            <v>0</v>
          </cell>
          <cell r="CU1415">
            <v>0</v>
          </cell>
        </row>
        <row r="1416">
          <cell r="F1416">
            <v>0</v>
          </cell>
          <cell r="G1416">
            <v>220000</v>
          </cell>
          <cell r="H1416">
            <v>218212.5</v>
          </cell>
          <cell r="I1416">
            <v>0</v>
          </cell>
          <cell r="AY1416">
            <v>0</v>
          </cell>
          <cell r="CK1416">
            <v>0</v>
          </cell>
          <cell r="CL1416">
            <v>0</v>
          </cell>
          <cell r="CM1416">
            <v>0</v>
          </cell>
          <cell r="CU1416">
            <v>0</v>
          </cell>
        </row>
        <row r="1417">
          <cell r="F1417">
            <v>350000</v>
          </cell>
          <cell r="G1417">
            <v>127000</v>
          </cell>
          <cell r="H1417">
            <v>86802</v>
          </cell>
          <cell r="I1417">
            <v>0</v>
          </cell>
          <cell r="AY1417">
            <v>0</v>
          </cell>
          <cell r="CK1417">
            <v>0</v>
          </cell>
          <cell r="CL1417">
            <v>0</v>
          </cell>
          <cell r="CM1417">
            <v>0</v>
          </cell>
          <cell r="CU1417">
            <v>0</v>
          </cell>
        </row>
        <row r="1418">
          <cell r="F1418">
            <v>0</v>
          </cell>
          <cell r="G1418">
            <v>50000</v>
          </cell>
          <cell r="H1418">
            <v>-28516.29</v>
          </cell>
          <cell r="I1418">
            <v>1323.94</v>
          </cell>
          <cell r="AY1418">
            <v>-4270.95</v>
          </cell>
          <cell r="CK1418">
            <v>0</v>
          </cell>
          <cell r="CL1418">
            <v>0</v>
          </cell>
          <cell r="CM1418">
            <v>0</v>
          </cell>
          <cell r="CU1418">
            <v>0</v>
          </cell>
        </row>
        <row r="1419">
          <cell r="F1419">
            <v>200000</v>
          </cell>
          <cell r="G1419">
            <v>200000</v>
          </cell>
          <cell r="H1419">
            <v>0</v>
          </cell>
          <cell r="I1419">
            <v>0</v>
          </cell>
          <cell r="AY1419">
            <v>0</v>
          </cell>
          <cell r="CK1419">
            <v>0</v>
          </cell>
          <cell r="CL1419">
            <v>0</v>
          </cell>
          <cell r="CM1419">
            <v>0</v>
          </cell>
          <cell r="CU1419">
            <v>0</v>
          </cell>
        </row>
        <row r="1420">
          <cell r="F1420">
            <v>700000</v>
          </cell>
          <cell r="G1420">
            <v>223584</v>
          </cell>
          <cell r="H1420">
            <v>194495</v>
          </cell>
          <cell r="I1420">
            <v>0</v>
          </cell>
          <cell r="AY1420">
            <v>0</v>
          </cell>
          <cell r="CK1420">
            <v>0</v>
          </cell>
          <cell r="CL1420">
            <v>0</v>
          </cell>
          <cell r="CM1420">
            <v>0</v>
          </cell>
          <cell r="CU1420">
            <v>0</v>
          </cell>
        </row>
        <row r="1421">
          <cell r="F1421">
            <v>3513</v>
          </cell>
          <cell r="G1421">
            <v>3513</v>
          </cell>
          <cell r="H1421">
            <v>3240.65</v>
          </cell>
          <cell r="I1421">
            <v>252.5</v>
          </cell>
          <cell r="AY1421">
            <v>0</v>
          </cell>
          <cell r="CK1421">
            <v>0</v>
          </cell>
          <cell r="CL1421">
            <v>0</v>
          </cell>
          <cell r="CM1421">
            <v>0</v>
          </cell>
          <cell r="CU1421">
            <v>0</v>
          </cell>
        </row>
        <row r="1422">
          <cell r="F1422">
            <v>20000</v>
          </cell>
          <cell r="G1422">
            <v>20000</v>
          </cell>
          <cell r="H1422">
            <v>0</v>
          </cell>
          <cell r="I1422">
            <v>1265</v>
          </cell>
          <cell r="AY1422">
            <v>0</v>
          </cell>
          <cell r="CK1422">
            <v>0</v>
          </cell>
          <cell r="CL1422">
            <v>0</v>
          </cell>
          <cell r="CM1422">
            <v>0</v>
          </cell>
          <cell r="CU1422">
            <v>0</v>
          </cell>
        </row>
        <row r="1423">
          <cell r="F1423">
            <v>30000</v>
          </cell>
          <cell r="G1423">
            <v>30000</v>
          </cell>
          <cell r="H1423">
            <v>29037.68</v>
          </cell>
          <cell r="I1423">
            <v>544.74</v>
          </cell>
          <cell r="AY1423">
            <v>0</v>
          </cell>
          <cell r="CK1423">
            <v>0</v>
          </cell>
          <cell r="CL1423">
            <v>0</v>
          </cell>
          <cell r="CM1423">
            <v>0</v>
          </cell>
          <cell r="CU1423">
            <v>0</v>
          </cell>
        </row>
        <row r="1424">
          <cell r="F1424">
            <v>10000</v>
          </cell>
          <cell r="G1424">
            <v>10000</v>
          </cell>
          <cell r="H1424">
            <v>4934.57</v>
          </cell>
          <cell r="I1424">
            <v>1701</v>
          </cell>
          <cell r="AY1424">
            <v>0</v>
          </cell>
          <cell r="CK1424">
            <v>0</v>
          </cell>
          <cell r="CL1424">
            <v>0</v>
          </cell>
          <cell r="CM1424">
            <v>0</v>
          </cell>
          <cell r="CU1424">
            <v>0</v>
          </cell>
        </row>
        <row r="1425">
          <cell r="F1425">
            <v>17000</v>
          </cell>
          <cell r="G1425">
            <v>17000</v>
          </cell>
          <cell r="H1425">
            <v>3324.82</v>
          </cell>
          <cell r="I1425">
            <v>0</v>
          </cell>
          <cell r="AY1425">
            <v>158.71</v>
          </cell>
          <cell r="CK1425">
            <v>0</v>
          </cell>
          <cell r="CL1425">
            <v>0</v>
          </cell>
          <cell r="CM1425">
            <v>0</v>
          </cell>
          <cell r="CU1425">
            <v>0</v>
          </cell>
        </row>
        <row r="1426">
          <cell r="F1426">
            <v>2530</v>
          </cell>
          <cell r="G1426">
            <v>2530</v>
          </cell>
          <cell r="H1426">
            <v>2455</v>
          </cell>
          <cell r="I1426">
            <v>0</v>
          </cell>
          <cell r="AY1426">
            <v>0</v>
          </cell>
          <cell r="CK1426">
            <v>0</v>
          </cell>
          <cell r="CL1426">
            <v>0</v>
          </cell>
          <cell r="CM1426">
            <v>0</v>
          </cell>
          <cell r="CU1426">
            <v>0</v>
          </cell>
        </row>
        <row r="1427">
          <cell r="F1427">
            <v>8586</v>
          </cell>
          <cell r="G1427">
            <v>8586</v>
          </cell>
          <cell r="H1427">
            <v>8164.22</v>
          </cell>
          <cell r="I1427">
            <v>370</v>
          </cell>
          <cell r="AY1427">
            <v>661</v>
          </cell>
          <cell r="CK1427">
            <v>0</v>
          </cell>
          <cell r="CL1427">
            <v>0</v>
          </cell>
          <cell r="CM1427">
            <v>0</v>
          </cell>
          <cell r="CU1427">
            <v>0</v>
          </cell>
        </row>
        <row r="1428">
          <cell r="F1428">
            <v>9871</v>
          </cell>
          <cell r="G1428">
            <v>9871</v>
          </cell>
          <cell r="H1428">
            <v>9674</v>
          </cell>
          <cell r="I1428">
            <v>0</v>
          </cell>
          <cell r="AY1428">
            <v>808</v>
          </cell>
          <cell r="CK1428">
            <v>0</v>
          </cell>
          <cell r="CL1428">
            <v>0</v>
          </cell>
          <cell r="CM1428">
            <v>0</v>
          </cell>
          <cell r="CU1428">
            <v>0</v>
          </cell>
        </row>
        <row r="1429">
          <cell r="F1429">
            <v>0</v>
          </cell>
          <cell r="G1429">
            <v>186945</v>
          </cell>
          <cell r="H1429">
            <v>186944.83</v>
          </cell>
          <cell r="I1429">
            <v>0</v>
          </cell>
          <cell r="AY1429">
            <v>0</v>
          </cell>
          <cell r="CK1429">
            <v>0</v>
          </cell>
          <cell r="CL1429">
            <v>0</v>
          </cell>
          <cell r="CM1429">
            <v>0</v>
          </cell>
          <cell r="CU1429">
            <v>0</v>
          </cell>
        </row>
        <row r="1430">
          <cell r="F1430">
            <v>53902</v>
          </cell>
          <cell r="G1430">
            <v>53902</v>
          </cell>
          <cell r="H1430">
            <v>48150.51</v>
          </cell>
          <cell r="I1430">
            <v>6647.29</v>
          </cell>
          <cell r="AY1430">
            <v>0</v>
          </cell>
          <cell r="CK1430">
            <v>0</v>
          </cell>
          <cell r="CL1430">
            <v>0</v>
          </cell>
          <cell r="CM1430">
            <v>0</v>
          </cell>
          <cell r="CU1430">
            <v>0</v>
          </cell>
        </row>
        <row r="1431">
          <cell r="F1431">
            <v>3193</v>
          </cell>
          <cell r="G1431">
            <v>3193</v>
          </cell>
          <cell r="H1431">
            <v>2441.35</v>
          </cell>
          <cell r="I1431">
            <v>680.25</v>
          </cell>
          <cell r="AY1431">
            <v>0</v>
          </cell>
          <cell r="CK1431">
            <v>0</v>
          </cell>
          <cell r="CL1431">
            <v>0</v>
          </cell>
          <cell r="CM1431">
            <v>0</v>
          </cell>
          <cell r="CU1431">
            <v>0</v>
          </cell>
        </row>
        <row r="1432">
          <cell r="F1432">
            <v>22975</v>
          </cell>
          <cell r="G1432">
            <v>22975</v>
          </cell>
          <cell r="H1432">
            <v>11923.62</v>
          </cell>
          <cell r="I1432">
            <v>4561.8900000000003</v>
          </cell>
          <cell r="AY1432">
            <v>0</v>
          </cell>
          <cell r="CK1432">
            <v>0</v>
          </cell>
          <cell r="CL1432">
            <v>0</v>
          </cell>
          <cell r="CM1432">
            <v>0</v>
          </cell>
          <cell r="CU1432">
            <v>0</v>
          </cell>
        </row>
        <row r="1433">
          <cell r="F1433">
            <v>1500</v>
          </cell>
          <cell r="G1433">
            <v>1500</v>
          </cell>
          <cell r="H1433">
            <v>1500</v>
          </cell>
          <cell r="I1433">
            <v>0</v>
          </cell>
          <cell r="AY1433">
            <v>1500</v>
          </cell>
          <cell r="CK1433">
            <v>0</v>
          </cell>
          <cell r="CL1433">
            <v>0</v>
          </cell>
          <cell r="CM1433">
            <v>0</v>
          </cell>
          <cell r="CU1433">
            <v>0</v>
          </cell>
        </row>
        <row r="1434">
          <cell r="F1434">
            <v>11035</v>
          </cell>
          <cell r="G1434">
            <v>11035</v>
          </cell>
          <cell r="H1434">
            <v>5923</v>
          </cell>
          <cell r="I1434">
            <v>464</v>
          </cell>
          <cell r="AY1434">
            <v>0</v>
          </cell>
          <cell r="CK1434">
            <v>0</v>
          </cell>
          <cell r="CL1434">
            <v>0</v>
          </cell>
          <cell r="CM1434">
            <v>0</v>
          </cell>
          <cell r="CU1434">
            <v>0</v>
          </cell>
        </row>
        <row r="1435">
          <cell r="F1435">
            <v>4006</v>
          </cell>
          <cell r="G1435">
            <v>7006</v>
          </cell>
          <cell r="H1435">
            <v>4680</v>
          </cell>
          <cell r="I1435">
            <v>1311</v>
          </cell>
          <cell r="AY1435">
            <v>0</v>
          </cell>
          <cell r="CK1435">
            <v>0</v>
          </cell>
          <cell r="CL1435">
            <v>0</v>
          </cell>
          <cell r="CM1435">
            <v>0</v>
          </cell>
          <cell r="CU1435">
            <v>0</v>
          </cell>
        </row>
        <row r="1436">
          <cell r="F1436">
            <v>4474</v>
          </cell>
          <cell r="G1436">
            <v>4474</v>
          </cell>
          <cell r="H1436">
            <v>1217.79</v>
          </cell>
          <cell r="I1436">
            <v>440</v>
          </cell>
          <cell r="AY1436">
            <v>0</v>
          </cell>
          <cell r="CK1436">
            <v>0</v>
          </cell>
          <cell r="CL1436">
            <v>0</v>
          </cell>
          <cell r="CM1436">
            <v>0</v>
          </cell>
          <cell r="CU1436">
            <v>0</v>
          </cell>
        </row>
        <row r="1437">
          <cell r="F1437">
            <v>500</v>
          </cell>
          <cell r="G1437">
            <v>500</v>
          </cell>
          <cell r="H1437">
            <v>0</v>
          </cell>
          <cell r="I1437">
            <v>25</v>
          </cell>
          <cell r="AY1437">
            <v>0</v>
          </cell>
          <cell r="CK1437">
            <v>0</v>
          </cell>
          <cell r="CL1437">
            <v>0</v>
          </cell>
          <cell r="CM1437">
            <v>0</v>
          </cell>
          <cell r="CU1437">
            <v>0</v>
          </cell>
        </row>
        <row r="1438">
          <cell r="F1438">
            <v>5921</v>
          </cell>
          <cell r="G1438">
            <v>5921</v>
          </cell>
          <cell r="H1438">
            <v>3357.72</v>
          </cell>
          <cell r="I1438">
            <v>0</v>
          </cell>
          <cell r="AY1438">
            <v>0</v>
          </cell>
          <cell r="CK1438">
            <v>0</v>
          </cell>
          <cell r="CL1438">
            <v>0</v>
          </cell>
          <cell r="CM1438">
            <v>0</v>
          </cell>
          <cell r="CU1438">
            <v>0</v>
          </cell>
        </row>
        <row r="1439">
          <cell r="F1439">
            <v>19282</v>
          </cell>
          <cell r="G1439">
            <v>19282</v>
          </cell>
          <cell r="H1439">
            <v>0</v>
          </cell>
          <cell r="I1439">
            <v>0</v>
          </cell>
          <cell r="AY1439">
            <v>0</v>
          </cell>
          <cell r="CK1439">
            <v>0</v>
          </cell>
          <cell r="CL1439">
            <v>0</v>
          </cell>
          <cell r="CM1439">
            <v>0</v>
          </cell>
          <cell r="CU1439">
            <v>0</v>
          </cell>
        </row>
        <row r="1440">
          <cell r="F1440">
            <v>3243580</v>
          </cell>
          <cell r="G1440">
            <v>3243580</v>
          </cell>
          <cell r="H1440">
            <v>2672416.59</v>
          </cell>
          <cell r="I1440">
            <v>0</v>
          </cell>
          <cell r="AY1440">
            <v>308047.17</v>
          </cell>
          <cell r="CK1440">
            <v>0</v>
          </cell>
          <cell r="CL1440">
            <v>0</v>
          </cell>
          <cell r="CM1440">
            <v>0</v>
          </cell>
          <cell r="CU1440">
            <v>301610</v>
          </cell>
        </row>
        <row r="1441">
          <cell r="F1441">
            <v>0</v>
          </cell>
          <cell r="G1441">
            <v>22787.7</v>
          </cell>
          <cell r="H1441">
            <v>22787.7</v>
          </cell>
          <cell r="I1441">
            <v>0</v>
          </cell>
          <cell r="AY1441">
            <v>0</v>
          </cell>
          <cell r="CK1441">
            <v>0</v>
          </cell>
          <cell r="CL1441">
            <v>0</v>
          </cell>
          <cell r="CM1441">
            <v>0</v>
          </cell>
          <cell r="CU1441">
            <v>0</v>
          </cell>
        </row>
        <row r="1442">
          <cell r="F1442">
            <v>106729</v>
          </cell>
          <cell r="G1442">
            <v>106891.5</v>
          </cell>
          <cell r="H1442">
            <v>94633.33</v>
          </cell>
          <cell r="I1442">
            <v>0</v>
          </cell>
          <cell r="AY1442">
            <v>10258</v>
          </cell>
          <cell r="CK1442">
            <v>0</v>
          </cell>
          <cell r="CL1442">
            <v>0</v>
          </cell>
          <cell r="CM1442">
            <v>0</v>
          </cell>
          <cell r="CU1442">
            <v>10258</v>
          </cell>
        </row>
        <row r="1443">
          <cell r="F1443">
            <v>234499</v>
          </cell>
          <cell r="G1443">
            <v>234499</v>
          </cell>
          <cell r="H1443">
            <v>110088.86</v>
          </cell>
          <cell r="I1443">
            <v>0</v>
          </cell>
          <cell r="AY1443">
            <v>0</v>
          </cell>
          <cell r="CK1443">
            <v>0</v>
          </cell>
          <cell r="CL1443">
            <v>0</v>
          </cell>
          <cell r="CM1443">
            <v>0</v>
          </cell>
          <cell r="CU1443">
            <v>0</v>
          </cell>
        </row>
        <row r="1444">
          <cell r="F1444">
            <v>692379</v>
          </cell>
          <cell r="G1444">
            <v>692379</v>
          </cell>
          <cell r="H1444">
            <v>0</v>
          </cell>
          <cell r="I1444">
            <v>0</v>
          </cell>
          <cell r="AY1444">
            <v>0</v>
          </cell>
          <cell r="CK1444">
            <v>0</v>
          </cell>
          <cell r="CL1444">
            <v>0</v>
          </cell>
          <cell r="CM1444">
            <v>0</v>
          </cell>
          <cell r="CU1444">
            <v>0</v>
          </cell>
        </row>
        <row r="1445">
          <cell r="F1445">
            <v>0</v>
          </cell>
          <cell r="G1445">
            <v>322.85000000000002</v>
          </cell>
          <cell r="H1445">
            <v>322.85000000000002</v>
          </cell>
          <cell r="I1445">
            <v>0</v>
          </cell>
          <cell r="AY1445">
            <v>0</v>
          </cell>
          <cell r="CK1445">
            <v>0</v>
          </cell>
          <cell r="CL1445">
            <v>0</v>
          </cell>
          <cell r="CM1445">
            <v>0</v>
          </cell>
          <cell r="CU1445">
            <v>0</v>
          </cell>
        </row>
        <row r="1446">
          <cell r="F1446">
            <v>497668</v>
          </cell>
          <cell r="G1446">
            <v>497668</v>
          </cell>
          <cell r="H1446">
            <v>374722.95</v>
          </cell>
          <cell r="I1446">
            <v>0</v>
          </cell>
          <cell r="AY1446">
            <v>42627.26</v>
          </cell>
          <cell r="CK1446">
            <v>0</v>
          </cell>
          <cell r="CL1446">
            <v>0</v>
          </cell>
          <cell r="CM1446">
            <v>0</v>
          </cell>
          <cell r="CU1446">
            <v>43971.09</v>
          </cell>
        </row>
        <row r="1447">
          <cell r="F1447">
            <v>83882</v>
          </cell>
          <cell r="G1447">
            <v>83882</v>
          </cell>
          <cell r="H1447">
            <v>64562.18</v>
          </cell>
          <cell r="I1447">
            <v>0</v>
          </cell>
          <cell r="AY1447">
            <v>7366.65</v>
          </cell>
          <cell r="CK1447">
            <v>0</v>
          </cell>
          <cell r="CL1447">
            <v>0</v>
          </cell>
          <cell r="CM1447">
            <v>0</v>
          </cell>
          <cell r="CU1447">
            <v>7534</v>
          </cell>
        </row>
        <row r="1448">
          <cell r="F1448">
            <v>118800</v>
          </cell>
          <cell r="G1448">
            <v>118800</v>
          </cell>
          <cell r="H1448">
            <v>93616.82</v>
          </cell>
          <cell r="I1448">
            <v>0</v>
          </cell>
          <cell r="AY1448">
            <v>10530</v>
          </cell>
          <cell r="CK1448">
            <v>0</v>
          </cell>
          <cell r="CL1448">
            <v>0</v>
          </cell>
          <cell r="CM1448">
            <v>0</v>
          </cell>
          <cell r="CU1448">
            <v>10530</v>
          </cell>
        </row>
        <row r="1449">
          <cell r="F1449">
            <v>79129</v>
          </cell>
          <cell r="G1449">
            <v>74351.31</v>
          </cell>
          <cell r="H1449">
            <v>74223.240000000005</v>
          </cell>
          <cell r="I1449">
            <v>0</v>
          </cell>
          <cell r="AY1449">
            <v>0</v>
          </cell>
          <cell r="CK1449">
            <v>0</v>
          </cell>
          <cell r="CL1449">
            <v>0</v>
          </cell>
          <cell r="CM1449">
            <v>0</v>
          </cell>
          <cell r="CU1449">
            <v>0</v>
          </cell>
        </row>
        <row r="1450">
          <cell r="F1450">
            <v>456691</v>
          </cell>
          <cell r="G1450">
            <v>456691</v>
          </cell>
          <cell r="H1450">
            <v>311875.51</v>
          </cell>
          <cell r="I1450">
            <v>0</v>
          </cell>
          <cell r="AY1450">
            <v>34239.26</v>
          </cell>
          <cell r="CK1450">
            <v>0</v>
          </cell>
          <cell r="CL1450">
            <v>0</v>
          </cell>
          <cell r="CM1450">
            <v>0</v>
          </cell>
          <cell r="CU1450">
            <v>33868.1</v>
          </cell>
        </row>
        <row r="1451">
          <cell r="F1451">
            <v>6711</v>
          </cell>
          <cell r="G1451">
            <v>6711</v>
          </cell>
          <cell r="H1451">
            <v>2634.76</v>
          </cell>
          <cell r="I1451">
            <v>38.46</v>
          </cell>
          <cell r="AY1451">
            <v>107.01</v>
          </cell>
          <cell r="CK1451">
            <v>0</v>
          </cell>
          <cell r="CL1451">
            <v>0</v>
          </cell>
          <cell r="CM1451">
            <v>0</v>
          </cell>
          <cell r="CU1451">
            <v>0</v>
          </cell>
        </row>
        <row r="1452">
          <cell r="F1452">
            <v>43926</v>
          </cell>
          <cell r="G1452">
            <v>43926</v>
          </cell>
          <cell r="H1452">
            <v>37390</v>
          </cell>
          <cell r="I1452">
            <v>0</v>
          </cell>
          <cell r="AY1452">
            <v>0</v>
          </cell>
          <cell r="CK1452">
            <v>0</v>
          </cell>
          <cell r="CL1452">
            <v>0</v>
          </cell>
          <cell r="CM1452">
            <v>0</v>
          </cell>
          <cell r="CU1452">
            <v>0</v>
          </cell>
        </row>
        <row r="1453">
          <cell r="F1453">
            <v>15773</v>
          </cell>
          <cell r="G1453">
            <v>15773</v>
          </cell>
          <cell r="H1453">
            <v>7861.56</v>
          </cell>
          <cell r="I1453">
            <v>0</v>
          </cell>
          <cell r="AY1453">
            <v>909.01</v>
          </cell>
          <cell r="CK1453">
            <v>0</v>
          </cell>
          <cell r="CL1453">
            <v>0</v>
          </cell>
          <cell r="CM1453">
            <v>0</v>
          </cell>
          <cell r="CU1453">
            <v>0</v>
          </cell>
        </row>
        <row r="1454">
          <cell r="F1454">
            <v>41672</v>
          </cell>
          <cell r="G1454">
            <v>41672</v>
          </cell>
          <cell r="H1454">
            <v>25203.48</v>
          </cell>
          <cell r="I1454">
            <v>0</v>
          </cell>
          <cell r="AY1454">
            <v>1150.21</v>
          </cell>
          <cell r="CK1454">
            <v>0</v>
          </cell>
          <cell r="CL1454">
            <v>0</v>
          </cell>
          <cell r="CM1454">
            <v>0</v>
          </cell>
          <cell r="CU1454">
            <v>0</v>
          </cell>
        </row>
        <row r="1455">
          <cell r="F1455">
            <v>33005</v>
          </cell>
          <cell r="G1455">
            <v>33005</v>
          </cell>
          <cell r="H1455">
            <v>20095.05</v>
          </cell>
          <cell r="I1455">
            <v>2541</v>
          </cell>
          <cell r="AY1455">
            <v>2308.0500000000002</v>
          </cell>
          <cell r="CK1455">
            <v>0</v>
          </cell>
          <cell r="CL1455">
            <v>0</v>
          </cell>
          <cell r="CM1455">
            <v>0</v>
          </cell>
          <cell r="CU1455">
            <v>0</v>
          </cell>
        </row>
        <row r="1456">
          <cell r="F1456">
            <v>33021</v>
          </cell>
          <cell r="G1456">
            <v>33021</v>
          </cell>
          <cell r="H1456">
            <v>23882.13</v>
          </cell>
          <cell r="I1456">
            <v>5738.06</v>
          </cell>
          <cell r="AY1456">
            <v>0</v>
          </cell>
          <cell r="CK1456">
            <v>0</v>
          </cell>
          <cell r="CL1456">
            <v>0</v>
          </cell>
          <cell r="CM1456">
            <v>0</v>
          </cell>
          <cell r="CU1456">
            <v>0</v>
          </cell>
        </row>
        <row r="1457">
          <cell r="F1457">
            <v>10000</v>
          </cell>
          <cell r="G1457">
            <v>10000</v>
          </cell>
          <cell r="H1457">
            <v>791.5</v>
          </cell>
          <cell r="I1457">
            <v>0</v>
          </cell>
          <cell r="AY1457">
            <v>0</v>
          </cell>
          <cell r="CK1457">
            <v>0</v>
          </cell>
          <cell r="CL1457">
            <v>0</v>
          </cell>
          <cell r="CM1457">
            <v>0</v>
          </cell>
          <cell r="CU1457">
            <v>0</v>
          </cell>
        </row>
        <row r="1458">
          <cell r="F1458">
            <v>190000</v>
          </cell>
          <cell r="G1458">
            <v>150000</v>
          </cell>
          <cell r="H1458">
            <v>104075</v>
          </cell>
          <cell r="I1458">
            <v>42205</v>
          </cell>
          <cell r="AY1458">
            <v>0</v>
          </cell>
          <cell r="CK1458">
            <v>0</v>
          </cell>
          <cell r="CL1458">
            <v>0</v>
          </cell>
          <cell r="CM1458">
            <v>0</v>
          </cell>
          <cell r="CU1458">
            <v>0</v>
          </cell>
        </row>
        <row r="1459">
          <cell r="F1459">
            <v>5000</v>
          </cell>
          <cell r="G1459">
            <v>5000</v>
          </cell>
          <cell r="H1459">
            <v>822.69</v>
          </cell>
          <cell r="I1459">
            <v>54</v>
          </cell>
          <cell r="AY1459">
            <v>0</v>
          </cell>
          <cell r="CK1459">
            <v>0</v>
          </cell>
          <cell r="CL1459">
            <v>0</v>
          </cell>
          <cell r="CM1459">
            <v>0</v>
          </cell>
          <cell r="CU1459">
            <v>0</v>
          </cell>
        </row>
        <row r="1460">
          <cell r="F1460">
            <v>50000</v>
          </cell>
          <cell r="G1460">
            <v>50000</v>
          </cell>
          <cell r="H1460">
            <v>27146.59</v>
          </cell>
          <cell r="I1460">
            <v>1</v>
          </cell>
          <cell r="AY1460">
            <v>0</v>
          </cell>
          <cell r="CK1460">
            <v>0</v>
          </cell>
          <cell r="CL1460">
            <v>0</v>
          </cell>
          <cell r="CM1460">
            <v>0</v>
          </cell>
          <cell r="CU1460">
            <v>0</v>
          </cell>
        </row>
        <row r="1461">
          <cell r="F1461">
            <v>27287</v>
          </cell>
          <cell r="G1461">
            <v>27287</v>
          </cell>
          <cell r="H1461">
            <v>12343.52</v>
          </cell>
          <cell r="I1461">
            <v>1847.5</v>
          </cell>
          <cell r="AY1461">
            <v>0</v>
          </cell>
          <cell r="CK1461">
            <v>0</v>
          </cell>
          <cell r="CL1461">
            <v>0</v>
          </cell>
          <cell r="CM1461">
            <v>0</v>
          </cell>
          <cell r="CU1461">
            <v>0</v>
          </cell>
        </row>
        <row r="1462">
          <cell r="F1462">
            <v>260000</v>
          </cell>
          <cell r="G1462">
            <v>260000</v>
          </cell>
          <cell r="H1462">
            <v>46181.37</v>
          </cell>
          <cell r="I1462">
            <v>0</v>
          </cell>
          <cell r="AY1462">
            <v>0</v>
          </cell>
          <cell r="CK1462">
            <v>0</v>
          </cell>
          <cell r="CL1462">
            <v>0</v>
          </cell>
          <cell r="CM1462">
            <v>0</v>
          </cell>
          <cell r="CU1462">
            <v>0</v>
          </cell>
        </row>
        <row r="1463">
          <cell r="F1463">
            <v>3481</v>
          </cell>
          <cell r="G1463">
            <v>3481</v>
          </cell>
          <cell r="H1463">
            <v>1900</v>
          </cell>
          <cell r="I1463">
            <v>0</v>
          </cell>
          <cell r="AY1463">
            <v>0</v>
          </cell>
          <cell r="CK1463">
            <v>0</v>
          </cell>
          <cell r="CL1463">
            <v>0</v>
          </cell>
          <cell r="CM1463">
            <v>0</v>
          </cell>
          <cell r="CU1463">
            <v>0</v>
          </cell>
        </row>
        <row r="1464">
          <cell r="F1464">
            <v>6976</v>
          </cell>
          <cell r="G1464">
            <v>6976</v>
          </cell>
          <cell r="H1464">
            <v>6096.14</v>
          </cell>
          <cell r="I1464">
            <v>0</v>
          </cell>
          <cell r="AY1464">
            <v>0</v>
          </cell>
          <cell r="CK1464">
            <v>0</v>
          </cell>
          <cell r="CL1464">
            <v>0</v>
          </cell>
          <cell r="CM1464">
            <v>0</v>
          </cell>
          <cell r="CU1464">
            <v>0</v>
          </cell>
        </row>
        <row r="1465">
          <cell r="F1465">
            <v>31244</v>
          </cell>
          <cell r="G1465">
            <v>31244</v>
          </cell>
          <cell r="H1465">
            <v>25082.02</v>
          </cell>
          <cell r="I1465">
            <v>574.70000000000005</v>
          </cell>
          <cell r="AY1465">
            <v>9</v>
          </cell>
          <cell r="CK1465">
            <v>0</v>
          </cell>
          <cell r="CL1465">
            <v>0</v>
          </cell>
          <cell r="CM1465">
            <v>0</v>
          </cell>
          <cell r="CU1465">
            <v>0</v>
          </cell>
        </row>
        <row r="1466">
          <cell r="F1466">
            <v>9775</v>
          </cell>
          <cell r="G1466">
            <v>9775</v>
          </cell>
          <cell r="H1466">
            <v>7326.85</v>
          </cell>
          <cell r="I1466">
            <v>0</v>
          </cell>
          <cell r="AY1466">
            <v>0</v>
          </cell>
          <cell r="CK1466">
            <v>0</v>
          </cell>
          <cell r="CL1466">
            <v>0</v>
          </cell>
          <cell r="CM1466">
            <v>0</v>
          </cell>
          <cell r="CU1466">
            <v>0</v>
          </cell>
        </row>
        <row r="1467">
          <cell r="F1467">
            <v>0</v>
          </cell>
          <cell r="G1467">
            <v>7320</v>
          </cell>
          <cell r="H1467">
            <v>7200</v>
          </cell>
          <cell r="I1467">
            <v>0</v>
          </cell>
          <cell r="AY1467">
            <v>0</v>
          </cell>
          <cell r="CK1467">
            <v>0</v>
          </cell>
          <cell r="CL1467">
            <v>0</v>
          </cell>
          <cell r="CM1467">
            <v>0</v>
          </cell>
          <cell r="CU1467">
            <v>0</v>
          </cell>
        </row>
        <row r="1468">
          <cell r="F1468">
            <v>31448</v>
          </cell>
          <cell r="G1468">
            <v>31448</v>
          </cell>
          <cell r="H1468">
            <v>23133.89</v>
          </cell>
          <cell r="I1468">
            <v>1400.42</v>
          </cell>
          <cell r="AY1468">
            <v>0</v>
          </cell>
          <cell r="CK1468">
            <v>0</v>
          </cell>
          <cell r="CL1468">
            <v>0</v>
          </cell>
          <cell r="CM1468">
            <v>0</v>
          </cell>
          <cell r="CU1468">
            <v>0</v>
          </cell>
        </row>
        <row r="1469">
          <cell r="F1469">
            <v>19837</v>
          </cell>
          <cell r="G1469">
            <v>31837</v>
          </cell>
          <cell r="H1469">
            <v>22980.3</v>
          </cell>
          <cell r="I1469">
            <v>7320</v>
          </cell>
          <cell r="AY1469">
            <v>0</v>
          </cell>
          <cell r="CK1469">
            <v>0</v>
          </cell>
          <cell r="CL1469">
            <v>0</v>
          </cell>
          <cell r="CM1469">
            <v>0</v>
          </cell>
          <cell r="CU1469">
            <v>0</v>
          </cell>
        </row>
        <row r="1470">
          <cell r="F1470">
            <v>5028</v>
          </cell>
          <cell r="G1470">
            <v>5028</v>
          </cell>
          <cell r="H1470">
            <v>2526.1999999999998</v>
          </cell>
          <cell r="I1470">
            <v>592</v>
          </cell>
          <cell r="AY1470">
            <v>207</v>
          </cell>
          <cell r="CK1470">
            <v>0</v>
          </cell>
          <cell r="CL1470">
            <v>0</v>
          </cell>
          <cell r="CM1470">
            <v>0</v>
          </cell>
          <cell r="CU1470">
            <v>0</v>
          </cell>
        </row>
        <row r="1471">
          <cell r="F1471">
            <v>3860</v>
          </cell>
          <cell r="G1471">
            <v>9310</v>
          </cell>
          <cell r="H1471">
            <v>4887.72</v>
          </cell>
          <cell r="I1471">
            <v>2146.06</v>
          </cell>
          <cell r="AY1471">
            <v>160</v>
          </cell>
          <cell r="CK1471">
            <v>0</v>
          </cell>
          <cell r="CL1471">
            <v>0</v>
          </cell>
          <cell r="CM1471">
            <v>0</v>
          </cell>
          <cell r="CU1471">
            <v>0</v>
          </cell>
        </row>
        <row r="1472">
          <cell r="F1472">
            <v>914</v>
          </cell>
          <cell r="G1472">
            <v>914</v>
          </cell>
          <cell r="H1472">
            <v>838</v>
          </cell>
          <cell r="I1472">
            <v>0</v>
          </cell>
          <cell r="AY1472">
            <v>0</v>
          </cell>
          <cell r="CK1472">
            <v>0</v>
          </cell>
          <cell r="CL1472">
            <v>0</v>
          </cell>
          <cell r="CM1472">
            <v>0</v>
          </cell>
          <cell r="CU1472">
            <v>0</v>
          </cell>
        </row>
        <row r="1473">
          <cell r="F1473">
            <v>859</v>
          </cell>
          <cell r="G1473">
            <v>859</v>
          </cell>
          <cell r="H1473">
            <v>798.3</v>
          </cell>
          <cell r="I1473">
            <v>0</v>
          </cell>
          <cell r="AY1473">
            <v>0</v>
          </cell>
          <cell r="CK1473">
            <v>0</v>
          </cell>
          <cell r="CL1473">
            <v>0</v>
          </cell>
          <cell r="CM1473">
            <v>0</v>
          </cell>
          <cell r="CU1473">
            <v>0</v>
          </cell>
        </row>
        <row r="1474">
          <cell r="F1474">
            <v>500</v>
          </cell>
          <cell r="G1474">
            <v>500</v>
          </cell>
          <cell r="H1474">
            <v>320</v>
          </cell>
          <cell r="I1474">
            <v>0</v>
          </cell>
          <cell r="AY1474">
            <v>0</v>
          </cell>
          <cell r="CK1474">
            <v>0</v>
          </cell>
          <cell r="CL1474">
            <v>0</v>
          </cell>
          <cell r="CM1474">
            <v>0</v>
          </cell>
          <cell r="CU1474">
            <v>0</v>
          </cell>
        </row>
        <row r="1475">
          <cell r="F1475">
            <v>35526</v>
          </cell>
          <cell r="G1475">
            <v>31798.22</v>
          </cell>
          <cell r="H1475">
            <v>20055.47</v>
          </cell>
          <cell r="I1475">
            <v>255.85</v>
          </cell>
          <cell r="AY1475">
            <v>574.82000000000005</v>
          </cell>
          <cell r="CK1475">
            <v>0</v>
          </cell>
          <cell r="CL1475">
            <v>0</v>
          </cell>
          <cell r="CM1475">
            <v>0</v>
          </cell>
          <cell r="CU1475">
            <v>0</v>
          </cell>
        </row>
        <row r="1476">
          <cell r="F1476">
            <v>28922</v>
          </cell>
          <cell r="G1476">
            <v>16922</v>
          </cell>
          <cell r="H1476">
            <v>0</v>
          </cell>
          <cell r="I1476">
            <v>0</v>
          </cell>
          <cell r="AY1476">
            <v>0</v>
          </cell>
          <cell r="CK1476">
            <v>0</v>
          </cell>
          <cell r="CL1476">
            <v>0</v>
          </cell>
          <cell r="CM1476">
            <v>0</v>
          </cell>
          <cell r="CU1476">
            <v>0</v>
          </cell>
        </row>
        <row r="1477">
          <cell r="F1477">
            <v>3332116</v>
          </cell>
          <cell r="G1477">
            <v>3332116</v>
          </cell>
          <cell r="H1477">
            <v>2782815.96</v>
          </cell>
          <cell r="I1477">
            <v>0</v>
          </cell>
          <cell r="AY1477">
            <v>311225.33</v>
          </cell>
          <cell r="CK1477">
            <v>0</v>
          </cell>
          <cell r="CL1477">
            <v>0</v>
          </cell>
          <cell r="CM1477">
            <v>0</v>
          </cell>
          <cell r="CU1477">
            <v>343570</v>
          </cell>
        </row>
        <row r="1478">
          <cell r="F1478">
            <v>168022</v>
          </cell>
          <cell r="G1478">
            <v>168022</v>
          </cell>
          <cell r="H1478">
            <v>134890.5</v>
          </cell>
          <cell r="I1478">
            <v>0</v>
          </cell>
          <cell r="AY1478">
            <v>14926</v>
          </cell>
          <cell r="CK1478">
            <v>0</v>
          </cell>
          <cell r="CL1478">
            <v>0</v>
          </cell>
          <cell r="CM1478">
            <v>0</v>
          </cell>
          <cell r="CU1478">
            <v>14926</v>
          </cell>
        </row>
        <row r="1479">
          <cell r="F1479">
            <v>256584</v>
          </cell>
          <cell r="G1479">
            <v>256584</v>
          </cell>
          <cell r="H1479">
            <v>122288.86</v>
          </cell>
          <cell r="I1479">
            <v>0</v>
          </cell>
          <cell r="AY1479">
            <v>0</v>
          </cell>
          <cell r="CK1479">
            <v>0</v>
          </cell>
          <cell r="CL1479">
            <v>0</v>
          </cell>
          <cell r="CM1479">
            <v>0</v>
          </cell>
          <cell r="CU1479">
            <v>0</v>
          </cell>
        </row>
        <row r="1480">
          <cell r="F1480">
            <v>690800</v>
          </cell>
          <cell r="G1480">
            <v>690800</v>
          </cell>
          <cell r="H1480">
            <v>12611.21</v>
          </cell>
          <cell r="I1480">
            <v>0</v>
          </cell>
          <cell r="AY1480">
            <v>0</v>
          </cell>
          <cell r="CK1480">
            <v>0</v>
          </cell>
          <cell r="CL1480">
            <v>0</v>
          </cell>
          <cell r="CM1480">
            <v>0</v>
          </cell>
          <cell r="CU1480">
            <v>0</v>
          </cell>
        </row>
        <row r="1481">
          <cell r="F1481">
            <v>0</v>
          </cell>
          <cell r="G1481">
            <v>92506.37</v>
          </cell>
          <cell r="H1481">
            <v>92506.37</v>
          </cell>
          <cell r="I1481">
            <v>0</v>
          </cell>
          <cell r="AY1481">
            <v>0</v>
          </cell>
          <cell r="CK1481">
            <v>0</v>
          </cell>
          <cell r="CL1481">
            <v>0</v>
          </cell>
          <cell r="CM1481">
            <v>0</v>
          </cell>
          <cell r="CU1481">
            <v>0</v>
          </cell>
        </row>
        <row r="1482">
          <cell r="F1482">
            <v>21380</v>
          </cell>
          <cell r="G1482">
            <v>37385.15</v>
          </cell>
          <cell r="H1482">
            <v>37385.15</v>
          </cell>
          <cell r="I1482">
            <v>0</v>
          </cell>
          <cell r="AY1482">
            <v>0</v>
          </cell>
          <cell r="CK1482">
            <v>0</v>
          </cell>
          <cell r="CL1482">
            <v>0</v>
          </cell>
          <cell r="CM1482">
            <v>0</v>
          </cell>
          <cell r="CU1482">
            <v>0</v>
          </cell>
        </row>
        <row r="1483">
          <cell r="F1483">
            <v>504961</v>
          </cell>
          <cell r="G1483">
            <v>504961</v>
          </cell>
          <cell r="H1483">
            <v>395951.8</v>
          </cell>
          <cell r="I1483">
            <v>0</v>
          </cell>
          <cell r="AY1483">
            <v>45156.99</v>
          </cell>
          <cell r="CK1483">
            <v>0</v>
          </cell>
          <cell r="CL1483">
            <v>0</v>
          </cell>
          <cell r="CM1483">
            <v>0</v>
          </cell>
          <cell r="CU1483">
            <v>51552.55</v>
          </cell>
        </row>
        <row r="1484">
          <cell r="F1484">
            <v>84216</v>
          </cell>
          <cell r="G1484">
            <v>84216</v>
          </cell>
          <cell r="H1484">
            <v>67227.149999999994</v>
          </cell>
          <cell r="I1484">
            <v>0</v>
          </cell>
          <cell r="AY1484">
            <v>7698.65</v>
          </cell>
          <cell r="CK1484">
            <v>0</v>
          </cell>
          <cell r="CL1484">
            <v>0</v>
          </cell>
          <cell r="CM1484">
            <v>0</v>
          </cell>
          <cell r="CU1484">
            <v>8730.69</v>
          </cell>
        </row>
        <row r="1485">
          <cell r="F1485">
            <v>132000</v>
          </cell>
          <cell r="G1485">
            <v>132000</v>
          </cell>
          <cell r="H1485">
            <v>109961.43</v>
          </cell>
          <cell r="I1485">
            <v>0</v>
          </cell>
          <cell r="AY1485">
            <v>12281.66</v>
          </cell>
          <cell r="CK1485">
            <v>0</v>
          </cell>
          <cell r="CL1485">
            <v>0</v>
          </cell>
          <cell r="CM1485">
            <v>0</v>
          </cell>
          <cell r="CU1485">
            <v>13455</v>
          </cell>
        </row>
        <row r="1486">
          <cell r="F1486">
            <v>78949</v>
          </cell>
          <cell r="G1486">
            <v>89905.98</v>
          </cell>
          <cell r="H1486">
            <v>89905.98</v>
          </cell>
          <cell r="I1486">
            <v>0</v>
          </cell>
          <cell r="AY1486">
            <v>0</v>
          </cell>
          <cell r="CK1486">
            <v>0</v>
          </cell>
          <cell r="CL1486">
            <v>0</v>
          </cell>
          <cell r="CM1486">
            <v>0</v>
          </cell>
          <cell r="CU1486">
            <v>0</v>
          </cell>
        </row>
        <row r="1487">
          <cell r="F1487">
            <v>461173</v>
          </cell>
          <cell r="G1487">
            <v>461173</v>
          </cell>
          <cell r="H1487">
            <v>326903.84999999998</v>
          </cell>
          <cell r="I1487">
            <v>0</v>
          </cell>
          <cell r="AY1487">
            <v>34010.339999999997</v>
          </cell>
          <cell r="CK1487">
            <v>0</v>
          </cell>
          <cell r="CL1487">
            <v>0</v>
          </cell>
          <cell r="CM1487">
            <v>0</v>
          </cell>
          <cell r="CU1487">
            <v>37679.339999999997</v>
          </cell>
        </row>
        <row r="1488">
          <cell r="F1488">
            <v>0</v>
          </cell>
          <cell r="G1488">
            <v>237683.78</v>
          </cell>
          <cell r="H1488">
            <v>237683.78</v>
          </cell>
          <cell r="I1488">
            <v>0</v>
          </cell>
          <cell r="AY1488">
            <v>0</v>
          </cell>
          <cell r="CK1488">
            <v>50000</v>
          </cell>
          <cell r="CL1488">
            <v>50000</v>
          </cell>
          <cell r="CM1488">
            <v>50000</v>
          </cell>
          <cell r="CU1488">
            <v>0</v>
          </cell>
        </row>
        <row r="1489">
          <cell r="F1489">
            <v>500</v>
          </cell>
          <cell r="G1489">
            <v>500</v>
          </cell>
          <cell r="H1489">
            <v>306.35000000000002</v>
          </cell>
          <cell r="I1489">
            <v>30</v>
          </cell>
          <cell r="AY1489">
            <v>22</v>
          </cell>
          <cell r="CK1489">
            <v>0</v>
          </cell>
          <cell r="CL1489">
            <v>0</v>
          </cell>
          <cell r="CM1489">
            <v>0</v>
          </cell>
          <cell r="CU1489">
            <v>0</v>
          </cell>
        </row>
        <row r="1490">
          <cell r="F1490">
            <v>87160</v>
          </cell>
          <cell r="G1490">
            <v>87160</v>
          </cell>
          <cell r="H1490">
            <v>52594.7</v>
          </cell>
          <cell r="I1490">
            <v>0</v>
          </cell>
          <cell r="AY1490">
            <v>790.05</v>
          </cell>
          <cell r="CK1490">
            <v>0</v>
          </cell>
          <cell r="CL1490">
            <v>0</v>
          </cell>
          <cell r="CM1490">
            <v>0</v>
          </cell>
          <cell r="CU1490">
            <v>0</v>
          </cell>
        </row>
        <row r="1491">
          <cell r="F1491">
            <v>0</v>
          </cell>
          <cell r="G1491">
            <v>6347.67</v>
          </cell>
          <cell r="H1491">
            <v>6347.67</v>
          </cell>
          <cell r="I1491">
            <v>0</v>
          </cell>
          <cell r="AY1491">
            <v>0</v>
          </cell>
          <cell r="CK1491">
            <v>0</v>
          </cell>
          <cell r="CL1491">
            <v>0</v>
          </cell>
          <cell r="CM1491">
            <v>0</v>
          </cell>
          <cell r="CU1491">
            <v>0</v>
          </cell>
        </row>
        <row r="1492">
          <cell r="F1492">
            <v>205748</v>
          </cell>
          <cell r="G1492">
            <v>205748</v>
          </cell>
          <cell r="H1492">
            <v>160821.56</v>
          </cell>
          <cell r="I1492">
            <v>0</v>
          </cell>
          <cell r="AY1492">
            <v>12256.07</v>
          </cell>
          <cell r="CK1492">
            <v>0</v>
          </cell>
          <cell r="CL1492">
            <v>0</v>
          </cell>
          <cell r="CM1492">
            <v>0</v>
          </cell>
        </row>
        <row r="1493">
          <cell r="F1493">
            <v>289</v>
          </cell>
          <cell r="G1493">
            <v>1586.63</v>
          </cell>
          <cell r="H1493">
            <v>1564.63</v>
          </cell>
          <cell r="I1493">
            <v>0</v>
          </cell>
          <cell r="AY1493">
            <v>9.74</v>
          </cell>
          <cell r="CK1493">
            <v>0</v>
          </cell>
          <cell r="CL1493">
            <v>0</v>
          </cell>
          <cell r="CM1493">
            <v>0</v>
          </cell>
        </row>
        <row r="1494">
          <cell r="F1494">
            <v>3076</v>
          </cell>
          <cell r="G1494">
            <v>3076</v>
          </cell>
          <cell r="H1494">
            <v>2200</v>
          </cell>
          <cell r="I1494">
            <v>0</v>
          </cell>
          <cell r="AY1494">
            <v>0</v>
          </cell>
          <cell r="CK1494">
            <v>0</v>
          </cell>
          <cell r="CL1494">
            <v>0</v>
          </cell>
          <cell r="CM1494">
            <v>0</v>
          </cell>
        </row>
        <row r="1496">
          <cell r="F1496">
            <v>8927</v>
          </cell>
          <cell r="G1496">
            <v>8927</v>
          </cell>
          <cell r="H1496">
            <v>2900</v>
          </cell>
          <cell r="I1496">
            <v>100</v>
          </cell>
          <cell r="AY1496">
            <v>200</v>
          </cell>
          <cell r="CK1496">
            <v>0</v>
          </cell>
          <cell r="CL1496">
            <v>0</v>
          </cell>
          <cell r="CM1496">
            <v>0</v>
          </cell>
        </row>
        <row r="1497">
          <cell r="F1497">
            <v>109062</v>
          </cell>
          <cell r="G1497">
            <v>109062</v>
          </cell>
          <cell r="H1497">
            <v>30950.75</v>
          </cell>
          <cell r="I1497">
            <v>3388</v>
          </cell>
          <cell r="AY1497">
            <v>3846.75</v>
          </cell>
          <cell r="CK1497">
            <v>0</v>
          </cell>
          <cell r="CL1497">
            <v>0</v>
          </cell>
          <cell r="CM1497">
            <v>0</v>
          </cell>
        </row>
        <row r="1498">
          <cell r="F1498">
            <v>646520</v>
          </cell>
          <cell r="G1498">
            <v>657842.5</v>
          </cell>
          <cell r="H1498">
            <v>470070.61</v>
          </cell>
          <cell r="I1498">
            <v>25871.83</v>
          </cell>
          <cell r="AY1498">
            <v>34826.03</v>
          </cell>
          <cell r="CK1498">
            <v>0</v>
          </cell>
          <cell r="CL1498">
            <v>0</v>
          </cell>
          <cell r="CM1498">
            <v>0</v>
          </cell>
        </row>
        <row r="1499">
          <cell r="F1499">
            <v>76549</v>
          </cell>
          <cell r="G1499">
            <v>76549</v>
          </cell>
          <cell r="H1499">
            <v>62682.97</v>
          </cell>
          <cell r="I1499">
            <v>2863.34</v>
          </cell>
          <cell r="AY1499">
            <v>0</v>
          </cell>
          <cell r="CK1499">
            <v>0</v>
          </cell>
          <cell r="CL1499">
            <v>0</v>
          </cell>
          <cell r="CM1499">
            <v>0</v>
          </cell>
        </row>
        <row r="1500">
          <cell r="F1500">
            <v>0</v>
          </cell>
          <cell r="G1500">
            <v>207962.5</v>
          </cell>
          <cell r="H1500">
            <v>207962.5</v>
          </cell>
          <cell r="I1500">
            <v>0</v>
          </cell>
          <cell r="AY1500">
            <v>0</v>
          </cell>
          <cell r="CK1500">
            <v>0</v>
          </cell>
          <cell r="CL1500">
            <v>0</v>
          </cell>
          <cell r="CM1500">
            <v>0</v>
          </cell>
        </row>
        <row r="1501">
          <cell r="F1501">
            <v>0</v>
          </cell>
          <cell r="G1501">
            <v>104</v>
          </cell>
          <cell r="H1501">
            <v>104</v>
          </cell>
          <cell r="I1501">
            <v>0</v>
          </cell>
          <cell r="AY1501">
            <v>0</v>
          </cell>
          <cell r="CK1501">
            <v>0</v>
          </cell>
          <cell r="CL1501">
            <v>0</v>
          </cell>
          <cell r="CM1501">
            <v>0</v>
          </cell>
        </row>
        <row r="1502">
          <cell r="F1502">
            <v>300000</v>
          </cell>
          <cell r="G1502">
            <v>286020.5</v>
          </cell>
          <cell r="H1502">
            <v>141784.93</v>
          </cell>
          <cell r="I1502">
            <v>1207.5</v>
          </cell>
          <cell r="AY1502">
            <v>0</v>
          </cell>
          <cell r="CK1502">
            <v>0</v>
          </cell>
          <cell r="CL1502">
            <v>0</v>
          </cell>
          <cell r="CM1502">
            <v>0</v>
          </cell>
        </row>
        <row r="1503">
          <cell r="F1503">
            <v>10000</v>
          </cell>
          <cell r="G1503">
            <v>10000</v>
          </cell>
          <cell r="H1503">
            <v>7823.67</v>
          </cell>
          <cell r="I1503">
            <v>493</v>
          </cell>
          <cell r="AY1503">
            <v>348.5</v>
          </cell>
          <cell r="CK1503">
            <v>0</v>
          </cell>
          <cell r="CL1503">
            <v>0</v>
          </cell>
          <cell r="CM1503">
            <v>0</v>
          </cell>
        </row>
        <row r="1504">
          <cell r="F1504">
            <v>10972</v>
          </cell>
          <cell r="G1504">
            <v>10972</v>
          </cell>
          <cell r="H1504">
            <v>3700.59</v>
          </cell>
          <cell r="I1504">
            <v>1898.5</v>
          </cell>
          <cell r="AY1504">
            <v>0</v>
          </cell>
          <cell r="CK1504">
            <v>0</v>
          </cell>
          <cell r="CL1504">
            <v>0</v>
          </cell>
          <cell r="CM1504">
            <v>0</v>
          </cell>
        </row>
        <row r="1505">
          <cell r="F1505">
            <v>60000</v>
          </cell>
          <cell r="G1505">
            <v>60000</v>
          </cell>
          <cell r="H1505">
            <v>11316</v>
          </cell>
          <cell r="I1505">
            <v>27</v>
          </cell>
          <cell r="AY1505">
            <v>0</v>
          </cell>
          <cell r="CK1505">
            <v>0</v>
          </cell>
          <cell r="CL1505">
            <v>0</v>
          </cell>
          <cell r="CM1505">
            <v>0</v>
          </cell>
        </row>
        <row r="1506">
          <cell r="F1506">
            <v>50000</v>
          </cell>
          <cell r="G1506">
            <v>50000</v>
          </cell>
          <cell r="H1506">
            <v>47811.87</v>
          </cell>
          <cell r="I1506">
            <v>10</v>
          </cell>
          <cell r="AY1506">
            <v>2019.95</v>
          </cell>
          <cell r="CK1506">
            <v>0</v>
          </cell>
          <cell r="CL1506">
            <v>0</v>
          </cell>
          <cell r="CM1506">
            <v>0</v>
          </cell>
        </row>
        <row r="1507">
          <cell r="F1507">
            <v>5000</v>
          </cell>
          <cell r="G1507">
            <v>5000</v>
          </cell>
          <cell r="H1507">
            <v>720.27</v>
          </cell>
          <cell r="I1507">
            <v>280</v>
          </cell>
          <cell r="AY1507">
            <v>0</v>
          </cell>
          <cell r="CK1507">
            <v>0</v>
          </cell>
          <cell r="CL1507">
            <v>0</v>
          </cell>
          <cell r="CM1507">
            <v>0</v>
          </cell>
        </row>
        <row r="1508">
          <cell r="F1508">
            <v>30000</v>
          </cell>
          <cell r="G1508">
            <v>30000</v>
          </cell>
          <cell r="H1508">
            <v>5567.77</v>
          </cell>
          <cell r="I1508">
            <v>2051</v>
          </cell>
          <cell r="AY1508">
            <v>0</v>
          </cell>
          <cell r="CK1508">
            <v>0</v>
          </cell>
          <cell r="CL1508">
            <v>0</v>
          </cell>
          <cell r="CM1508">
            <v>0</v>
          </cell>
        </row>
        <row r="1509">
          <cell r="F1509">
            <v>65000</v>
          </cell>
          <cell r="G1509">
            <v>65000</v>
          </cell>
          <cell r="H1509">
            <v>34337.599999999999</v>
          </cell>
          <cell r="I1509">
            <v>0</v>
          </cell>
          <cell r="AY1509">
            <v>9297.81</v>
          </cell>
          <cell r="CK1509">
            <v>0</v>
          </cell>
          <cell r="CL1509">
            <v>0</v>
          </cell>
          <cell r="CM1509">
            <v>0</v>
          </cell>
        </row>
        <row r="1510">
          <cell r="F1510">
            <v>20000</v>
          </cell>
          <cell r="G1510">
            <v>20000</v>
          </cell>
          <cell r="H1510">
            <v>585.35</v>
          </cell>
          <cell r="I1510">
            <v>0</v>
          </cell>
          <cell r="AY1510">
            <v>0</v>
          </cell>
          <cell r="CK1510">
            <v>0</v>
          </cell>
          <cell r="CL1510">
            <v>0</v>
          </cell>
          <cell r="CM1510">
            <v>0</v>
          </cell>
        </row>
        <row r="1511">
          <cell r="F1511">
            <v>19493</v>
          </cell>
          <cell r="G1511">
            <v>19493</v>
          </cell>
          <cell r="H1511">
            <v>6317</v>
          </cell>
          <cell r="I1511">
            <v>439</v>
          </cell>
          <cell r="AY1511">
            <v>697</v>
          </cell>
          <cell r="CK1511">
            <v>0</v>
          </cell>
          <cell r="CL1511">
            <v>0</v>
          </cell>
          <cell r="CM1511">
            <v>0</v>
          </cell>
        </row>
        <row r="1512">
          <cell r="F1512">
            <v>30288</v>
          </cell>
          <cell r="G1512">
            <v>30288</v>
          </cell>
          <cell r="H1512">
            <v>7776</v>
          </cell>
          <cell r="I1512">
            <v>2246</v>
          </cell>
          <cell r="AY1512">
            <v>0</v>
          </cell>
          <cell r="CK1512">
            <v>0</v>
          </cell>
          <cell r="CL1512">
            <v>0</v>
          </cell>
          <cell r="CM1512">
            <v>0</v>
          </cell>
        </row>
        <row r="1513">
          <cell r="F1513">
            <v>26316</v>
          </cell>
          <cell r="G1513">
            <v>26316</v>
          </cell>
          <cell r="H1513">
            <v>8607.9</v>
          </cell>
          <cell r="I1513">
            <v>9032</v>
          </cell>
          <cell r="AY1513">
            <v>0</v>
          </cell>
          <cell r="CK1513">
            <v>0</v>
          </cell>
          <cell r="CL1513">
            <v>0</v>
          </cell>
          <cell r="CM1513">
            <v>0</v>
          </cell>
        </row>
        <row r="1514">
          <cell r="F1514">
            <v>12930</v>
          </cell>
          <cell r="G1514">
            <v>12930</v>
          </cell>
          <cell r="H1514">
            <v>3819</v>
          </cell>
          <cell r="I1514">
            <v>2062</v>
          </cell>
          <cell r="AY1514">
            <v>0</v>
          </cell>
          <cell r="CK1514">
            <v>0</v>
          </cell>
          <cell r="CL1514">
            <v>0</v>
          </cell>
          <cell r="CM1514">
            <v>0</v>
          </cell>
        </row>
        <row r="1515">
          <cell r="F1515">
            <v>1000</v>
          </cell>
          <cell r="G1515">
            <v>1000</v>
          </cell>
          <cell r="H1515">
            <v>0</v>
          </cell>
          <cell r="I1515">
            <v>0</v>
          </cell>
          <cell r="AY1515">
            <v>0</v>
          </cell>
          <cell r="CK1515">
            <v>0</v>
          </cell>
          <cell r="CL1515">
            <v>0</v>
          </cell>
          <cell r="CM1515">
            <v>0</v>
          </cell>
        </row>
        <row r="1516">
          <cell r="F1516">
            <v>165875</v>
          </cell>
          <cell r="G1516">
            <v>165875</v>
          </cell>
          <cell r="H1516">
            <v>132685.89000000001</v>
          </cell>
          <cell r="I1516">
            <v>13889.42</v>
          </cell>
          <cell r="AY1516">
            <v>2369.38</v>
          </cell>
          <cell r="CK1516">
            <v>0</v>
          </cell>
          <cell r="CL1516">
            <v>0</v>
          </cell>
          <cell r="CM1516">
            <v>0</v>
          </cell>
        </row>
        <row r="1517">
          <cell r="F1517">
            <v>631516</v>
          </cell>
          <cell r="G1517">
            <v>561516</v>
          </cell>
          <cell r="H1517">
            <v>398651.76</v>
          </cell>
          <cell r="I1517">
            <v>52992.34</v>
          </cell>
          <cell r="AY1517">
            <v>25300</v>
          </cell>
          <cell r="CK1517">
            <v>0</v>
          </cell>
          <cell r="CL1517">
            <v>0</v>
          </cell>
          <cell r="CM1517">
            <v>0</v>
          </cell>
        </row>
        <row r="1518">
          <cell r="F1518">
            <v>20000</v>
          </cell>
          <cell r="G1518">
            <v>20000</v>
          </cell>
          <cell r="H1518">
            <v>12981</v>
          </cell>
          <cell r="I1518">
            <v>0</v>
          </cell>
          <cell r="AY1518">
            <v>72</v>
          </cell>
          <cell r="CK1518">
            <v>0</v>
          </cell>
          <cell r="CL1518">
            <v>0</v>
          </cell>
          <cell r="CM1518">
            <v>0</v>
          </cell>
        </row>
        <row r="1519">
          <cell r="F1519">
            <v>0</v>
          </cell>
          <cell r="G1519">
            <v>1100</v>
          </cell>
          <cell r="H1519">
            <v>0</v>
          </cell>
          <cell r="I1519">
            <v>0</v>
          </cell>
          <cell r="AY1519">
            <v>0</v>
          </cell>
          <cell r="CK1519">
            <v>0</v>
          </cell>
          <cell r="CL1519">
            <v>0</v>
          </cell>
          <cell r="CM1519">
            <v>0</v>
          </cell>
        </row>
        <row r="1520">
          <cell r="F1520">
            <v>10445</v>
          </cell>
          <cell r="G1520">
            <v>14445</v>
          </cell>
          <cell r="H1520">
            <v>10933</v>
          </cell>
          <cell r="I1520">
            <v>1641.52</v>
          </cell>
          <cell r="AY1520">
            <v>0</v>
          </cell>
          <cell r="CK1520">
            <v>0</v>
          </cell>
          <cell r="CL1520">
            <v>0</v>
          </cell>
          <cell r="CM1520">
            <v>0</v>
          </cell>
        </row>
        <row r="1521">
          <cell r="F1521">
            <v>46790</v>
          </cell>
          <cell r="G1521">
            <v>42190</v>
          </cell>
          <cell r="H1521">
            <v>19035.310000000001</v>
          </cell>
          <cell r="I1521">
            <v>5017.05</v>
          </cell>
          <cell r="AY1521">
            <v>4015.3</v>
          </cell>
          <cell r="CK1521">
            <v>0</v>
          </cell>
          <cell r="CL1521">
            <v>0</v>
          </cell>
          <cell r="CM1521">
            <v>0</v>
          </cell>
        </row>
        <row r="1522">
          <cell r="F1522">
            <v>66124</v>
          </cell>
          <cell r="G1522">
            <v>87284</v>
          </cell>
          <cell r="H1522">
            <v>42023.74</v>
          </cell>
          <cell r="I1522">
            <v>493.1</v>
          </cell>
          <cell r="AY1522">
            <v>9781.98</v>
          </cell>
          <cell r="CK1522">
            <v>0</v>
          </cell>
          <cell r="CL1522">
            <v>0</v>
          </cell>
          <cell r="CM1522">
            <v>0</v>
          </cell>
        </row>
        <row r="1523">
          <cell r="F1523">
            <v>15663</v>
          </cell>
          <cell r="G1523">
            <v>15663</v>
          </cell>
          <cell r="H1523">
            <v>9189.01</v>
          </cell>
          <cell r="I1523">
            <v>79</v>
          </cell>
          <cell r="AY1523">
            <v>999.97</v>
          </cell>
          <cell r="CK1523">
            <v>0</v>
          </cell>
          <cell r="CL1523">
            <v>0</v>
          </cell>
          <cell r="CM1523">
            <v>0</v>
          </cell>
        </row>
        <row r="1524">
          <cell r="F1524">
            <v>1000</v>
          </cell>
          <cell r="G1524">
            <v>1000</v>
          </cell>
          <cell r="H1524">
            <v>400</v>
          </cell>
          <cell r="I1524">
            <v>0</v>
          </cell>
          <cell r="AY1524">
            <v>0</v>
          </cell>
          <cell r="CK1524">
            <v>0</v>
          </cell>
          <cell r="CL1524">
            <v>0</v>
          </cell>
          <cell r="CM1524">
            <v>0</v>
          </cell>
        </row>
        <row r="1525">
          <cell r="F1525">
            <v>0</v>
          </cell>
          <cell r="G1525">
            <v>4000</v>
          </cell>
          <cell r="H1525">
            <v>1810.42</v>
          </cell>
          <cell r="I1525">
            <v>180</v>
          </cell>
          <cell r="AY1525">
            <v>0</v>
          </cell>
          <cell r="CK1525">
            <v>0</v>
          </cell>
          <cell r="CL1525">
            <v>0</v>
          </cell>
          <cell r="CM1525">
            <v>0</v>
          </cell>
        </row>
        <row r="1526">
          <cell r="F1526">
            <v>1180</v>
          </cell>
          <cell r="G1526">
            <v>1886</v>
          </cell>
          <cell r="H1526">
            <v>508</v>
          </cell>
          <cell r="I1526">
            <v>0</v>
          </cell>
          <cell r="AY1526">
            <v>0</v>
          </cell>
          <cell r="CK1526">
            <v>0</v>
          </cell>
          <cell r="CL1526">
            <v>0</v>
          </cell>
          <cell r="CM1526">
            <v>0</v>
          </cell>
        </row>
        <row r="1527">
          <cell r="F1527">
            <v>500</v>
          </cell>
          <cell r="G1527">
            <v>500</v>
          </cell>
          <cell r="H1527">
            <v>197</v>
          </cell>
          <cell r="I1527">
            <v>0</v>
          </cell>
          <cell r="AY1527">
            <v>0</v>
          </cell>
          <cell r="CK1527">
            <v>0</v>
          </cell>
          <cell r="CL1527">
            <v>0</v>
          </cell>
          <cell r="CM1527">
            <v>0</v>
          </cell>
        </row>
        <row r="1528">
          <cell r="F1528">
            <v>500</v>
          </cell>
          <cell r="G1528">
            <v>500</v>
          </cell>
          <cell r="H1528">
            <v>0</v>
          </cell>
          <cell r="I1528">
            <v>0</v>
          </cell>
          <cell r="AY1528">
            <v>0</v>
          </cell>
          <cell r="CK1528">
            <v>0</v>
          </cell>
          <cell r="CL1528">
            <v>0</v>
          </cell>
          <cell r="CM1528">
            <v>0</v>
          </cell>
        </row>
        <row r="1529">
          <cell r="F1529">
            <v>62105</v>
          </cell>
          <cell r="G1529">
            <v>103449.48</v>
          </cell>
          <cell r="H1529">
            <v>102704.79</v>
          </cell>
          <cell r="I1529">
            <v>0</v>
          </cell>
          <cell r="AY1529">
            <v>0</v>
          </cell>
          <cell r="CK1529">
            <v>0</v>
          </cell>
          <cell r="CL1529">
            <v>0</v>
          </cell>
          <cell r="CM1529">
            <v>0</v>
          </cell>
        </row>
        <row r="1530">
          <cell r="F1530">
            <v>1343</v>
          </cell>
          <cell r="G1530">
            <v>1343</v>
          </cell>
          <cell r="H1530">
            <v>0</v>
          </cell>
          <cell r="I1530">
            <v>0</v>
          </cell>
          <cell r="AY1530">
            <v>0</v>
          </cell>
          <cell r="CK1530">
            <v>0</v>
          </cell>
          <cell r="CL1530">
            <v>0</v>
          </cell>
          <cell r="CM1530">
            <v>0</v>
          </cell>
        </row>
        <row r="1531">
          <cell r="F1531">
            <v>428480</v>
          </cell>
          <cell r="G1531">
            <v>393480</v>
          </cell>
          <cell r="H1531">
            <v>14076.8</v>
          </cell>
          <cell r="I1531">
            <v>0</v>
          </cell>
          <cell r="AY1531">
            <v>0</v>
          </cell>
          <cell r="CK1531">
            <v>0</v>
          </cell>
          <cell r="CL1531">
            <v>0</v>
          </cell>
          <cell r="CM1531">
            <v>0</v>
          </cell>
        </row>
        <row r="1532">
          <cell r="F1532">
            <v>10000</v>
          </cell>
          <cell r="G1532">
            <v>10000</v>
          </cell>
          <cell r="H1532">
            <v>1090.47</v>
          </cell>
          <cell r="I1532">
            <v>0</v>
          </cell>
          <cell r="AY1532">
            <v>0</v>
          </cell>
          <cell r="CK1532">
            <v>0</v>
          </cell>
          <cell r="CL1532">
            <v>0</v>
          </cell>
          <cell r="CM1532">
            <v>0</v>
          </cell>
        </row>
        <row r="1533">
          <cell r="F1533">
            <v>0</v>
          </cell>
          <cell r="G1533">
            <v>108650</v>
          </cell>
          <cell r="H1533">
            <v>0</v>
          </cell>
          <cell r="I1533">
            <v>0</v>
          </cell>
          <cell r="AY1533">
            <v>0</v>
          </cell>
          <cell r="CK1533">
            <v>0</v>
          </cell>
          <cell r="CL1533">
            <v>0</v>
          </cell>
          <cell r="CM1533">
            <v>0</v>
          </cell>
        </row>
        <row r="1534">
          <cell r="F1534">
            <v>0</v>
          </cell>
          <cell r="G1534">
            <v>25000</v>
          </cell>
          <cell r="H1534">
            <v>23576.06</v>
          </cell>
          <cell r="I1534">
            <v>0</v>
          </cell>
          <cell r="AY1534">
            <v>0</v>
          </cell>
          <cell r="CK1534">
            <v>0</v>
          </cell>
          <cell r="CL1534">
            <v>0</v>
          </cell>
          <cell r="CM1534">
            <v>0</v>
          </cell>
        </row>
        <row r="1535">
          <cell r="F1535">
            <v>0</v>
          </cell>
          <cell r="G1535">
            <v>9200</v>
          </cell>
          <cell r="H1535">
            <v>0</v>
          </cell>
          <cell r="I1535">
            <v>9190</v>
          </cell>
          <cell r="AY1535">
            <v>0</v>
          </cell>
          <cell r="CK1535">
            <v>0</v>
          </cell>
          <cell r="CL1535">
            <v>0</v>
          </cell>
          <cell r="CM1535">
            <v>0</v>
          </cell>
        </row>
        <row r="1536">
          <cell r="F1536">
            <v>0</v>
          </cell>
          <cell r="G1536">
            <v>45540</v>
          </cell>
          <cell r="H1536">
            <v>0</v>
          </cell>
          <cell r="I1536">
            <v>45540</v>
          </cell>
          <cell r="AY1536">
            <v>0</v>
          </cell>
          <cell r="CK1536">
            <v>0</v>
          </cell>
          <cell r="CL1536">
            <v>0</v>
          </cell>
          <cell r="CM1536">
            <v>0</v>
          </cell>
        </row>
        <row r="1537">
          <cell r="F1537">
            <v>16020736</v>
          </cell>
          <cell r="G1537">
            <v>16020736</v>
          </cell>
          <cell r="H1537">
            <v>13274692.529999999</v>
          </cell>
          <cell r="I1537">
            <v>0</v>
          </cell>
          <cell r="AY1537">
            <v>1446610.75</v>
          </cell>
          <cell r="CK1537">
            <v>0</v>
          </cell>
          <cell r="CL1537">
            <v>0</v>
          </cell>
          <cell r="CM1537">
            <v>0</v>
          </cell>
        </row>
        <row r="1538">
          <cell r="F1538">
            <v>0</v>
          </cell>
          <cell r="G1538">
            <v>9434.8799999999992</v>
          </cell>
          <cell r="H1538">
            <v>9434.8799999999992</v>
          </cell>
          <cell r="I1538">
            <v>0</v>
          </cell>
          <cell r="AY1538">
            <v>0</v>
          </cell>
          <cell r="CK1538">
            <v>0</v>
          </cell>
          <cell r="CL1538">
            <v>0</v>
          </cell>
          <cell r="CM1538">
            <v>0</v>
          </cell>
        </row>
        <row r="1539">
          <cell r="F1539">
            <v>75000</v>
          </cell>
          <cell r="G1539">
            <v>115760.14</v>
          </cell>
          <cell r="H1539">
            <v>115760.14</v>
          </cell>
          <cell r="I1539">
            <v>4857.74</v>
          </cell>
          <cell r="AY1539">
            <v>24750.9</v>
          </cell>
          <cell r="CK1539">
            <v>0</v>
          </cell>
          <cell r="CL1539">
            <v>0</v>
          </cell>
          <cell r="CM1539">
            <v>0</v>
          </cell>
        </row>
        <row r="1540">
          <cell r="F1540">
            <v>1683749</v>
          </cell>
          <cell r="G1540">
            <v>1683749</v>
          </cell>
          <cell r="H1540">
            <v>1290915.3999999999</v>
          </cell>
          <cell r="I1540">
            <v>0</v>
          </cell>
          <cell r="AY1540">
            <v>144070</v>
          </cell>
          <cell r="CK1540">
            <v>0</v>
          </cell>
          <cell r="CL1540">
            <v>0</v>
          </cell>
          <cell r="CM1540">
            <v>0</v>
          </cell>
        </row>
        <row r="1541">
          <cell r="F1541">
            <v>1403179</v>
          </cell>
          <cell r="G1541">
            <v>1403179</v>
          </cell>
          <cell r="H1541">
            <v>625281.86</v>
          </cell>
          <cell r="I1541">
            <v>0</v>
          </cell>
          <cell r="AY1541">
            <v>3239.52</v>
          </cell>
          <cell r="CK1541">
            <v>0</v>
          </cell>
          <cell r="CL1541">
            <v>0</v>
          </cell>
          <cell r="CM1541">
            <v>0</v>
          </cell>
        </row>
        <row r="1542">
          <cell r="F1542">
            <v>3487582</v>
          </cell>
          <cell r="G1542">
            <v>3487582</v>
          </cell>
          <cell r="H1542">
            <v>64781.760000000002</v>
          </cell>
          <cell r="I1542">
            <v>0</v>
          </cell>
          <cell r="AY1542">
            <v>13379.62</v>
          </cell>
          <cell r="CK1542">
            <v>0</v>
          </cell>
          <cell r="CL1542">
            <v>0</v>
          </cell>
          <cell r="CM1542">
            <v>0</v>
          </cell>
        </row>
        <row r="1543">
          <cell r="F1543">
            <v>314276</v>
          </cell>
          <cell r="G1543">
            <v>671686.09</v>
          </cell>
          <cell r="H1543">
            <v>671686.09</v>
          </cell>
          <cell r="I1543">
            <v>0</v>
          </cell>
          <cell r="AY1543">
            <v>19748.68</v>
          </cell>
          <cell r="CK1543">
            <v>0</v>
          </cell>
          <cell r="CL1543">
            <v>0</v>
          </cell>
          <cell r="CM1543">
            <v>0</v>
          </cell>
        </row>
        <row r="1544">
          <cell r="F1544">
            <v>0</v>
          </cell>
          <cell r="G1544">
            <v>1083942.53</v>
          </cell>
          <cell r="H1544">
            <v>937747.32</v>
          </cell>
          <cell r="I1544">
            <v>0</v>
          </cell>
          <cell r="AY1544">
            <v>0</v>
          </cell>
          <cell r="CK1544">
            <v>0</v>
          </cell>
          <cell r="CL1544">
            <v>0</v>
          </cell>
          <cell r="CM1544">
            <v>0</v>
          </cell>
        </row>
        <row r="1545">
          <cell r="F1545">
            <v>2874260</v>
          </cell>
          <cell r="G1545">
            <v>2874260</v>
          </cell>
          <cell r="H1545">
            <v>2198442.96</v>
          </cell>
          <cell r="I1545">
            <v>0</v>
          </cell>
          <cell r="AY1545">
            <v>246233.5</v>
          </cell>
          <cell r="CK1545">
            <v>0</v>
          </cell>
          <cell r="CL1545">
            <v>0</v>
          </cell>
          <cell r="CM1545">
            <v>0</v>
          </cell>
        </row>
        <row r="1546">
          <cell r="F1546">
            <v>453583</v>
          </cell>
          <cell r="G1546">
            <v>453583</v>
          </cell>
          <cell r="H1546">
            <v>351852.36</v>
          </cell>
          <cell r="I1546">
            <v>0</v>
          </cell>
          <cell r="AY1546">
            <v>39549.74</v>
          </cell>
          <cell r="CK1546">
            <v>0</v>
          </cell>
          <cell r="CL1546">
            <v>0</v>
          </cell>
          <cell r="CM1546">
            <v>0</v>
          </cell>
        </row>
        <row r="1547">
          <cell r="F1547">
            <v>1069200</v>
          </cell>
          <cell r="G1547">
            <v>1069200</v>
          </cell>
          <cell r="H1547">
            <v>845836.52</v>
          </cell>
          <cell r="I1547">
            <v>0</v>
          </cell>
          <cell r="AY1547">
            <v>93115.46</v>
          </cell>
          <cell r="CK1547">
            <v>0</v>
          </cell>
          <cell r="CL1547">
            <v>0</v>
          </cell>
          <cell r="CM1547">
            <v>0</v>
          </cell>
        </row>
        <row r="1548">
          <cell r="F1548">
            <v>398581</v>
          </cell>
          <cell r="G1548">
            <v>415868.44</v>
          </cell>
          <cell r="H1548">
            <v>415868.44</v>
          </cell>
          <cell r="I1548">
            <v>0</v>
          </cell>
          <cell r="AY1548">
            <v>0</v>
          </cell>
          <cell r="CK1548">
            <v>0</v>
          </cell>
          <cell r="CL1548">
            <v>0</v>
          </cell>
          <cell r="CM1548">
            <v>0</v>
          </cell>
        </row>
        <row r="1549">
          <cell r="F1549">
            <v>2059569</v>
          </cell>
          <cell r="G1549">
            <v>2059569</v>
          </cell>
          <cell r="H1549">
            <v>1571625.95</v>
          </cell>
          <cell r="I1549">
            <v>0</v>
          </cell>
          <cell r="AY1549">
            <v>147988.32999999999</v>
          </cell>
          <cell r="CK1549">
            <v>0</v>
          </cell>
          <cell r="CL1549">
            <v>0</v>
          </cell>
          <cell r="CM1549">
            <v>0</v>
          </cell>
        </row>
        <row r="1550">
          <cell r="F1550">
            <v>0</v>
          </cell>
          <cell r="G1550">
            <v>10730</v>
          </cell>
          <cell r="H1550">
            <v>10730</v>
          </cell>
          <cell r="I1550">
            <v>0</v>
          </cell>
          <cell r="AY1550">
            <v>0</v>
          </cell>
          <cell r="CK1550">
            <v>0</v>
          </cell>
          <cell r="CL1550">
            <v>0</v>
          </cell>
          <cell r="CM1550">
            <v>0</v>
          </cell>
        </row>
        <row r="1551">
          <cell r="F1551">
            <v>1189</v>
          </cell>
          <cell r="G1551">
            <v>1189</v>
          </cell>
          <cell r="H1551">
            <v>0</v>
          </cell>
          <cell r="I1551">
            <v>0</v>
          </cell>
          <cell r="AY1551">
            <v>0</v>
          </cell>
          <cell r="CK1551">
            <v>0</v>
          </cell>
          <cell r="CL1551">
            <v>0</v>
          </cell>
          <cell r="CM1551">
            <v>0</v>
          </cell>
        </row>
        <row r="1552">
          <cell r="F1552">
            <v>329627</v>
          </cell>
          <cell r="G1552">
            <v>324260</v>
          </cell>
          <cell r="H1552">
            <v>238925.01</v>
          </cell>
          <cell r="I1552">
            <v>0</v>
          </cell>
          <cell r="AY1552">
            <v>0</v>
          </cell>
          <cell r="CK1552">
            <v>0</v>
          </cell>
          <cell r="CL1552">
            <v>0</v>
          </cell>
          <cell r="CM1552">
            <v>0</v>
          </cell>
        </row>
        <row r="1553">
          <cell r="F1553">
            <v>134630</v>
          </cell>
          <cell r="G1553">
            <v>134630</v>
          </cell>
          <cell r="H1553">
            <v>108078.08</v>
          </cell>
          <cell r="I1553">
            <v>0</v>
          </cell>
          <cell r="AY1553">
            <v>9100.01</v>
          </cell>
          <cell r="CK1553">
            <v>0</v>
          </cell>
          <cell r="CL1553">
            <v>0</v>
          </cell>
          <cell r="CM1553">
            <v>0</v>
          </cell>
        </row>
        <row r="1554">
          <cell r="F1554">
            <v>36352</v>
          </cell>
          <cell r="G1554">
            <v>35059.199999999997</v>
          </cell>
          <cell r="H1554">
            <v>20167.830000000002</v>
          </cell>
          <cell r="I1554">
            <v>0</v>
          </cell>
          <cell r="AY1554">
            <v>2524.88</v>
          </cell>
          <cell r="CK1554">
            <v>0</v>
          </cell>
          <cell r="CL1554">
            <v>0</v>
          </cell>
          <cell r="CM1554">
            <v>0</v>
          </cell>
        </row>
        <row r="1555">
          <cell r="F1555">
            <v>5036</v>
          </cell>
          <cell r="G1555">
            <v>5036</v>
          </cell>
          <cell r="H1555">
            <v>3773.79</v>
          </cell>
          <cell r="I1555">
            <v>0</v>
          </cell>
          <cell r="AY1555">
            <v>0</v>
          </cell>
          <cell r="CK1555">
            <v>0</v>
          </cell>
          <cell r="CL1555">
            <v>0</v>
          </cell>
          <cell r="CM1555">
            <v>0</v>
          </cell>
        </row>
        <row r="1556">
          <cell r="F1556">
            <v>69464</v>
          </cell>
          <cell r="G1556">
            <v>243147.48</v>
          </cell>
          <cell r="H1556">
            <v>162098.44</v>
          </cell>
          <cell r="I1556">
            <v>0</v>
          </cell>
          <cell r="AY1556">
            <v>5472.89</v>
          </cell>
          <cell r="CK1556">
            <v>0</v>
          </cell>
          <cell r="CL1556">
            <v>0</v>
          </cell>
          <cell r="CM1556">
            <v>0</v>
          </cell>
        </row>
        <row r="1557">
          <cell r="F1557">
            <v>217976</v>
          </cell>
          <cell r="G1557">
            <v>217976</v>
          </cell>
          <cell r="H1557">
            <v>193459.88</v>
          </cell>
          <cell r="I1557">
            <v>0</v>
          </cell>
          <cell r="AY1557">
            <v>0</v>
          </cell>
          <cell r="CK1557">
            <v>0</v>
          </cell>
          <cell r="CL1557">
            <v>0</v>
          </cell>
          <cell r="CM1557">
            <v>0</v>
          </cell>
        </row>
        <row r="1558">
          <cell r="F1558">
            <v>17160</v>
          </cell>
          <cell r="G1558">
            <v>17160</v>
          </cell>
          <cell r="H1558">
            <v>0</v>
          </cell>
          <cell r="I1558">
            <v>3694.95</v>
          </cell>
          <cell r="AY1558">
            <v>0</v>
          </cell>
          <cell r="CK1558">
            <v>0</v>
          </cell>
          <cell r="CL1558">
            <v>0</v>
          </cell>
          <cell r="CM1558">
            <v>0</v>
          </cell>
        </row>
        <row r="1559">
          <cell r="F1559">
            <v>250000</v>
          </cell>
          <cell r="G1559">
            <v>250000</v>
          </cell>
          <cell r="H1559">
            <v>204622.24</v>
          </cell>
          <cell r="I1559">
            <v>45045.91</v>
          </cell>
          <cell r="AY1559">
            <v>0</v>
          </cell>
          <cell r="CK1559">
            <v>0</v>
          </cell>
          <cell r="CL1559">
            <v>0</v>
          </cell>
          <cell r="CM1559">
            <v>0</v>
          </cell>
        </row>
        <row r="1560">
          <cell r="F1560">
            <v>249000</v>
          </cell>
          <cell r="G1560">
            <v>249000</v>
          </cell>
          <cell r="H1560">
            <v>132885.74</v>
          </cell>
          <cell r="I1560">
            <v>26506.67</v>
          </cell>
          <cell r="AY1560">
            <v>0</v>
          </cell>
          <cell r="CK1560">
            <v>0</v>
          </cell>
          <cell r="CL1560">
            <v>0</v>
          </cell>
          <cell r="CM1560">
            <v>0</v>
          </cell>
        </row>
        <row r="1561">
          <cell r="F1561">
            <v>67357</v>
          </cell>
          <cell r="G1561">
            <v>67357</v>
          </cell>
          <cell r="H1561">
            <v>46823.62</v>
          </cell>
          <cell r="I1561">
            <v>6091.85</v>
          </cell>
          <cell r="AY1561">
            <v>215.97</v>
          </cell>
          <cell r="CK1561">
            <v>0</v>
          </cell>
          <cell r="CL1561">
            <v>0</v>
          </cell>
          <cell r="CM1561">
            <v>0</v>
          </cell>
        </row>
        <row r="1562">
          <cell r="F1562">
            <v>33041</v>
          </cell>
          <cell r="G1562">
            <v>33041</v>
          </cell>
          <cell r="H1562">
            <v>24451.68</v>
          </cell>
          <cell r="I1562">
            <v>2524.5</v>
          </cell>
          <cell r="AY1562">
            <v>66.53</v>
          </cell>
          <cell r="CK1562">
            <v>0</v>
          </cell>
          <cell r="CL1562">
            <v>0</v>
          </cell>
          <cell r="CM1562">
            <v>0</v>
          </cell>
        </row>
        <row r="1563">
          <cell r="F1563">
            <v>2288</v>
          </cell>
          <cell r="G1563">
            <v>2288</v>
          </cell>
          <cell r="H1563">
            <v>1841</v>
          </cell>
          <cell r="I1563">
            <v>0</v>
          </cell>
          <cell r="AY1563">
            <v>0</v>
          </cell>
          <cell r="CK1563">
            <v>0</v>
          </cell>
          <cell r="CL1563">
            <v>0</v>
          </cell>
          <cell r="CM1563">
            <v>0</v>
          </cell>
        </row>
        <row r="1564">
          <cell r="F1564">
            <v>4150</v>
          </cell>
          <cell r="G1564">
            <v>4150</v>
          </cell>
          <cell r="H1564">
            <v>956.87</v>
          </cell>
          <cell r="I1564">
            <v>360</v>
          </cell>
          <cell r="AY1564">
            <v>0</v>
          </cell>
          <cell r="CK1564">
            <v>0</v>
          </cell>
          <cell r="CL1564">
            <v>0</v>
          </cell>
          <cell r="CM1564">
            <v>0</v>
          </cell>
        </row>
        <row r="1565">
          <cell r="F1565">
            <v>500</v>
          </cell>
          <cell r="G1565">
            <v>500</v>
          </cell>
          <cell r="H1565">
            <v>300</v>
          </cell>
          <cell r="I1565">
            <v>0</v>
          </cell>
          <cell r="AY1565">
            <v>0</v>
          </cell>
          <cell r="CK1565">
            <v>0</v>
          </cell>
          <cell r="CL1565">
            <v>0</v>
          </cell>
          <cell r="CM1565">
            <v>0</v>
          </cell>
        </row>
        <row r="1566">
          <cell r="F1566">
            <v>567267</v>
          </cell>
          <cell r="G1566">
            <v>529650.30000000005</v>
          </cell>
          <cell r="H1566">
            <v>254781.07</v>
          </cell>
          <cell r="I1566">
            <v>9135.15</v>
          </cell>
          <cell r="AY1566">
            <v>3077.39</v>
          </cell>
          <cell r="CK1566">
            <v>0</v>
          </cell>
          <cell r="CL1566">
            <v>0</v>
          </cell>
          <cell r="CM1566">
            <v>0</v>
          </cell>
        </row>
        <row r="1567">
          <cell r="F1567">
            <v>1905360</v>
          </cell>
          <cell r="G1567">
            <v>1905360</v>
          </cell>
          <cell r="H1567">
            <v>1595687.32</v>
          </cell>
          <cell r="I1567">
            <v>0</v>
          </cell>
          <cell r="AY1567">
            <v>171374.31</v>
          </cell>
          <cell r="CK1567">
            <v>0</v>
          </cell>
          <cell r="CL1567">
            <v>0</v>
          </cell>
          <cell r="CM1567">
            <v>0</v>
          </cell>
        </row>
        <row r="1568">
          <cell r="F1568">
            <v>100146</v>
          </cell>
          <cell r="G1568">
            <v>100146</v>
          </cell>
          <cell r="H1568">
            <v>82441.66</v>
          </cell>
          <cell r="I1568">
            <v>0</v>
          </cell>
          <cell r="AY1568">
            <v>9211</v>
          </cell>
          <cell r="CK1568">
            <v>0</v>
          </cell>
          <cell r="CL1568">
            <v>0</v>
          </cell>
          <cell r="CM1568">
            <v>0</v>
          </cell>
        </row>
        <row r="1569">
          <cell r="F1569">
            <v>147645</v>
          </cell>
          <cell r="G1569">
            <v>147645</v>
          </cell>
          <cell r="H1569">
            <v>72687.05</v>
          </cell>
          <cell r="I1569">
            <v>0</v>
          </cell>
          <cell r="AY1569">
            <v>0</v>
          </cell>
          <cell r="CK1569">
            <v>0</v>
          </cell>
          <cell r="CL1569">
            <v>0</v>
          </cell>
          <cell r="CM1569">
            <v>0</v>
          </cell>
        </row>
        <row r="1570">
          <cell r="F1570">
            <v>390131</v>
          </cell>
          <cell r="G1570">
            <v>390131</v>
          </cell>
          <cell r="H1570">
            <v>20589.759999999998</v>
          </cell>
          <cell r="I1570">
            <v>0</v>
          </cell>
          <cell r="AY1570">
            <v>0</v>
          </cell>
          <cell r="CK1570">
            <v>0</v>
          </cell>
          <cell r="CL1570">
            <v>0</v>
          </cell>
          <cell r="CM1570">
            <v>0</v>
          </cell>
        </row>
        <row r="1571">
          <cell r="F1571">
            <v>1401</v>
          </cell>
          <cell r="G1571">
            <v>53460</v>
          </cell>
          <cell r="H1571">
            <v>53460</v>
          </cell>
          <cell r="I1571">
            <v>0</v>
          </cell>
          <cell r="AY1571">
            <v>0</v>
          </cell>
          <cell r="CK1571">
            <v>0</v>
          </cell>
          <cell r="CL1571">
            <v>0</v>
          </cell>
          <cell r="CM1571">
            <v>0</v>
          </cell>
        </row>
        <row r="1572">
          <cell r="F1572">
            <v>0</v>
          </cell>
          <cell r="G1572">
            <v>264274.39</v>
          </cell>
          <cell r="H1572">
            <v>264274.39</v>
          </cell>
          <cell r="I1572">
            <v>0</v>
          </cell>
          <cell r="AY1572">
            <v>0</v>
          </cell>
          <cell r="CK1572">
            <v>0</v>
          </cell>
          <cell r="CL1572">
            <v>0</v>
          </cell>
          <cell r="CM1572">
            <v>0</v>
          </cell>
        </row>
        <row r="1573">
          <cell r="F1573">
            <v>315952</v>
          </cell>
          <cell r="G1573">
            <v>315952</v>
          </cell>
          <cell r="H1573">
            <v>253602.84</v>
          </cell>
          <cell r="I1573">
            <v>0</v>
          </cell>
          <cell r="AY1573">
            <v>27649.4</v>
          </cell>
          <cell r="CK1573">
            <v>0</v>
          </cell>
          <cell r="CL1573">
            <v>0</v>
          </cell>
          <cell r="CM1573">
            <v>0</v>
          </cell>
        </row>
        <row r="1574">
          <cell r="F1574">
            <v>50806</v>
          </cell>
          <cell r="G1574">
            <v>50806</v>
          </cell>
          <cell r="H1574">
            <v>41440.65</v>
          </cell>
          <cell r="I1574">
            <v>0</v>
          </cell>
          <cell r="AY1574">
            <v>4542.18</v>
          </cell>
          <cell r="CK1574">
            <v>0</v>
          </cell>
          <cell r="CL1574">
            <v>0</v>
          </cell>
          <cell r="CM1574">
            <v>0</v>
          </cell>
        </row>
        <row r="1575">
          <cell r="F1575">
            <v>105600</v>
          </cell>
          <cell r="G1575">
            <v>105600</v>
          </cell>
          <cell r="H1575">
            <v>88126.87</v>
          </cell>
          <cell r="I1575">
            <v>0</v>
          </cell>
          <cell r="AY1575">
            <v>9359.42</v>
          </cell>
          <cell r="CK1575">
            <v>0</v>
          </cell>
          <cell r="CL1575">
            <v>0</v>
          </cell>
          <cell r="CM1575">
            <v>0</v>
          </cell>
        </row>
        <row r="1576">
          <cell r="F1576">
            <v>44586</v>
          </cell>
          <cell r="G1576">
            <v>46168.57</v>
          </cell>
          <cell r="H1576">
            <v>46168.57</v>
          </cell>
          <cell r="I1576">
            <v>0</v>
          </cell>
          <cell r="AY1576">
            <v>0</v>
          </cell>
          <cell r="CK1576">
            <v>0</v>
          </cell>
          <cell r="CL1576">
            <v>0</v>
          </cell>
          <cell r="CM1576">
            <v>0</v>
          </cell>
        </row>
        <row r="1577">
          <cell r="F1577">
            <v>229414</v>
          </cell>
          <cell r="G1577">
            <v>229414</v>
          </cell>
          <cell r="H1577">
            <v>191257.67</v>
          </cell>
          <cell r="I1577">
            <v>0</v>
          </cell>
          <cell r="AY1577">
            <v>15972.88</v>
          </cell>
          <cell r="CK1577">
            <v>0</v>
          </cell>
          <cell r="CL1577">
            <v>0</v>
          </cell>
          <cell r="CM1577">
            <v>0</v>
          </cell>
        </row>
        <row r="1578">
          <cell r="F1578">
            <v>1754</v>
          </cell>
          <cell r="G1578">
            <v>1754</v>
          </cell>
          <cell r="H1578">
            <v>7</v>
          </cell>
          <cell r="I1578">
            <v>708.5</v>
          </cell>
          <cell r="AY1578">
            <v>0</v>
          </cell>
          <cell r="CK1578">
            <v>0</v>
          </cell>
          <cell r="CL1578">
            <v>0</v>
          </cell>
          <cell r="CM1578">
            <v>0</v>
          </cell>
        </row>
        <row r="1579">
          <cell r="F1579">
            <v>61989</v>
          </cell>
          <cell r="G1579">
            <v>61989</v>
          </cell>
          <cell r="H1579">
            <v>38008.720000000001</v>
          </cell>
          <cell r="I1579">
            <v>0</v>
          </cell>
          <cell r="AY1579">
            <v>0</v>
          </cell>
          <cell r="CK1579">
            <v>0</v>
          </cell>
          <cell r="CL1579">
            <v>0</v>
          </cell>
          <cell r="CM1579">
            <v>0</v>
          </cell>
        </row>
        <row r="1580">
          <cell r="F1580">
            <v>10197</v>
          </cell>
          <cell r="G1580">
            <v>10197</v>
          </cell>
          <cell r="H1580">
            <v>8271.36</v>
          </cell>
          <cell r="I1580">
            <v>0</v>
          </cell>
          <cell r="AY1580">
            <v>830.92</v>
          </cell>
          <cell r="CK1580">
            <v>0</v>
          </cell>
          <cell r="CL1580">
            <v>0</v>
          </cell>
          <cell r="CM1580">
            <v>0</v>
          </cell>
        </row>
        <row r="1581">
          <cell r="F1581">
            <v>0</v>
          </cell>
          <cell r="G1581">
            <v>17.170000000000002</v>
          </cell>
          <cell r="H1581">
            <v>17.170000000000002</v>
          </cell>
          <cell r="I1581">
            <v>0</v>
          </cell>
          <cell r="AY1581">
            <v>2.2999999999999998</v>
          </cell>
          <cell r="CK1581">
            <v>0</v>
          </cell>
          <cell r="CL1581">
            <v>0</v>
          </cell>
          <cell r="CM1581">
            <v>0</v>
          </cell>
        </row>
        <row r="1582">
          <cell r="F1582">
            <v>100000</v>
          </cell>
          <cell r="G1582">
            <v>100000</v>
          </cell>
          <cell r="H1582">
            <v>31585.29</v>
          </cell>
          <cell r="I1582">
            <v>0</v>
          </cell>
          <cell r="AY1582">
            <v>0</v>
          </cell>
          <cell r="CK1582">
            <v>0</v>
          </cell>
          <cell r="CL1582">
            <v>0</v>
          </cell>
          <cell r="CM1582">
            <v>0</v>
          </cell>
        </row>
        <row r="1583">
          <cell r="F1583">
            <v>1370</v>
          </cell>
          <cell r="G1583">
            <v>1370</v>
          </cell>
          <cell r="H1583">
            <v>0</v>
          </cell>
          <cell r="I1583">
            <v>0</v>
          </cell>
          <cell r="AY1583">
            <v>0</v>
          </cell>
          <cell r="CK1583">
            <v>0</v>
          </cell>
          <cell r="CL1583">
            <v>0</v>
          </cell>
          <cell r="CM1583">
            <v>0</v>
          </cell>
        </row>
        <row r="1584">
          <cell r="F1584">
            <v>5503</v>
          </cell>
          <cell r="G1584">
            <v>5503</v>
          </cell>
          <cell r="H1584">
            <v>5430.54</v>
          </cell>
          <cell r="I1584">
            <v>0</v>
          </cell>
          <cell r="AY1584">
            <v>274.68</v>
          </cell>
          <cell r="CK1584">
            <v>0</v>
          </cell>
          <cell r="CL1584">
            <v>0</v>
          </cell>
          <cell r="CM1584">
            <v>0</v>
          </cell>
        </row>
        <row r="1585">
          <cell r="F1585">
            <v>8597</v>
          </cell>
          <cell r="G1585">
            <v>8597</v>
          </cell>
          <cell r="H1585">
            <v>8115.46</v>
          </cell>
          <cell r="I1585">
            <v>292.39999999999998</v>
          </cell>
          <cell r="AY1585">
            <v>0</v>
          </cell>
          <cell r="CK1585">
            <v>0</v>
          </cell>
          <cell r="CL1585">
            <v>0</v>
          </cell>
          <cell r="CM1585">
            <v>0</v>
          </cell>
        </row>
        <row r="1586">
          <cell r="F1586">
            <v>720456</v>
          </cell>
          <cell r="G1586">
            <v>720456</v>
          </cell>
          <cell r="H1586">
            <v>655843.68999999994</v>
          </cell>
          <cell r="I1586">
            <v>0</v>
          </cell>
          <cell r="AY1586">
            <v>72902.66</v>
          </cell>
          <cell r="CK1586">
            <v>0</v>
          </cell>
          <cell r="CL1586">
            <v>0</v>
          </cell>
          <cell r="CM1586">
            <v>0</v>
          </cell>
        </row>
        <row r="1587">
          <cell r="F1587">
            <v>4236</v>
          </cell>
          <cell r="G1587">
            <v>22401</v>
          </cell>
          <cell r="H1587">
            <v>22401</v>
          </cell>
          <cell r="I1587">
            <v>0</v>
          </cell>
          <cell r="AY1587">
            <v>2489</v>
          </cell>
          <cell r="CK1587">
            <v>0</v>
          </cell>
          <cell r="CL1587">
            <v>0</v>
          </cell>
          <cell r="CM1587">
            <v>0</v>
          </cell>
        </row>
        <row r="1588">
          <cell r="F1588">
            <v>43659</v>
          </cell>
          <cell r="G1588">
            <v>43659</v>
          </cell>
          <cell r="H1588">
            <v>27285.98</v>
          </cell>
          <cell r="I1588">
            <v>0</v>
          </cell>
          <cell r="AY1588">
            <v>0</v>
          </cell>
          <cell r="CK1588">
            <v>0</v>
          </cell>
          <cell r="CL1588">
            <v>0</v>
          </cell>
          <cell r="CM1588">
            <v>0</v>
          </cell>
        </row>
        <row r="1589">
          <cell r="F1589">
            <v>140912</v>
          </cell>
          <cell r="G1589">
            <v>140912</v>
          </cell>
          <cell r="H1589">
            <v>0</v>
          </cell>
          <cell r="I1589">
            <v>0</v>
          </cell>
          <cell r="AY1589">
            <v>0</v>
          </cell>
          <cell r="CK1589">
            <v>0</v>
          </cell>
          <cell r="CL1589">
            <v>0</v>
          </cell>
          <cell r="CM1589">
            <v>0</v>
          </cell>
        </row>
        <row r="1590">
          <cell r="F1590">
            <v>109285</v>
          </cell>
          <cell r="G1590">
            <v>109285</v>
          </cell>
          <cell r="H1590">
            <v>99120.01</v>
          </cell>
          <cell r="I1590">
            <v>0</v>
          </cell>
          <cell r="AY1590">
            <v>11177.94</v>
          </cell>
          <cell r="CK1590">
            <v>0</v>
          </cell>
          <cell r="CL1590">
            <v>0</v>
          </cell>
          <cell r="CM1590">
            <v>0</v>
          </cell>
        </row>
        <row r="1591">
          <cell r="F1591">
            <v>18359</v>
          </cell>
          <cell r="G1591">
            <v>18359</v>
          </cell>
          <cell r="H1591">
            <v>16937.53</v>
          </cell>
          <cell r="I1591">
            <v>0</v>
          </cell>
          <cell r="AY1591">
            <v>1916.43</v>
          </cell>
          <cell r="CK1591">
            <v>0</v>
          </cell>
          <cell r="CL1591">
            <v>0</v>
          </cell>
          <cell r="CM1591">
            <v>0</v>
          </cell>
        </row>
        <row r="1592">
          <cell r="F1592">
            <v>26400</v>
          </cell>
          <cell r="G1592">
            <v>26400</v>
          </cell>
          <cell r="H1592">
            <v>26321.05</v>
          </cell>
          <cell r="I1592">
            <v>0</v>
          </cell>
          <cell r="AY1592">
            <v>2925</v>
          </cell>
          <cell r="CK1592">
            <v>0</v>
          </cell>
          <cell r="CL1592">
            <v>0</v>
          </cell>
          <cell r="CM1592">
            <v>0</v>
          </cell>
        </row>
        <row r="1593">
          <cell r="F1593">
            <v>16104</v>
          </cell>
          <cell r="G1593">
            <v>19793.650000000001</v>
          </cell>
          <cell r="H1593">
            <v>19793.650000000001</v>
          </cell>
          <cell r="I1593">
            <v>0</v>
          </cell>
          <cell r="AY1593">
            <v>0</v>
          </cell>
          <cell r="CK1593">
            <v>0</v>
          </cell>
          <cell r="CL1593">
            <v>0</v>
          </cell>
          <cell r="CM1593">
            <v>0</v>
          </cell>
        </row>
        <row r="1594">
          <cell r="F1594">
            <v>88468</v>
          </cell>
          <cell r="G1594">
            <v>88468</v>
          </cell>
          <cell r="H1594">
            <v>73619.7</v>
          </cell>
          <cell r="I1594">
            <v>0</v>
          </cell>
          <cell r="AY1594">
            <v>7852.76</v>
          </cell>
          <cell r="CK1594">
            <v>0</v>
          </cell>
          <cell r="CL1594">
            <v>0</v>
          </cell>
          <cell r="CM1594">
            <v>0</v>
          </cell>
        </row>
        <row r="1595">
          <cell r="F1595">
            <v>200000</v>
          </cell>
          <cell r="G1595">
            <v>145860</v>
          </cell>
          <cell r="H1595">
            <v>51582.47</v>
          </cell>
          <cell r="I1595">
            <v>10115.6</v>
          </cell>
          <cell r="AY1595">
            <v>0</v>
          </cell>
          <cell r="CK1595">
            <v>0</v>
          </cell>
          <cell r="CL1595">
            <v>0</v>
          </cell>
          <cell r="CM1595">
            <v>0</v>
          </cell>
        </row>
        <row r="1596">
          <cell r="F1596">
            <v>4465</v>
          </cell>
          <cell r="G1596">
            <v>4863.17</v>
          </cell>
          <cell r="H1596">
            <v>4470.17</v>
          </cell>
          <cell r="I1596">
            <v>0</v>
          </cell>
          <cell r="AY1596">
            <v>0</v>
          </cell>
          <cell r="CK1596">
            <v>0</v>
          </cell>
          <cell r="CL1596">
            <v>0</v>
          </cell>
          <cell r="CM1596">
            <v>0</v>
          </cell>
        </row>
        <row r="1597">
          <cell r="F1597">
            <v>17287</v>
          </cell>
          <cell r="G1597">
            <v>16046.75</v>
          </cell>
          <cell r="H1597">
            <v>15834.18</v>
          </cell>
          <cell r="I1597">
            <v>0</v>
          </cell>
          <cell r="AY1597">
            <v>1425.84</v>
          </cell>
          <cell r="CK1597">
            <v>0</v>
          </cell>
          <cell r="CL1597">
            <v>0</v>
          </cell>
          <cell r="CM1597">
            <v>0</v>
          </cell>
        </row>
        <row r="1598">
          <cell r="F1598">
            <v>3076</v>
          </cell>
          <cell r="G1598">
            <v>3076</v>
          </cell>
          <cell r="H1598">
            <v>2200</v>
          </cell>
          <cell r="I1598">
            <v>0</v>
          </cell>
          <cell r="AY1598">
            <v>0</v>
          </cell>
          <cell r="CK1598">
            <v>0</v>
          </cell>
          <cell r="CL1598">
            <v>0</v>
          </cell>
          <cell r="CM1598">
            <v>0</v>
          </cell>
        </row>
        <row r="1599">
          <cell r="F1599">
            <v>1500</v>
          </cell>
          <cell r="G1599">
            <v>1500</v>
          </cell>
          <cell r="H1599">
            <v>0</v>
          </cell>
          <cell r="I1599">
            <v>0</v>
          </cell>
          <cell r="AY1599">
            <v>0</v>
          </cell>
          <cell r="CK1599">
            <v>0</v>
          </cell>
          <cell r="CL1599">
            <v>0</v>
          </cell>
          <cell r="CM1599">
            <v>0</v>
          </cell>
        </row>
        <row r="1600">
          <cell r="F1600">
            <v>8348</v>
          </cell>
          <cell r="G1600">
            <v>8348</v>
          </cell>
          <cell r="H1600">
            <v>8347.75</v>
          </cell>
          <cell r="I1600">
            <v>0</v>
          </cell>
          <cell r="AY1600">
            <v>0</v>
          </cell>
          <cell r="CK1600">
            <v>0</v>
          </cell>
          <cell r="CL1600">
            <v>0</v>
          </cell>
          <cell r="CM1600">
            <v>0</v>
          </cell>
        </row>
        <row r="1601">
          <cell r="F1601">
            <v>10000</v>
          </cell>
          <cell r="G1601">
            <v>10000</v>
          </cell>
          <cell r="H1601">
            <v>5175</v>
          </cell>
          <cell r="I1601">
            <v>0</v>
          </cell>
          <cell r="AY1601">
            <v>0</v>
          </cell>
          <cell r="CK1601">
            <v>0</v>
          </cell>
          <cell r="CL1601">
            <v>0</v>
          </cell>
          <cell r="CM1601">
            <v>0</v>
          </cell>
        </row>
        <row r="1602">
          <cell r="F1602">
            <v>10594</v>
          </cell>
          <cell r="G1602">
            <v>10594</v>
          </cell>
          <cell r="H1602">
            <v>7354.71</v>
          </cell>
          <cell r="I1602">
            <v>0</v>
          </cell>
          <cell r="AY1602">
            <v>0</v>
          </cell>
          <cell r="CK1602">
            <v>0</v>
          </cell>
          <cell r="CL1602">
            <v>0</v>
          </cell>
          <cell r="CM1602">
            <v>0</v>
          </cell>
        </row>
        <row r="1603">
          <cell r="F1603">
            <v>3500</v>
          </cell>
          <cell r="G1603">
            <v>3500</v>
          </cell>
          <cell r="H1603">
            <v>0</v>
          </cell>
          <cell r="I1603">
            <v>0</v>
          </cell>
          <cell r="AY1603">
            <v>0</v>
          </cell>
          <cell r="CK1603">
            <v>0</v>
          </cell>
          <cell r="CL1603">
            <v>0</v>
          </cell>
          <cell r="CM1603">
            <v>0</v>
          </cell>
        </row>
        <row r="1604">
          <cell r="F1604">
            <v>500000</v>
          </cell>
          <cell r="G1604">
            <v>500000</v>
          </cell>
          <cell r="H1604">
            <v>373750</v>
          </cell>
          <cell r="I1604">
            <v>0</v>
          </cell>
          <cell r="AY1604">
            <v>0</v>
          </cell>
          <cell r="CK1604">
            <v>0</v>
          </cell>
          <cell r="CL1604">
            <v>0</v>
          </cell>
          <cell r="CM1604">
            <v>0</v>
          </cell>
        </row>
        <row r="1605">
          <cell r="F1605">
            <v>2367</v>
          </cell>
          <cell r="G1605">
            <v>2367</v>
          </cell>
          <cell r="H1605">
            <v>0</v>
          </cell>
          <cell r="I1605">
            <v>0</v>
          </cell>
          <cell r="AY1605">
            <v>0</v>
          </cell>
          <cell r="CK1605">
            <v>0</v>
          </cell>
          <cell r="CL1605">
            <v>0</v>
          </cell>
          <cell r="CM1605">
            <v>0</v>
          </cell>
        </row>
        <row r="1606">
          <cell r="F1606">
            <v>2001</v>
          </cell>
          <cell r="G1606">
            <v>2001</v>
          </cell>
          <cell r="H1606">
            <v>0</v>
          </cell>
          <cell r="I1606">
            <v>0</v>
          </cell>
          <cell r="AY1606">
            <v>0</v>
          </cell>
          <cell r="CK1606">
            <v>0</v>
          </cell>
          <cell r="CL1606">
            <v>0</v>
          </cell>
          <cell r="CM1606">
            <v>0</v>
          </cell>
        </row>
        <row r="1607">
          <cell r="F1607">
            <v>32207</v>
          </cell>
          <cell r="G1607">
            <v>32207</v>
          </cell>
          <cell r="H1607">
            <v>23887.439999999999</v>
          </cell>
          <cell r="I1607">
            <v>1319.49</v>
          </cell>
          <cell r="AY1607">
            <v>564.88</v>
          </cell>
          <cell r="CK1607">
            <v>0</v>
          </cell>
          <cell r="CL1607">
            <v>0</v>
          </cell>
          <cell r="CM1607">
            <v>0</v>
          </cell>
        </row>
        <row r="1608">
          <cell r="F1608">
            <v>3604</v>
          </cell>
          <cell r="G1608">
            <v>3604</v>
          </cell>
          <cell r="H1608">
            <v>1400</v>
          </cell>
          <cell r="I1608">
            <v>0</v>
          </cell>
          <cell r="AY1608">
            <v>0</v>
          </cell>
          <cell r="CK1608">
            <v>0</v>
          </cell>
          <cell r="CL1608">
            <v>0</v>
          </cell>
          <cell r="CM1608">
            <v>0</v>
          </cell>
        </row>
        <row r="1609">
          <cell r="F1609">
            <v>22251</v>
          </cell>
          <cell r="G1609">
            <v>22251</v>
          </cell>
          <cell r="H1609">
            <v>15537.47</v>
          </cell>
          <cell r="I1609">
            <v>0</v>
          </cell>
          <cell r="AY1609">
            <v>6912.05</v>
          </cell>
          <cell r="CK1609">
            <v>0</v>
          </cell>
          <cell r="CL1609">
            <v>0</v>
          </cell>
          <cell r="CM1609">
            <v>0</v>
          </cell>
        </row>
        <row r="1610">
          <cell r="F1610">
            <v>1870</v>
          </cell>
          <cell r="G1610">
            <v>1870</v>
          </cell>
          <cell r="H1610">
            <v>1771</v>
          </cell>
          <cell r="I1610">
            <v>0</v>
          </cell>
          <cell r="AY1610">
            <v>0</v>
          </cell>
          <cell r="CK1610">
            <v>0</v>
          </cell>
          <cell r="CL1610">
            <v>0</v>
          </cell>
          <cell r="CM1610">
            <v>0</v>
          </cell>
        </row>
        <row r="1611">
          <cell r="F1611">
            <v>2202</v>
          </cell>
          <cell r="G1611">
            <v>2202</v>
          </cell>
          <cell r="H1611">
            <v>0</v>
          </cell>
          <cell r="I1611">
            <v>0</v>
          </cell>
          <cell r="AY1611">
            <v>0</v>
          </cell>
          <cell r="CK1611">
            <v>0</v>
          </cell>
          <cell r="CL1611">
            <v>0</v>
          </cell>
          <cell r="CM1611">
            <v>0</v>
          </cell>
        </row>
        <row r="1612">
          <cell r="F1612">
            <v>2063</v>
          </cell>
          <cell r="G1612">
            <v>2063</v>
          </cell>
          <cell r="H1612">
            <v>257.64</v>
          </cell>
          <cell r="I1612">
            <v>0</v>
          </cell>
          <cell r="AY1612">
            <v>0</v>
          </cell>
          <cell r="CK1612">
            <v>0</v>
          </cell>
          <cell r="CL1612">
            <v>0</v>
          </cell>
          <cell r="CM1612">
            <v>0</v>
          </cell>
        </row>
        <row r="1613">
          <cell r="F1613">
            <v>1100</v>
          </cell>
          <cell r="G1613">
            <v>1100</v>
          </cell>
          <cell r="H1613">
            <v>0</v>
          </cell>
          <cell r="I1613">
            <v>0</v>
          </cell>
          <cell r="AY1613">
            <v>0</v>
          </cell>
          <cell r="CK1613">
            <v>0</v>
          </cell>
          <cell r="CL1613">
            <v>0</v>
          </cell>
          <cell r="CM1613">
            <v>0</v>
          </cell>
        </row>
        <row r="1614">
          <cell r="F1614">
            <v>1000</v>
          </cell>
          <cell r="G1614">
            <v>1000</v>
          </cell>
          <cell r="H1614">
            <v>0</v>
          </cell>
          <cell r="I1614">
            <v>0</v>
          </cell>
          <cell r="AY1614">
            <v>0</v>
          </cell>
          <cell r="CK1614">
            <v>0</v>
          </cell>
          <cell r="CL1614">
            <v>0</v>
          </cell>
          <cell r="CM1614">
            <v>0</v>
          </cell>
        </row>
        <row r="1615">
          <cell r="F1615">
            <v>500</v>
          </cell>
          <cell r="G1615">
            <v>500</v>
          </cell>
          <cell r="H1615">
            <v>0</v>
          </cell>
          <cell r="I1615">
            <v>0</v>
          </cell>
          <cell r="AY1615">
            <v>0</v>
          </cell>
          <cell r="CK1615">
            <v>0</v>
          </cell>
          <cell r="CL1615">
            <v>0</v>
          </cell>
          <cell r="CM1615">
            <v>0</v>
          </cell>
        </row>
        <row r="1616">
          <cell r="F1616">
            <v>7490</v>
          </cell>
          <cell r="G1616">
            <v>7490</v>
          </cell>
          <cell r="H1616">
            <v>0</v>
          </cell>
          <cell r="I1616">
            <v>5888</v>
          </cell>
          <cell r="AY1616">
            <v>0</v>
          </cell>
          <cell r="CK1616">
            <v>0</v>
          </cell>
          <cell r="CL1616">
            <v>0</v>
          </cell>
          <cell r="CM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CK1617">
            <v>0</v>
          </cell>
          <cell r="CL1617">
            <v>0</v>
          </cell>
          <cell r="CM1617">
            <v>0</v>
          </cell>
        </row>
        <row r="1618">
          <cell r="F1618">
            <v>10836044</v>
          </cell>
          <cell r="G1618">
            <v>10836044</v>
          </cell>
          <cell r="H1618">
            <v>9021140.7300000004</v>
          </cell>
          <cell r="I1618">
            <v>0</v>
          </cell>
          <cell r="AY1618">
            <v>988716.09</v>
          </cell>
          <cell r="CK1618">
            <v>0</v>
          </cell>
          <cell r="CL1618">
            <v>0</v>
          </cell>
          <cell r="CM1618">
            <v>0</v>
          </cell>
        </row>
        <row r="1619">
          <cell r="F1619">
            <v>0</v>
          </cell>
          <cell r="G1619">
            <v>29537.87</v>
          </cell>
          <cell r="H1619">
            <v>29537.87</v>
          </cell>
          <cell r="I1619">
            <v>0</v>
          </cell>
          <cell r="AY1619">
            <v>0</v>
          </cell>
          <cell r="CK1619">
            <v>0</v>
          </cell>
          <cell r="CL1619">
            <v>0</v>
          </cell>
          <cell r="CM1619">
            <v>0</v>
          </cell>
        </row>
        <row r="1620">
          <cell r="F1620">
            <v>602382</v>
          </cell>
          <cell r="G1620">
            <v>602382</v>
          </cell>
          <cell r="H1620">
            <v>500611</v>
          </cell>
          <cell r="I1620">
            <v>0</v>
          </cell>
          <cell r="AY1620">
            <v>53134</v>
          </cell>
          <cell r="CK1620">
            <v>0</v>
          </cell>
          <cell r="CL1620">
            <v>0</v>
          </cell>
          <cell r="CM1620">
            <v>0</v>
          </cell>
        </row>
        <row r="1621">
          <cell r="F1621">
            <v>877525</v>
          </cell>
          <cell r="G1621">
            <v>877525</v>
          </cell>
          <cell r="H1621">
            <v>400504.39</v>
          </cell>
          <cell r="I1621">
            <v>0</v>
          </cell>
          <cell r="AY1621">
            <v>0</v>
          </cell>
          <cell r="CK1621">
            <v>0</v>
          </cell>
          <cell r="CL1621">
            <v>0</v>
          </cell>
          <cell r="CM1621">
            <v>0</v>
          </cell>
        </row>
        <row r="1622">
          <cell r="F1622">
            <v>2237415</v>
          </cell>
          <cell r="G1622">
            <v>2237415</v>
          </cell>
          <cell r="H1622">
            <v>0</v>
          </cell>
          <cell r="I1622">
            <v>0</v>
          </cell>
          <cell r="AY1622">
            <v>0</v>
          </cell>
          <cell r="CK1622">
            <v>0</v>
          </cell>
          <cell r="CL1622">
            <v>0</v>
          </cell>
          <cell r="CM1622">
            <v>0</v>
          </cell>
        </row>
        <row r="1623">
          <cell r="F1623">
            <v>1703135</v>
          </cell>
          <cell r="G1623">
            <v>1703135</v>
          </cell>
          <cell r="H1623">
            <v>1318151.57</v>
          </cell>
          <cell r="I1623">
            <v>0</v>
          </cell>
          <cell r="AY1623">
            <v>146856.44</v>
          </cell>
          <cell r="CK1623">
            <v>0</v>
          </cell>
          <cell r="CL1623">
            <v>0</v>
          </cell>
          <cell r="CM1623">
            <v>0</v>
          </cell>
        </row>
        <row r="1624">
          <cell r="F1624">
            <v>284559</v>
          </cell>
          <cell r="G1624">
            <v>284559</v>
          </cell>
          <cell r="H1624">
            <v>225518.68</v>
          </cell>
          <cell r="I1624">
            <v>0</v>
          </cell>
          <cell r="AY1624">
            <v>25215.91</v>
          </cell>
          <cell r="CK1624">
            <v>0</v>
          </cell>
          <cell r="CL1624">
            <v>0</v>
          </cell>
          <cell r="CM1624">
            <v>0</v>
          </cell>
        </row>
        <row r="1625">
          <cell r="F1625">
            <v>435600</v>
          </cell>
          <cell r="G1625">
            <v>435600</v>
          </cell>
          <cell r="H1625">
            <v>346904.93</v>
          </cell>
          <cell r="I1625">
            <v>0</v>
          </cell>
          <cell r="AY1625">
            <v>38024.93</v>
          </cell>
          <cell r="CK1625">
            <v>0</v>
          </cell>
          <cell r="CL1625">
            <v>0</v>
          </cell>
          <cell r="CM1625">
            <v>0</v>
          </cell>
        </row>
        <row r="1626">
          <cell r="F1626">
            <v>255705</v>
          </cell>
          <cell r="G1626">
            <v>271018.81</v>
          </cell>
          <cell r="H1626">
            <v>271018.81</v>
          </cell>
          <cell r="I1626">
            <v>0</v>
          </cell>
          <cell r="AY1626">
            <v>0</v>
          </cell>
          <cell r="CK1626">
            <v>0</v>
          </cell>
          <cell r="CL1626">
            <v>0</v>
          </cell>
          <cell r="CM1626">
            <v>0</v>
          </cell>
        </row>
        <row r="1627">
          <cell r="F1627">
            <v>1498415</v>
          </cell>
          <cell r="G1627">
            <v>1498415</v>
          </cell>
          <cell r="H1627">
            <v>1067374.1399999999</v>
          </cell>
          <cell r="I1627">
            <v>0</v>
          </cell>
          <cell r="AY1627">
            <v>110867.5</v>
          </cell>
          <cell r="CK1627">
            <v>0</v>
          </cell>
          <cell r="CL1627">
            <v>0</v>
          </cell>
          <cell r="CM1627">
            <v>0</v>
          </cell>
        </row>
        <row r="1628">
          <cell r="F1628">
            <v>70000</v>
          </cell>
          <cell r="G1628">
            <v>70000</v>
          </cell>
          <cell r="H1628">
            <v>0</v>
          </cell>
          <cell r="I1628">
            <v>0</v>
          </cell>
          <cell r="AY1628">
            <v>0</v>
          </cell>
          <cell r="CK1628">
            <v>0</v>
          </cell>
          <cell r="CL1628">
            <v>0</v>
          </cell>
          <cell r="CM1628">
            <v>0</v>
          </cell>
        </row>
        <row r="1629">
          <cell r="F1629">
            <v>18171</v>
          </cell>
          <cell r="G1629">
            <v>18171</v>
          </cell>
          <cell r="H1629">
            <v>16822.86</v>
          </cell>
          <cell r="I1629">
            <v>3086.4</v>
          </cell>
          <cell r="AY1629">
            <v>0</v>
          </cell>
          <cell r="CK1629">
            <v>0</v>
          </cell>
          <cell r="CL1629">
            <v>0</v>
          </cell>
          <cell r="CM1629">
            <v>0</v>
          </cell>
        </row>
        <row r="1630">
          <cell r="F1630">
            <v>92137</v>
          </cell>
          <cell r="G1630">
            <v>92137</v>
          </cell>
          <cell r="H1630">
            <v>62970.03</v>
          </cell>
          <cell r="I1630">
            <v>0</v>
          </cell>
          <cell r="AY1630">
            <v>0</v>
          </cell>
          <cell r="CK1630">
            <v>0</v>
          </cell>
          <cell r="CL1630">
            <v>0</v>
          </cell>
          <cell r="CM1630">
            <v>0</v>
          </cell>
        </row>
        <row r="1631">
          <cell r="F1631">
            <v>84312</v>
          </cell>
          <cell r="G1631">
            <v>98683</v>
          </cell>
          <cell r="H1631">
            <v>98683</v>
          </cell>
          <cell r="I1631">
            <v>0</v>
          </cell>
          <cell r="AY1631">
            <v>12858</v>
          </cell>
          <cell r="CK1631">
            <v>0</v>
          </cell>
          <cell r="CL1631">
            <v>0</v>
          </cell>
          <cell r="CM1631">
            <v>0</v>
          </cell>
        </row>
        <row r="1632">
          <cell r="F1632">
            <v>6003</v>
          </cell>
          <cell r="G1632">
            <v>6088</v>
          </cell>
          <cell r="H1632">
            <v>4957.5</v>
          </cell>
          <cell r="I1632">
            <v>0</v>
          </cell>
          <cell r="AY1632">
            <v>400</v>
          </cell>
          <cell r="CK1632">
            <v>0</v>
          </cell>
          <cell r="CL1632">
            <v>0</v>
          </cell>
          <cell r="CM1632">
            <v>0</v>
          </cell>
        </row>
        <row r="1633">
          <cell r="F1633">
            <v>15488</v>
          </cell>
          <cell r="G1633">
            <v>15488</v>
          </cell>
          <cell r="H1633">
            <v>11154.21</v>
          </cell>
          <cell r="I1633">
            <v>0</v>
          </cell>
          <cell r="AY1633">
            <v>1239.3499999999999</v>
          </cell>
          <cell r="CK1633">
            <v>0</v>
          </cell>
          <cell r="CL1633">
            <v>0</v>
          </cell>
          <cell r="CM1633">
            <v>0</v>
          </cell>
        </row>
        <row r="1634">
          <cell r="F1634">
            <v>2266</v>
          </cell>
          <cell r="G1634">
            <v>2266</v>
          </cell>
          <cell r="H1634">
            <v>1750</v>
          </cell>
          <cell r="I1634">
            <v>0</v>
          </cell>
          <cell r="AY1634">
            <v>200</v>
          </cell>
          <cell r="CK1634">
            <v>0</v>
          </cell>
          <cell r="CL1634">
            <v>0</v>
          </cell>
          <cell r="CM1634">
            <v>0</v>
          </cell>
        </row>
        <row r="1635">
          <cell r="F1635">
            <v>786448</v>
          </cell>
          <cell r="G1635">
            <v>745186.22</v>
          </cell>
          <cell r="H1635">
            <v>558399.12</v>
          </cell>
          <cell r="I1635">
            <v>0</v>
          </cell>
          <cell r="AY1635">
            <v>59798.76</v>
          </cell>
          <cell r="CK1635">
            <v>0</v>
          </cell>
          <cell r="CL1635">
            <v>0</v>
          </cell>
          <cell r="CM1635">
            <v>0</v>
          </cell>
        </row>
        <row r="1636">
          <cell r="F1636">
            <v>40112</v>
          </cell>
          <cell r="G1636">
            <v>40112</v>
          </cell>
          <cell r="H1636">
            <v>40112</v>
          </cell>
          <cell r="I1636">
            <v>2933.85</v>
          </cell>
          <cell r="AY1636">
            <v>0</v>
          </cell>
          <cell r="CK1636">
            <v>0</v>
          </cell>
          <cell r="CL1636">
            <v>0</v>
          </cell>
          <cell r="CM1636">
            <v>0</v>
          </cell>
        </row>
        <row r="1637">
          <cell r="F1637">
            <v>1201</v>
          </cell>
          <cell r="G1637">
            <v>1201</v>
          </cell>
          <cell r="H1637">
            <v>1072</v>
          </cell>
          <cell r="I1637">
            <v>0</v>
          </cell>
          <cell r="AY1637">
            <v>0</v>
          </cell>
          <cell r="CK1637">
            <v>0</v>
          </cell>
          <cell r="CL1637">
            <v>0</v>
          </cell>
          <cell r="CM1637">
            <v>0</v>
          </cell>
        </row>
        <row r="1638">
          <cell r="F1638">
            <v>1200</v>
          </cell>
          <cell r="G1638">
            <v>1200</v>
          </cell>
          <cell r="H1638">
            <v>0</v>
          </cell>
          <cell r="I1638">
            <v>0</v>
          </cell>
          <cell r="AY1638">
            <v>0</v>
          </cell>
          <cell r="CK1638">
            <v>0</v>
          </cell>
          <cell r="CL1638">
            <v>0</v>
          </cell>
          <cell r="CM1638">
            <v>0</v>
          </cell>
        </row>
        <row r="1639">
          <cell r="F1639">
            <v>40000</v>
          </cell>
          <cell r="G1639">
            <v>40000</v>
          </cell>
          <cell r="H1639">
            <v>26514.400000000001</v>
          </cell>
          <cell r="I1639">
            <v>2058.5</v>
          </cell>
          <cell r="AY1639">
            <v>0</v>
          </cell>
          <cell r="CK1639">
            <v>0</v>
          </cell>
          <cell r="CL1639">
            <v>0</v>
          </cell>
          <cell r="CM1639">
            <v>0</v>
          </cell>
        </row>
        <row r="1640">
          <cell r="F1640">
            <v>100000</v>
          </cell>
          <cell r="G1640">
            <v>166000</v>
          </cell>
          <cell r="H1640">
            <v>75638.48</v>
          </cell>
          <cell r="I1640">
            <v>11911.24</v>
          </cell>
          <cell r="AY1640">
            <v>0</v>
          </cell>
          <cell r="CK1640">
            <v>0</v>
          </cell>
          <cell r="CL1640">
            <v>0</v>
          </cell>
          <cell r="CM1640">
            <v>0</v>
          </cell>
        </row>
        <row r="1641">
          <cell r="F1641">
            <v>55000</v>
          </cell>
          <cell r="G1641">
            <v>55000</v>
          </cell>
          <cell r="H1641">
            <v>46686.23</v>
          </cell>
          <cell r="I1641">
            <v>1</v>
          </cell>
          <cell r="AY1641">
            <v>0</v>
          </cell>
          <cell r="CK1641">
            <v>0</v>
          </cell>
          <cell r="CL1641">
            <v>0</v>
          </cell>
          <cell r="CM1641">
            <v>0</v>
          </cell>
        </row>
        <row r="1642">
          <cell r="F1642">
            <v>25277</v>
          </cell>
          <cell r="G1642">
            <v>49277</v>
          </cell>
          <cell r="H1642">
            <v>26406</v>
          </cell>
          <cell r="I1642">
            <v>2066</v>
          </cell>
          <cell r="AY1642">
            <v>849</v>
          </cell>
          <cell r="CK1642">
            <v>0</v>
          </cell>
          <cell r="CL1642">
            <v>0</v>
          </cell>
          <cell r="CM1642">
            <v>0</v>
          </cell>
        </row>
        <row r="1643">
          <cell r="F1643">
            <v>10391</v>
          </cell>
          <cell r="G1643">
            <v>10391</v>
          </cell>
          <cell r="H1643">
            <v>5214</v>
          </cell>
          <cell r="I1643">
            <v>3174</v>
          </cell>
          <cell r="AY1643">
            <v>0</v>
          </cell>
          <cell r="CK1643">
            <v>0</v>
          </cell>
          <cell r="CL1643">
            <v>0</v>
          </cell>
          <cell r="CM1643">
            <v>0</v>
          </cell>
        </row>
        <row r="1644">
          <cell r="F1644">
            <v>1000</v>
          </cell>
          <cell r="G1644">
            <v>1000</v>
          </cell>
          <cell r="H1644">
            <v>384</v>
          </cell>
          <cell r="I1644">
            <v>0</v>
          </cell>
          <cell r="AY1644">
            <v>0</v>
          </cell>
          <cell r="CK1644">
            <v>0</v>
          </cell>
          <cell r="CL1644">
            <v>0</v>
          </cell>
          <cell r="CM1644">
            <v>0</v>
          </cell>
        </row>
        <row r="1645">
          <cell r="F1645">
            <v>7787</v>
          </cell>
          <cell r="G1645">
            <v>7787</v>
          </cell>
          <cell r="H1645">
            <v>1437</v>
          </cell>
          <cell r="I1645">
            <v>4685</v>
          </cell>
          <cell r="AY1645">
            <v>0</v>
          </cell>
          <cell r="CK1645">
            <v>0</v>
          </cell>
          <cell r="CL1645">
            <v>0</v>
          </cell>
          <cell r="CM1645">
            <v>0</v>
          </cell>
        </row>
        <row r="1646">
          <cell r="F1646">
            <v>55147</v>
          </cell>
          <cell r="G1646">
            <v>134852</v>
          </cell>
          <cell r="H1646">
            <v>63248.1</v>
          </cell>
          <cell r="I1646">
            <v>23690.6</v>
          </cell>
          <cell r="AY1646">
            <v>13145.01</v>
          </cell>
          <cell r="CK1646">
            <v>0</v>
          </cell>
          <cell r="CL1646">
            <v>0</v>
          </cell>
          <cell r="CM1646">
            <v>0</v>
          </cell>
        </row>
        <row r="1647">
          <cell r="F1647">
            <v>55747</v>
          </cell>
          <cell r="G1647">
            <v>55747</v>
          </cell>
          <cell r="H1647">
            <v>28462.2</v>
          </cell>
          <cell r="I1647">
            <v>6492.1</v>
          </cell>
          <cell r="AY1647">
            <v>3700</v>
          </cell>
          <cell r="CK1647">
            <v>0</v>
          </cell>
          <cell r="CL1647">
            <v>0</v>
          </cell>
          <cell r="CM1647">
            <v>0</v>
          </cell>
        </row>
        <row r="1648">
          <cell r="F1648">
            <v>177229</v>
          </cell>
          <cell r="G1648">
            <v>177229</v>
          </cell>
          <cell r="H1648">
            <v>166073.28</v>
          </cell>
          <cell r="I1648">
            <v>8783.8700000000008</v>
          </cell>
          <cell r="AY1648">
            <v>14960.98</v>
          </cell>
          <cell r="CK1648">
            <v>0</v>
          </cell>
          <cell r="CL1648">
            <v>0</v>
          </cell>
          <cell r="CM1648">
            <v>0</v>
          </cell>
        </row>
        <row r="1649">
          <cell r="F1649">
            <v>20770</v>
          </cell>
          <cell r="G1649">
            <v>20770</v>
          </cell>
          <cell r="H1649">
            <v>20770</v>
          </cell>
          <cell r="I1649">
            <v>0</v>
          </cell>
          <cell r="AY1649">
            <v>0</v>
          </cell>
          <cell r="CK1649">
            <v>0</v>
          </cell>
          <cell r="CL1649">
            <v>0</v>
          </cell>
          <cell r="CM1649">
            <v>0</v>
          </cell>
        </row>
        <row r="1650">
          <cell r="F1650">
            <v>10923</v>
          </cell>
          <cell r="G1650">
            <v>10923</v>
          </cell>
          <cell r="H1650">
            <v>6882.83</v>
          </cell>
          <cell r="I1650">
            <v>589</v>
          </cell>
          <cell r="AY1650">
            <v>115</v>
          </cell>
          <cell r="CK1650">
            <v>0</v>
          </cell>
          <cell r="CL1650">
            <v>0</v>
          </cell>
          <cell r="CM1650">
            <v>0</v>
          </cell>
        </row>
        <row r="1651">
          <cell r="F1651">
            <v>16524</v>
          </cell>
          <cell r="G1651">
            <v>25524</v>
          </cell>
          <cell r="H1651">
            <v>16424.240000000002</v>
          </cell>
          <cell r="I1651">
            <v>6224</v>
          </cell>
          <cell r="AY1651">
            <v>825</v>
          </cell>
          <cell r="CK1651">
            <v>0</v>
          </cell>
          <cell r="CL1651">
            <v>0</v>
          </cell>
          <cell r="CM1651">
            <v>0</v>
          </cell>
        </row>
        <row r="1652">
          <cell r="F1652">
            <v>5960</v>
          </cell>
          <cell r="G1652">
            <v>5960</v>
          </cell>
          <cell r="H1652">
            <v>590.65</v>
          </cell>
          <cell r="I1652">
            <v>3824</v>
          </cell>
          <cell r="AY1652">
            <v>0</v>
          </cell>
          <cell r="CK1652">
            <v>0</v>
          </cell>
          <cell r="CL1652">
            <v>0</v>
          </cell>
          <cell r="CM1652">
            <v>0</v>
          </cell>
        </row>
        <row r="1653">
          <cell r="F1653">
            <v>3178</v>
          </cell>
          <cell r="G1653">
            <v>3178</v>
          </cell>
          <cell r="H1653">
            <v>625</v>
          </cell>
          <cell r="I1653">
            <v>299.99</v>
          </cell>
          <cell r="AY1653">
            <v>0</v>
          </cell>
          <cell r="CK1653">
            <v>0</v>
          </cell>
          <cell r="CL1653">
            <v>0</v>
          </cell>
          <cell r="CM1653">
            <v>0</v>
          </cell>
        </row>
        <row r="1654">
          <cell r="F1654">
            <v>1000</v>
          </cell>
          <cell r="G1654">
            <v>1000</v>
          </cell>
          <cell r="H1654">
            <v>0</v>
          </cell>
          <cell r="I1654">
            <v>65</v>
          </cell>
          <cell r="AY1654">
            <v>0</v>
          </cell>
          <cell r="CK1654">
            <v>0</v>
          </cell>
          <cell r="CL1654">
            <v>0</v>
          </cell>
          <cell r="CM1654">
            <v>0</v>
          </cell>
        </row>
        <row r="1655">
          <cell r="F1655">
            <v>7000</v>
          </cell>
          <cell r="G1655">
            <v>7000</v>
          </cell>
          <cell r="H1655">
            <v>0</v>
          </cell>
          <cell r="I1655">
            <v>0</v>
          </cell>
          <cell r="AY1655">
            <v>0</v>
          </cell>
          <cell r="CK1655">
            <v>0</v>
          </cell>
          <cell r="CL1655">
            <v>0</v>
          </cell>
          <cell r="CM1655">
            <v>0</v>
          </cell>
        </row>
        <row r="1656">
          <cell r="F1656">
            <v>2136</v>
          </cell>
          <cell r="G1656">
            <v>2136</v>
          </cell>
          <cell r="H1656">
            <v>830.23</v>
          </cell>
          <cell r="I1656">
            <v>0</v>
          </cell>
          <cell r="AY1656">
            <v>0</v>
          </cell>
          <cell r="CK1656">
            <v>0</v>
          </cell>
          <cell r="CL1656">
            <v>0</v>
          </cell>
          <cell r="CM1656">
            <v>0</v>
          </cell>
        </row>
        <row r="1657">
          <cell r="F1657">
            <v>500</v>
          </cell>
          <cell r="G1657">
            <v>500</v>
          </cell>
          <cell r="H1657">
            <v>410.02</v>
          </cell>
          <cell r="I1657">
            <v>0</v>
          </cell>
          <cell r="AY1657">
            <v>0</v>
          </cell>
          <cell r="CK1657">
            <v>0</v>
          </cell>
          <cell r="CL1657">
            <v>0</v>
          </cell>
          <cell r="CM1657">
            <v>0</v>
          </cell>
        </row>
        <row r="1658">
          <cell r="F1658">
            <v>86183</v>
          </cell>
          <cell r="G1658">
            <v>86183</v>
          </cell>
          <cell r="H1658">
            <v>42971.83</v>
          </cell>
          <cell r="I1658">
            <v>678.6</v>
          </cell>
          <cell r="AY1658">
            <v>1352.93</v>
          </cell>
          <cell r="CK1658">
            <v>0</v>
          </cell>
          <cell r="CL1658">
            <v>0</v>
          </cell>
          <cell r="CM1658">
            <v>0</v>
          </cell>
        </row>
        <row r="1659">
          <cell r="F1659">
            <v>97552</v>
          </cell>
          <cell r="G1659">
            <v>97552</v>
          </cell>
          <cell r="H1659">
            <v>29440</v>
          </cell>
          <cell r="I1659">
            <v>0</v>
          </cell>
          <cell r="AY1659">
            <v>0</v>
          </cell>
          <cell r="CK1659">
            <v>0</v>
          </cell>
          <cell r="CL1659">
            <v>0</v>
          </cell>
          <cell r="CM1659">
            <v>0</v>
          </cell>
        </row>
        <row r="1660">
          <cell r="F1660">
            <v>3502</v>
          </cell>
          <cell r="G1660">
            <v>3502</v>
          </cell>
          <cell r="H1660">
            <v>280</v>
          </cell>
          <cell r="I1660">
            <v>0</v>
          </cell>
          <cell r="AY1660">
            <v>0</v>
          </cell>
          <cell r="CK1660">
            <v>0</v>
          </cell>
          <cell r="CL1660">
            <v>0</v>
          </cell>
          <cell r="CM1660">
            <v>0</v>
          </cell>
        </row>
        <row r="1661">
          <cell r="F1661">
            <v>8297232</v>
          </cell>
          <cell r="G1661">
            <v>8282904.4199999999</v>
          </cell>
          <cell r="H1661">
            <v>5777640.7300000004</v>
          </cell>
          <cell r="I1661">
            <v>0</v>
          </cell>
          <cell r="AY1661">
            <v>650763.89</v>
          </cell>
          <cell r="CK1661">
            <v>0</v>
          </cell>
          <cell r="CL1661">
            <v>0</v>
          </cell>
          <cell r="CM1661">
            <v>0</v>
          </cell>
        </row>
        <row r="1662">
          <cell r="F1662">
            <v>4261269</v>
          </cell>
          <cell r="G1662">
            <v>3071444.92</v>
          </cell>
          <cell r="H1662">
            <v>3071444.92</v>
          </cell>
          <cell r="I1662">
            <v>0</v>
          </cell>
          <cell r="AY1662">
            <v>215729.98</v>
          </cell>
          <cell r="CK1662">
            <v>0</v>
          </cell>
          <cell r="CL1662">
            <v>0</v>
          </cell>
          <cell r="CM1662">
            <v>0</v>
          </cell>
        </row>
        <row r="1663">
          <cell r="F1663">
            <v>0</v>
          </cell>
          <cell r="G1663">
            <v>525899.81999999995</v>
          </cell>
          <cell r="H1663">
            <v>522643.43</v>
          </cell>
          <cell r="I1663">
            <v>0</v>
          </cell>
          <cell r="AY1663">
            <v>89311.14</v>
          </cell>
          <cell r="CK1663">
            <v>0</v>
          </cell>
          <cell r="CL1663">
            <v>0</v>
          </cell>
          <cell r="CM1663">
            <v>0</v>
          </cell>
        </row>
        <row r="1664">
          <cell r="F1664">
            <v>446088</v>
          </cell>
          <cell r="G1664">
            <v>446088</v>
          </cell>
          <cell r="H1664">
            <v>353274.87</v>
          </cell>
          <cell r="I1664">
            <v>0</v>
          </cell>
          <cell r="AY1664">
            <v>40384.699999999997</v>
          </cell>
          <cell r="CK1664">
            <v>0</v>
          </cell>
          <cell r="CL1664">
            <v>0</v>
          </cell>
          <cell r="CM1664">
            <v>0</v>
          </cell>
        </row>
        <row r="1665">
          <cell r="F1665">
            <v>647245</v>
          </cell>
          <cell r="G1665">
            <v>647245</v>
          </cell>
          <cell r="H1665">
            <v>281237.42</v>
          </cell>
          <cell r="I1665">
            <v>0</v>
          </cell>
          <cell r="AY1665">
            <v>0</v>
          </cell>
          <cell r="CK1665">
            <v>0</v>
          </cell>
          <cell r="CL1665">
            <v>0</v>
          </cell>
          <cell r="CM1665">
            <v>0</v>
          </cell>
        </row>
        <row r="1666">
          <cell r="F1666">
            <v>1704567</v>
          </cell>
          <cell r="G1666">
            <v>1704567</v>
          </cell>
          <cell r="H1666">
            <v>69260.5</v>
          </cell>
          <cell r="I1666">
            <v>0</v>
          </cell>
          <cell r="AY1666">
            <v>0</v>
          </cell>
          <cell r="CK1666">
            <v>0</v>
          </cell>
          <cell r="CL1666">
            <v>0</v>
          </cell>
          <cell r="CM1666">
            <v>0</v>
          </cell>
        </row>
        <row r="1667">
          <cell r="F1667">
            <v>0</v>
          </cell>
          <cell r="G1667">
            <v>504379.42</v>
          </cell>
          <cell r="H1667">
            <v>504379.42</v>
          </cell>
          <cell r="I1667">
            <v>0</v>
          </cell>
          <cell r="AY1667">
            <v>0</v>
          </cell>
          <cell r="CK1667">
            <v>0</v>
          </cell>
          <cell r="CL1667">
            <v>0</v>
          </cell>
          <cell r="CM1667">
            <v>0</v>
          </cell>
        </row>
        <row r="1668">
          <cell r="F1668">
            <v>2409</v>
          </cell>
          <cell r="G1668">
            <v>4656.51</v>
          </cell>
          <cell r="H1668">
            <v>4656.51</v>
          </cell>
          <cell r="I1668">
            <v>0</v>
          </cell>
          <cell r="AY1668">
            <v>0</v>
          </cell>
          <cell r="CK1668">
            <v>0</v>
          </cell>
          <cell r="CL1668">
            <v>0</v>
          </cell>
          <cell r="CM1668">
            <v>0</v>
          </cell>
        </row>
        <row r="1669">
          <cell r="F1669">
            <v>0</v>
          </cell>
          <cell r="G1669">
            <v>303131.5</v>
          </cell>
          <cell r="H1669">
            <v>303131.5</v>
          </cell>
          <cell r="I1669">
            <v>0</v>
          </cell>
          <cell r="AY1669">
            <v>0</v>
          </cell>
          <cell r="CK1669">
            <v>0</v>
          </cell>
          <cell r="CL1669">
            <v>0</v>
          </cell>
          <cell r="CM1669">
            <v>0</v>
          </cell>
        </row>
        <row r="1670">
          <cell r="F1670">
            <v>1253996</v>
          </cell>
          <cell r="G1670">
            <v>1253996</v>
          </cell>
          <cell r="H1670">
            <v>871041.77</v>
          </cell>
          <cell r="I1670">
            <v>0</v>
          </cell>
          <cell r="AY1670">
            <v>97593.919999999998</v>
          </cell>
          <cell r="CK1670">
            <v>0</v>
          </cell>
          <cell r="CL1670">
            <v>0</v>
          </cell>
          <cell r="CM1670">
            <v>0</v>
          </cell>
        </row>
        <row r="1671">
          <cell r="F1671">
            <v>213999</v>
          </cell>
          <cell r="G1671">
            <v>213999</v>
          </cell>
          <cell r="H1671">
            <v>145017.49</v>
          </cell>
          <cell r="I1671">
            <v>0</v>
          </cell>
          <cell r="AY1671">
            <v>16286.74</v>
          </cell>
          <cell r="CK1671">
            <v>0</v>
          </cell>
          <cell r="CL1671">
            <v>0</v>
          </cell>
          <cell r="CM1671">
            <v>0</v>
          </cell>
        </row>
        <row r="1672">
          <cell r="F1672">
            <v>382800</v>
          </cell>
          <cell r="G1672">
            <v>382800</v>
          </cell>
          <cell r="H1672">
            <v>272649.7</v>
          </cell>
          <cell r="I1672">
            <v>0</v>
          </cell>
          <cell r="AY1672">
            <v>30307.46</v>
          </cell>
          <cell r="CK1672">
            <v>0</v>
          </cell>
          <cell r="CL1672">
            <v>0</v>
          </cell>
          <cell r="CM1672">
            <v>0</v>
          </cell>
        </row>
        <row r="1673">
          <cell r="F1673">
            <v>194384</v>
          </cell>
          <cell r="G1673">
            <v>182026.49</v>
          </cell>
          <cell r="H1673">
            <v>181657.16</v>
          </cell>
          <cell r="I1673">
            <v>0</v>
          </cell>
          <cell r="AY1673">
            <v>0</v>
          </cell>
          <cell r="CK1673">
            <v>0</v>
          </cell>
          <cell r="CL1673">
            <v>0</v>
          </cell>
          <cell r="CM1673">
            <v>0</v>
          </cell>
        </row>
        <row r="1674">
          <cell r="F1674">
            <v>1071803</v>
          </cell>
          <cell r="G1674">
            <v>1071803</v>
          </cell>
          <cell r="H1674">
            <v>681474.35</v>
          </cell>
          <cell r="I1674">
            <v>0</v>
          </cell>
          <cell r="AY1674">
            <v>68493.710000000006</v>
          </cell>
          <cell r="CK1674">
            <v>0</v>
          </cell>
          <cell r="CL1674">
            <v>0</v>
          </cell>
          <cell r="CM1674">
            <v>0</v>
          </cell>
        </row>
        <row r="1675">
          <cell r="F1675">
            <v>2519</v>
          </cell>
          <cell r="G1675">
            <v>2519</v>
          </cell>
          <cell r="H1675">
            <v>1825.23</v>
          </cell>
          <cell r="I1675">
            <v>204.09</v>
          </cell>
          <cell r="AY1675">
            <v>267.44</v>
          </cell>
          <cell r="CK1675">
            <v>0</v>
          </cell>
          <cell r="CL1675">
            <v>0</v>
          </cell>
          <cell r="CM1675">
            <v>0</v>
          </cell>
        </row>
        <row r="1676">
          <cell r="F1676">
            <v>15128</v>
          </cell>
          <cell r="G1676">
            <v>15128</v>
          </cell>
          <cell r="H1676">
            <v>2963.47</v>
          </cell>
          <cell r="I1676">
            <v>0</v>
          </cell>
          <cell r="AY1676">
            <v>0</v>
          </cell>
          <cell r="CK1676">
            <v>0</v>
          </cell>
          <cell r="CL1676">
            <v>0</v>
          </cell>
          <cell r="CM1676">
            <v>0</v>
          </cell>
        </row>
        <row r="1677">
          <cell r="F1677">
            <v>121492</v>
          </cell>
          <cell r="G1677">
            <v>121492</v>
          </cell>
          <cell r="H1677">
            <v>107832.24</v>
          </cell>
          <cell r="I1677">
            <v>0</v>
          </cell>
          <cell r="AY1677">
            <v>0</v>
          </cell>
          <cell r="CK1677">
            <v>0</v>
          </cell>
          <cell r="CL1677">
            <v>0</v>
          </cell>
          <cell r="CM1677">
            <v>0</v>
          </cell>
        </row>
        <row r="1678">
          <cell r="F1678">
            <v>8718</v>
          </cell>
          <cell r="G1678">
            <v>8718</v>
          </cell>
          <cell r="H1678">
            <v>5408.31</v>
          </cell>
          <cell r="I1678">
            <v>0</v>
          </cell>
          <cell r="AY1678">
            <v>598.78</v>
          </cell>
          <cell r="CK1678">
            <v>0</v>
          </cell>
          <cell r="CL1678">
            <v>0</v>
          </cell>
          <cell r="CM1678">
            <v>0</v>
          </cell>
        </row>
        <row r="1679">
          <cell r="F1679">
            <v>41381</v>
          </cell>
          <cell r="G1679">
            <v>41381</v>
          </cell>
          <cell r="H1679">
            <v>35239.03</v>
          </cell>
          <cell r="I1679">
            <v>0</v>
          </cell>
          <cell r="AY1679">
            <v>3056.7</v>
          </cell>
          <cell r="CK1679">
            <v>0</v>
          </cell>
          <cell r="CL1679">
            <v>0</v>
          </cell>
          <cell r="CM1679">
            <v>0</v>
          </cell>
        </row>
        <row r="1680">
          <cell r="F1680">
            <v>322726</v>
          </cell>
          <cell r="G1680">
            <v>305122.2</v>
          </cell>
          <cell r="H1680">
            <v>228841.65</v>
          </cell>
          <cell r="I1680">
            <v>0</v>
          </cell>
          <cell r="AY1680">
            <v>25426.85</v>
          </cell>
          <cell r="CK1680">
            <v>0</v>
          </cell>
          <cell r="CL1680">
            <v>0</v>
          </cell>
          <cell r="CM1680">
            <v>0</v>
          </cell>
        </row>
        <row r="1681">
          <cell r="F1681">
            <v>21862</v>
          </cell>
          <cell r="G1681">
            <v>21862</v>
          </cell>
          <cell r="H1681">
            <v>21761.68</v>
          </cell>
          <cell r="I1681">
            <v>3617.85</v>
          </cell>
          <cell r="AY1681">
            <v>0</v>
          </cell>
          <cell r="CK1681">
            <v>0</v>
          </cell>
          <cell r="CL1681">
            <v>0</v>
          </cell>
          <cell r="CM1681">
            <v>0</v>
          </cell>
        </row>
        <row r="1682">
          <cell r="F1682">
            <v>15333</v>
          </cell>
          <cell r="G1682">
            <v>15333</v>
          </cell>
          <cell r="H1682">
            <v>6900</v>
          </cell>
          <cell r="I1682">
            <v>0</v>
          </cell>
          <cell r="AY1682">
            <v>0</v>
          </cell>
          <cell r="CK1682">
            <v>0</v>
          </cell>
          <cell r="CL1682">
            <v>0</v>
          </cell>
          <cell r="CM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CK1683">
            <v>0</v>
          </cell>
          <cell r="CL1683">
            <v>0</v>
          </cell>
          <cell r="CM1683">
            <v>0</v>
          </cell>
        </row>
        <row r="1684">
          <cell r="F1684">
            <v>0</v>
          </cell>
          <cell r="G1684">
            <v>750</v>
          </cell>
          <cell r="H1684">
            <v>350</v>
          </cell>
          <cell r="I1684">
            <v>400</v>
          </cell>
          <cell r="AY1684">
            <v>0</v>
          </cell>
          <cell r="CK1684">
            <v>0</v>
          </cell>
          <cell r="CL1684">
            <v>0</v>
          </cell>
          <cell r="CM1684">
            <v>0</v>
          </cell>
        </row>
        <row r="1685">
          <cell r="F1685">
            <v>157918</v>
          </cell>
          <cell r="G1685">
            <v>197918</v>
          </cell>
          <cell r="H1685">
            <v>120980</v>
          </cell>
          <cell r="I1685">
            <v>72335</v>
          </cell>
          <cell r="AY1685">
            <v>0</v>
          </cell>
          <cell r="CK1685">
            <v>0</v>
          </cell>
          <cell r="CL1685">
            <v>0</v>
          </cell>
          <cell r="CM1685">
            <v>0</v>
          </cell>
        </row>
        <row r="1686">
          <cell r="F1686">
            <v>8248</v>
          </cell>
          <cell r="G1686">
            <v>7498</v>
          </cell>
          <cell r="H1686">
            <v>5454.19</v>
          </cell>
          <cell r="I1686">
            <v>0</v>
          </cell>
          <cell r="AY1686">
            <v>130.4</v>
          </cell>
          <cell r="CK1686">
            <v>0</v>
          </cell>
          <cell r="CL1686">
            <v>0</v>
          </cell>
          <cell r="CM1686">
            <v>0</v>
          </cell>
        </row>
        <row r="1687">
          <cell r="F1687">
            <v>1000</v>
          </cell>
          <cell r="G1687">
            <v>1000</v>
          </cell>
          <cell r="H1687">
            <v>0</v>
          </cell>
          <cell r="I1687">
            <v>0</v>
          </cell>
          <cell r="AY1687">
            <v>0</v>
          </cell>
          <cell r="CK1687">
            <v>0</v>
          </cell>
          <cell r="CL1687">
            <v>0</v>
          </cell>
          <cell r="CM1687">
            <v>0</v>
          </cell>
        </row>
        <row r="1688">
          <cell r="F1688">
            <v>55565</v>
          </cell>
          <cell r="G1688">
            <v>45565</v>
          </cell>
          <cell r="H1688">
            <v>0</v>
          </cell>
          <cell r="I1688">
            <v>2209</v>
          </cell>
          <cell r="AY1688">
            <v>0</v>
          </cell>
          <cell r="CK1688">
            <v>0</v>
          </cell>
          <cell r="CL1688">
            <v>0</v>
          </cell>
          <cell r="CM1688">
            <v>0</v>
          </cell>
        </row>
        <row r="1689">
          <cell r="F1689">
            <v>70000</v>
          </cell>
          <cell r="G1689">
            <v>70000</v>
          </cell>
          <cell r="H1689">
            <v>62439.040000000001</v>
          </cell>
          <cell r="I1689">
            <v>7504</v>
          </cell>
          <cell r="AY1689">
            <v>0</v>
          </cell>
          <cell r="CK1689">
            <v>0</v>
          </cell>
          <cell r="CL1689">
            <v>0</v>
          </cell>
          <cell r="CM1689">
            <v>0</v>
          </cell>
        </row>
        <row r="1690">
          <cell r="F1690">
            <v>5305</v>
          </cell>
          <cell r="G1690">
            <v>5305</v>
          </cell>
          <cell r="H1690">
            <v>3484.02</v>
          </cell>
          <cell r="I1690">
            <v>40</v>
          </cell>
          <cell r="AY1690">
            <v>0</v>
          </cell>
          <cell r="CK1690">
            <v>0</v>
          </cell>
          <cell r="CL1690">
            <v>0</v>
          </cell>
          <cell r="CM1690">
            <v>0</v>
          </cell>
        </row>
        <row r="1691">
          <cell r="F1691">
            <v>82250</v>
          </cell>
          <cell r="G1691">
            <v>82250</v>
          </cell>
          <cell r="H1691">
            <v>58711.99</v>
          </cell>
          <cell r="I1691">
            <v>13646</v>
          </cell>
          <cell r="AY1691">
            <v>0</v>
          </cell>
          <cell r="CK1691">
            <v>0</v>
          </cell>
          <cell r="CL1691">
            <v>0</v>
          </cell>
          <cell r="CM1691">
            <v>0</v>
          </cell>
        </row>
        <row r="1692">
          <cell r="F1692">
            <v>10000</v>
          </cell>
          <cell r="G1692">
            <v>10000</v>
          </cell>
          <cell r="H1692">
            <v>7657.38</v>
          </cell>
          <cell r="I1692">
            <v>0</v>
          </cell>
          <cell r="AY1692">
            <v>0</v>
          </cell>
          <cell r="CK1692">
            <v>0</v>
          </cell>
          <cell r="CL1692">
            <v>0</v>
          </cell>
          <cell r="CM1692">
            <v>0</v>
          </cell>
        </row>
        <row r="1693">
          <cell r="F1693">
            <v>11616</v>
          </cell>
          <cell r="G1693">
            <v>21616</v>
          </cell>
          <cell r="H1693">
            <v>13230.39</v>
          </cell>
          <cell r="I1693">
            <v>5796</v>
          </cell>
          <cell r="AY1693">
            <v>0</v>
          </cell>
          <cell r="CK1693">
            <v>0</v>
          </cell>
          <cell r="CL1693">
            <v>0</v>
          </cell>
          <cell r="CM1693">
            <v>0</v>
          </cell>
        </row>
        <row r="1694">
          <cell r="F1694">
            <v>4000</v>
          </cell>
          <cell r="G1694">
            <v>4000</v>
          </cell>
          <cell r="H1694">
            <v>216</v>
          </cell>
          <cell r="I1694">
            <v>0</v>
          </cell>
          <cell r="AY1694">
            <v>0</v>
          </cell>
          <cell r="CK1694">
            <v>0</v>
          </cell>
          <cell r="CL1694">
            <v>0</v>
          </cell>
          <cell r="CM1694">
            <v>0</v>
          </cell>
        </row>
        <row r="1695">
          <cell r="F1695">
            <v>10180</v>
          </cell>
          <cell r="G1695">
            <v>10180</v>
          </cell>
          <cell r="H1695">
            <v>2986</v>
          </cell>
          <cell r="I1695">
            <v>6990.67</v>
          </cell>
          <cell r="AY1695">
            <v>0</v>
          </cell>
          <cell r="CK1695">
            <v>0</v>
          </cell>
          <cell r="CL1695">
            <v>0</v>
          </cell>
          <cell r="CM1695">
            <v>0</v>
          </cell>
        </row>
        <row r="1696">
          <cell r="F1696">
            <v>35000</v>
          </cell>
          <cell r="G1696">
            <v>35000</v>
          </cell>
          <cell r="H1696">
            <v>15852</v>
          </cell>
          <cell r="I1696">
            <v>12199</v>
          </cell>
          <cell r="AY1696">
            <v>0</v>
          </cell>
          <cell r="CK1696">
            <v>0</v>
          </cell>
          <cell r="CL1696">
            <v>0</v>
          </cell>
          <cell r="CM1696">
            <v>0</v>
          </cell>
        </row>
        <row r="1697">
          <cell r="F1697">
            <v>23397</v>
          </cell>
          <cell r="G1697">
            <v>23397</v>
          </cell>
          <cell r="H1697">
            <v>16661.39</v>
          </cell>
          <cell r="I1697">
            <v>6054.39</v>
          </cell>
          <cell r="AY1697">
            <v>0</v>
          </cell>
          <cell r="CK1697">
            <v>0</v>
          </cell>
          <cell r="CL1697">
            <v>0</v>
          </cell>
          <cell r="CM1697">
            <v>0</v>
          </cell>
        </row>
        <row r="1698">
          <cell r="F1698">
            <v>60825</v>
          </cell>
          <cell r="G1698">
            <v>60825</v>
          </cell>
          <cell r="H1698">
            <v>41118.54</v>
          </cell>
          <cell r="I1698">
            <v>5174.7</v>
          </cell>
          <cell r="AY1698">
            <v>664.2</v>
          </cell>
          <cell r="CK1698">
            <v>0</v>
          </cell>
          <cell r="CL1698">
            <v>0</v>
          </cell>
          <cell r="CM1698">
            <v>0</v>
          </cell>
        </row>
        <row r="1699">
          <cell r="F1699">
            <v>15851</v>
          </cell>
          <cell r="G1699">
            <v>15851</v>
          </cell>
          <cell r="H1699">
            <v>9978.94</v>
          </cell>
          <cell r="I1699">
            <v>1607.91</v>
          </cell>
          <cell r="AY1699">
            <v>0</v>
          </cell>
          <cell r="CK1699">
            <v>0</v>
          </cell>
          <cell r="CL1699">
            <v>0</v>
          </cell>
          <cell r="CM1699">
            <v>0</v>
          </cell>
        </row>
        <row r="1700">
          <cell r="F1700">
            <v>37397</v>
          </cell>
          <cell r="G1700">
            <v>37397</v>
          </cell>
          <cell r="H1700">
            <v>30624.99</v>
          </cell>
          <cell r="I1700">
            <v>3148.37</v>
          </cell>
          <cell r="AY1700">
            <v>100</v>
          </cell>
          <cell r="CK1700">
            <v>0</v>
          </cell>
          <cell r="CL1700">
            <v>0</v>
          </cell>
          <cell r="CM1700">
            <v>0</v>
          </cell>
        </row>
        <row r="1701">
          <cell r="F1701">
            <v>1331</v>
          </cell>
          <cell r="G1701">
            <v>1331</v>
          </cell>
          <cell r="H1701">
            <v>1000</v>
          </cell>
          <cell r="I1701">
            <v>0</v>
          </cell>
          <cell r="AY1701">
            <v>0</v>
          </cell>
          <cell r="CK1701">
            <v>0</v>
          </cell>
          <cell r="CL1701">
            <v>0</v>
          </cell>
          <cell r="CM1701">
            <v>0</v>
          </cell>
        </row>
        <row r="1702">
          <cell r="F1702">
            <v>8932</v>
          </cell>
          <cell r="G1702">
            <v>8932</v>
          </cell>
          <cell r="H1702">
            <v>5361.08</v>
          </cell>
          <cell r="I1702">
            <v>464</v>
          </cell>
          <cell r="AY1702">
            <v>463.21</v>
          </cell>
          <cell r="CK1702">
            <v>0</v>
          </cell>
          <cell r="CL1702">
            <v>0</v>
          </cell>
          <cell r="CM1702">
            <v>0</v>
          </cell>
        </row>
        <row r="1703">
          <cell r="F1703">
            <v>5058</v>
          </cell>
          <cell r="G1703">
            <v>5058</v>
          </cell>
          <cell r="H1703">
            <v>3954.99</v>
          </cell>
          <cell r="I1703">
            <v>0</v>
          </cell>
          <cell r="AY1703">
            <v>0</v>
          </cell>
          <cell r="CK1703">
            <v>0</v>
          </cell>
          <cell r="CL1703">
            <v>0</v>
          </cell>
          <cell r="CM1703">
            <v>0</v>
          </cell>
        </row>
        <row r="1704">
          <cell r="F1704">
            <v>3177</v>
          </cell>
          <cell r="G1704">
            <v>4677</v>
          </cell>
          <cell r="H1704">
            <v>3430.74</v>
          </cell>
          <cell r="I1704">
            <v>0</v>
          </cell>
          <cell r="AY1704">
            <v>51.24</v>
          </cell>
          <cell r="CK1704">
            <v>0</v>
          </cell>
          <cell r="CL1704">
            <v>0</v>
          </cell>
          <cell r="CM1704">
            <v>0</v>
          </cell>
        </row>
        <row r="1705">
          <cell r="F1705">
            <v>7023</v>
          </cell>
          <cell r="G1705">
            <v>5523</v>
          </cell>
          <cell r="H1705">
            <v>4257.92</v>
          </cell>
          <cell r="I1705">
            <v>0</v>
          </cell>
          <cell r="AY1705">
            <v>257.98</v>
          </cell>
          <cell r="CK1705">
            <v>0</v>
          </cell>
          <cell r="CL1705">
            <v>0</v>
          </cell>
          <cell r="CM1705">
            <v>0</v>
          </cell>
        </row>
        <row r="1706">
          <cell r="F1706">
            <v>500</v>
          </cell>
          <cell r="G1706">
            <v>500</v>
          </cell>
          <cell r="H1706">
            <v>0</v>
          </cell>
          <cell r="I1706">
            <v>0</v>
          </cell>
          <cell r="AY1706">
            <v>0</v>
          </cell>
          <cell r="CK1706">
            <v>0</v>
          </cell>
          <cell r="CL1706">
            <v>0</v>
          </cell>
          <cell r="CM1706">
            <v>0</v>
          </cell>
        </row>
        <row r="1707">
          <cell r="F1707">
            <v>187927</v>
          </cell>
          <cell r="G1707">
            <v>187927</v>
          </cell>
          <cell r="H1707">
            <v>107259.51</v>
          </cell>
          <cell r="I1707">
            <v>957.61</v>
          </cell>
          <cell r="AY1707">
            <v>1324.89</v>
          </cell>
          <cell r="CK1707">
            <v>0</v>
          </cell>
          <cell r="CL1707">
            <v>0</v>
          </cell>
          <cell r="CM1707">
            <v>0</v>
          </cell>
        </row>
        <row r="1708">
          <cell r="F1708">
            <v>126482</v>
          </cell>
          <cell r="G1708">
            <v>126482</v>
          </cell>
          <cell r="H1708">
            <v>0</v>
          </cell>
          <cell r="I1708">
            <v>0</v>
          </cell>
          <cell r="AY1708">
            <v>0</v>
          </cell>
          <cell r="CK1708">
            <v>0</v>
          </cell>
          <cell r="CL1708">
            <v>0</v>
          </cell>
          <cell r="CM1708">
            <v>0</v>
          </cell>
        </row>
        <row r="1709">
          <cell r="F1709">
            <v>1545</v>
          </cell>
          <cell r="G1709">
            <v>1545</v>
          </cell>
          <cell r="H1709">
            <v>89.01</v>
          </cell>
          <cell r="I1709">
            <v>0</v>
          </cell>
          <cell r="AY1709">
            <v>0</v>
          </cell>
          <cell r="CK1709">
            <v>0</v>
          </cell>
          <cell r="CL1709">
            <v>0</v>
          </cell>
          <cell r="CM1709">
            <v>0</v>
          </cell>
        </row>
        <row r="1711">
          <cell r="F1711">
            <v>95000</v>
          </cell>
          <cell r="G1711">
            <v>55000</v>
          </cell>
          <cell r="H1711">
            <v>0</v>
          </cell>
          <cell r="I1711">
            <v>0</v>
          </cell>
          <cell r="AY1711">
            <v>0</v>
          </cell>
          <cell r="CK1711">
            <v>0</v>
          </cell>
          <cell r="CL1711">
            <v>0</v>
          </cell>
          <cell r="CM1711">
            <v>0</v>
          </cell>
        </row>
        <row r="1712">
          <cell r="F1712">
            <v>1397052</v>
          </cell>
          <cell r="G1712">
            <v>1397052</v>
          </cell>
          <cell r="H1712">
            <v>1172350.8700000001</v>
          </cell>
          <cell r="I1712">
            <v>0</v>
          </cell>
          <cell r="AY1712">
            <v>118119.67999999999</v>
          </cell>
          <cell r="CK1712">
            <v>0</v>
          </cell>
          <cell r="CL1712">
            <v>0</v>
          </cell>
          <cell r="CM1712">
            <v>0</v>
          </cell>
        </row>
        <row r="1713">
          <cell r="F1713">
            <v>444311</v>
          </cell>
          <cell r="G1713">
            <v>672412.68</v>
          </cell>
          <cell r="H1713">
            <v>672412.68</v>
          </cell>
          <cell r="I1713">
            <v>0</v>
          </cell>
          <cell r="AY1713">
            <v>49392.52</v>
          </cell>
          <cell r="CK1713">
            <v>0</v>
          </cell>
          <cell r="CL1713">
            <v>0</v>
          </cell>
          <cell r="CM1713">
            <v>0</v>
          </cell>
        </row>
        <row r="1714">
          <cell r="F1714">
            <v>25837</v>
          </cell>
          <cell r="G1714">
            <v>33616.129999999997</v>
          </cell>
          <cell r="H1714">
            <v>33616.129999999997</v>
          </cell>
          <cell r="I1714">
            <v>0</v>
          </cell>
          <cell r="AY1714">
            <v>3304</v>
          </cell>
          <cell r="CK1714">
            <v>0</v>
          </cell>
          <cell r="CL1714">
            <v>0</v>
          </cell>
          <cell r="CM1714">
            <v>0</v>
          </cell>
        </row>
        <row r="1715">
          <cell r="F1715">
            <v>95080</v>
          </cell>
          <cell r="G1715">
            <v>95080</v>
          </cell>
          <cell r="H1715">
            <v>48727.23</v>
          </cell>
          <cell r="I1715">
            <v>0</v>
          </cell>
          <cell r="AY1715">
            <v>0</v>
          </cell>
          <cell r="CK1715">
            <v>0</v>
          </cell>
          <cell r="CL1715">
            <v>0</v>
          </cell>
          <cell r="CM1715">
            <v>0</v>
          </cell>
        </row>
        <row r="1716">
          <cell r="F1716">
            <v>278390</v>
          </cell>
          <cell r="G1716">
            <v>278390</v>
          </cell>
          <cell r="H1716">
            <v>0</v>
          </cell>
          <cell r="I1716">
            <v>0</v>
          </cell>
          <cell r="AY1716">
            <v>0</v>
          </cell>
          <cell r="CK1716">
            <v>0</v>
          </cell>
          <cell r="CL1716">
            <v>0</v>
          </cell>
          <cell r="CM1716">
            <v>0</v>
          </cell>
        </row>
        <row r="1717">
          <cell r="F1717">
            <v>0</v>
          </cell>
          <cell r="G1717">
            <v>807.4</v>
          </cell>
          <cell r="H1717">
            <v>807.4</v>
          </cell>
          <cell r="I1717">
            <v>0</v>
          </cell>
          <cell r="AY1717">
            <v>0</v>
          </cell>
          <cell r="CK1717">
            <v>0</v>
          </cell>
          <cell r="CL1717">
            <v>0</v>
          </cell>
          <cell r="CM1717">
            <v>0</v>
          </cell>
        </row>
        <row r="1718">
          <cell r="F1718">
            <v>220516</v>
          </cell>
          <cell r="G1718">
            <v>220516</v>
          </cell>
          <cell r="H1718">
            <v>179453.49</v>
          </cell>
          <cell r="I1718">
            <v>0</v>
          </cell>
          <cell r="AY1718">
            <v>17751.14</v>
          </cell>
          <cell r="CK1718">
            <v>0</v>
          </cell>
          <cell r="CL1718">
            <v>0</v>
          </cell>
          <cell r="CM1718">
            <v>0</v>
          </cell>
        </row>
        <row r="1719">
          <cell r="F1719">
            <v>36047</v>
          </cell>
          <cell r="G1719">
            <v>36047</v>
          </cell>
          <cell r="H1719">
            <v>29974.47</v>
          </cell>
          <cell r="I1719">
            <v>0</v>
          </cell>
          <cell r="AY1719">
            <v>2985.71</v>
          </cell>
          <cell r="CK1719">
            <v>0</v>
          </cell>
          <cell r="CL1719">
            <v>0</v>
          </cell>
          <cell r="CM1719">
            <v>0</v>
          </cell>
        </row>
        <row r="1720">
          <cell r="F1720">
            <v>66000</v>
          </cell>
          <cell r="G1720">
            <v>66000</v>
          </cell>
          <cell r="H1720">
            <v>55092.94</v>
          </cell>
          <cell r="I1720">
            <v>0</v>
          </cell>
          <cell r="AY1720">
            <v>5263.05</v>
          </cell>
          <cell r="CK1720">
            <v>0</v>
          </cell>
          <cell r="CL1720">
            <v>0</v>
          </cell>
          <cell r="CM1720">
            <v>0</v>
          </cell>
        </row>
        <row r="1721">
          <cell r="F1721">
            <v>31653</v>
          </cell>
          <cell r="G1721">
            <v>36697.699999999997</v>
          </cell>
          <cell r="H1721">
            <v>36697.699999999997</v>
          </cell>
          <cell r="I1721">
            <v>0</v>
          </cell>
          <cell r="AY1721">
            <v>0</v>
          </cell>
          <cell r="CK1721">
            <v>0</v>
          </cell>
          <cell r="CL1721">
            <v>0</v>
          </cell>
          <cell r="CM1721">
            <v>0</v>
          </cell>
        </row>
        <row r="1722">
          <cell r="F1722">
            <v>176555</v>
          </cell>
          <cell r="G1722">
            <v>176555</v>
          </cell>
          <cell r="H1722">
            <v>129956.72</v>
          </cell>
          <cell r="I1722">
            <v>0</v>
          </cell>
          <cell r="AY1722">
            <v>13989.19</v>
          </cell>
          <cell r="CK1722">
            <v>0</v>
          </cell>
          <cell r="CL1722">
            <v>0</v>
          </cell>
          <cell r="CM1722">
            <v>0</v>
          </cell>
        </row>
        <row r="1723">
          <cell r="F1723">
            <v>131543</v>
          </cell>
          <cell r="G1723">
            <v>131543</v>
          </cell>
          <cell r="H1723">
            <v>117336.9</v>
          </cell>
          <cell r="I1723">
            <v>0</v>
          </cell>
          <cell r="AY1723">
            <v>8159.34</v>
          </cell>
          <cell r="CK1723">
            <v>0</v>
          </cell>
          <cell r="CL1723">
            <v>0</v>
          </cell>
          <cell r="CM1723">
            <v>0</v>
          </cell>
        </row>
        <row r="1724">
          <cell r="F1724">
            <v>521</v>
          </cell>
          <cell r="G1724">
            <v>521</v>
          </cell>
          <cell r="H1724">
            <v>339.8</v>
          </cell>
          <cell r="I1724">
            <v>0</v>
          </cell>
          <cell r="AY1724">
            <v>36</v>
          </cell>
          <cell r="CK1724">
            <v>0</v>
          </cell>
          <cell r="CL1724">
            <v>0</v>
          </cell>
          <cell r="CM1724">
            <v>0</v>
          </cell>
        </row>
        <row r="1725">
          <cell r="F1725">
            <v>16989</v>
          </cell>
          <cell r="G1725">
            <v>16989</v>
          </cell>
          <cell r="H1725">
            <v>16905</v>
          </cell>
          <cell r="I1725">
            <v>0</v>
          </cell>
          <cell r="AY1725">
            <v>0</v>
          </cell>
          <cell r="CK1725">
            <v>0</v>
          </cell>
          <cell r="CL1725">
            <v>0</v>
          </cell>
          <cell r="CM1725">
            <v>0</v>
          </cell>
        </row>
        <row r="1726">
          <cell r="F1726">
            <v>4125</v>
          </cell>
          <cell r="G1726">
            <v>4125</v>
          </cell>
          <cell r="H1726">
            <v>2829.13</v>
          </cell>
          <cell r="I1726">
            <v>535.9</v>
          </cell>
          <cell r="AY1726">
            <v>295.85000000000002</v>
          </cell>
          <cell r="CK1726">
            <v>0</v>
          </cell>
          <cell r="CL1726">
            <v>0</v>
          </cell>
          <cell r="CM1726">
            <v>0</v>
          </cell>
        </row>
        <row r="1727">
          <cell r="F1727">
            <v>1632</v>
          </cell>
          <cell r="G1727">
            <v>1632</v>
          </cell>
          <cell r="H1727">
            <v>1264.28</v>
          </cell>
          <cell r="I1727">
            <v>153.80000000000001</v>
          </cell>
          <cell r="AY1727">
            <v>91.97</v>
          </cell>
          <cell r="CK1727">
            <v>0</v>
          </cell>
          <cell r="CL1727">
            <v>0</v>
          </cell>
          <cell r="CM1727">
            <v>0</v>
          </cell>
        </row>
        <row r="1728">
          <cell r="F1728">
            <v>9250</v>
          </cell>
          <cell r="G1728">
            <v>9250</v>
          </cell>
          <cell r="H1728">
            <v>7535.27</v>
          </cell>
          <cell r="I1728">
            <v>1299.47</v>
          </cell>
          <cell r="AY1728">
            <v>0</v>
          </cell>
          <cell r="CK1728">
            <v>0</v>
          </cell>
          <cell r="CL1728">
            <v>0</v>
          </cell>
          <cell r="CM1728">
            <v>0</v>
          </cell>
        </row>
        <row r="1729">
          <cell r="F1729">
            <v>500</v>
          </cell>
          <cell r="G1729">
            <v>500</v>
          </cell>
          <cell r="H1729">
            <v>299.5</v>
          </cell>
          <cell r="I1729">
            <v>0</v>
          </cell>
          <cell r="AY1729">
            <v>0</v>
          </cell>
          <cell r="CK1729">
            <v>0</v>
          </cell>
          <cell r="CL1729">
            <v>0</v>
          </cell>
          <cell r="CM1729">
            <v>0</v>
          </cell>
        </row>
        <row r="1730">
          <cell r="F1730">
            <v>9947</v>
          </cell>
          <cell r="G1730">
            <v>9947</v>
          </cell>
          <cell r="H1730">
            <v>5768.8</v>
          </cell>
          <cell r="I1730">
            <v>170</v>
          </cell>
          <cell r="AY1730">
            <v>0</v>
          </cell>
          <cell r="CK1730">
            <v>0</v>
          </cell>
          <cell r="CL1730">
            <v>0</v>
          </cell>
          <cell r="CM1730">
            <v>0</v>
          </cell>
        </row>
        <row r="1731">
          <cell r="F1731">
            <v>500</v>
          </cell>
          <cell r="G1731">
            <v>500</v>
          </cell>
          <cell r="H1731">
            <v>115.36</v>
          </cell>
          <cell r="I1731">
            <v>0</v>
          </cell>
          <cell r="AY1731">
            <v>0</v>
          </cell>
          <cell r="CK1731">
            <v>0</v>
          </cell>
          <cell r="CL1731">
            <v>0</v>
          </cell>
          <cell r="CM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CK1732">
            <v>0</v>
          </cell>
          <cell r="CL1732">
            <v>0</v>
          </cell>
          <cell r="CM1732">
            <v>0</v>
          </cell>
        </row>
        <row r="1734">
          <cell r="F1734">
            <v>0</v>
          </cell>
          <cell r="G1734">
            <v>83087.87</v>
          </cell>
          <cell r="H1734">
            <v>70763.759999999995</v>
          </cell>
          <cell r="I1734">
            <v>0</v>
          </cell>
          <cell r="AY1734">
            <v>0</v>
          </cell>
          <cell r="CK1734">
            <v>0</v>
          </cell>
          <cell r="CL1734">
            <v>0</v>
          </cell>
          <cell r="CM1734">
            <v>0</v>
          </cell>
        </row>
        <row r="1735">
          <cell r="F1735">
            <v>1533660</v>
          </cell>
          <cell r="G1735">
            <v>1533660</v>
          </cell>
          <cell r="H1735">
            <v>1237696.5</v>
          </cell>
          <cell r="I1735">
            <v>0</v>
          </cell>
          <cell r="AY1735">
            <v>142289.24</v>
          </cell>
          <cell r="CK1735">
            <v>0</v>
          </cell>
          <cell r="CL1735">
            <v>0</v>
          </cell>
          <cell r="CM1735">
            <v>0</v>
          </cell>
        </row>
        <row r="1736">
          <cell r="F1736">
            <v>0</v>
          </cell>
          <cell r="G1736">
            <v>27847.32</v>
          </cell>
          <cell r="H1736">
            <v>27847.32</v>
          </cell>
          <cell r="I1736">
            <v>0</v>
          </cell>
          <cell r="AY1736">
            <v>0</v>
          </cell>
          <cell r="CK1736">
            <v>0</v>
          </cell>
          <cell r="CL1736">
            <v>0</v>
          </cell>
          <cell r="CM1736">
            <v>0</v>
          </cell>
        </row>
        <row r="1737">
          <cell r="F1737">
            <v>0</v>
          </cell>
          <cell r="G1737">
            <v>35857.379999999997</v>
          </cell>
          <cell r="H1737">
            <v>35857.379999999997</v>
          </cell>
          <cell r="I1737">
            <v>0</v>
          </cell>
          <cell r="AY1737">
            <v>9369.15</v>
          </cell>
          <cell r="CK1737">
            <v>0</v>
          </cell>
          <cell r="CL1737">
            <v>0</v>
          </cell>
          <cell r="CM1737">
            <v>0</v>
          </cell>
        </row>
        <row r="1738">
          <cell r="F1738">
            <v>110053</v>
          </cell>
          <cell r="G1738">
            <v>110053</v>
          </cell>
          <cell r="H1738">
            <v>102210.56</v>
          </cell>
          <cell r="I1738">
            <v>0</v>
          </cell>
          <cell r="AY1738">
            <v>10315.93</v>
          </cell>
          <cell r="CK1738">
            <v>0</v>
          </cell>
          <cell r="CL1738">
            <v>0</v>
          </cell>
          <cell r="CM1738">
            <v>0</v>
          </cell>
        </row>
        <row r="1739">
          <cell r="F1739">
            <v>121961</v>
          </cell>
          <cell r="G1739">
            <v>121961</v>
          </cell>
          <cell r="H1739">
            <v>52094.36</v>
          </cell>
          <cell r="I1739">
            <v>0</v>
          </cell>
          <cell r="AY1739">
            <v>0</v>
          </cell>
          <cell r="CK1739">
            <v>0</v>
          </cell>
          <cell r="CL1739">
            <v>0</v>
          </cell>
          <cell r="CM1739">
            <v>0</v>
          </cell>
        </row>
        <row r="1740">
          <cell r="F1740">
            <v>320915</v>
          </cell>
          <cell r="G1740">
            <v>320915</v>
          </cell>
          <cell r="H1740">
            <v>0</v>
          </cell>
          <cell r="I1740">
            <v>0</v>
          </cell>
          <cell r="AY1740">
            <v>0</v>
          </cell>
          <cell r="CK1740">
            <v>0</v>
          </cell>
          <cell r="CL1740">
            <v>0</v>
          </cell>
          <cell r="CM1740">
            <v>0</v>
          </cell>
        </row>
        <row r="1741">
          <cell r="F1741">
            <v>258737</v>
          </cell>
          <cell r="G1741">
            <v>258737</v>
          </cell>
          <cell r="H1741">
            <v>200697.95</v>
          </cell>
          <cell r="I1741">
            <v>0</v>
          </cell>
          <cell r="AY1741">
            <v>22642.61</v>
          </cell>
          <cell r="CK1741">
            <v>0</v>
          </cell>
          <cell r="CL1741">
            <v>0</v>
          </cell>
          <cell r="CM1741">
            <v>0</v>
          </cell>
        </row>
        <row r="1742">
          <cell r="F1742">
            <v>41640</v>
          </cell>
          <cell r="G1742">
            <v>41640</v>
          </cell>
          <cell r="H1742">
            <v>33030.400000000001</v>
          </cell>
          <cell r="I1742">
            <v>0</v>
          </cell>
          <cell r="AY1742">
            <v>3728.83</v>
          </cell>
          <cell r="CK1742">
            <v>0</v>
          </cell>
          <cell r="CL1742">
            <v>0</v>
          </cell>
          <cell r="CM1742">
            <v>0</v>
          </cell>
        </row>
        <row r="1743">
          <cell r="F1743">
            <v>85800</v>
          </cell>
          <cell r="G1743">
            <v>85800</v>
          </cell>
          <cell r="H1743">
            <v>67244.59</v>
          </cell>
          <cell r="I1743">
            <v>0</v>
          </cell>
          <cell r="AY1743">
            <v>7565.01</v>
          </cell>
          <cell r="CK1743">
            <v>0</v>
          </cell>
          <cell r="CL1743">
            <v>0</v>
          </cell>
          <cell r="CM1743">
            <v>0</v>
          </cell>
        </row>
        <row r="1744">
          <cell r="F1744">
            <v>36488</v>
          </cell>
          <cell r="G1744">
            <v>39072.54</v>
          </cell>
          <cell r="H1744">
            <v>39072.54</v>
          </cell>
          <cell r="I1744">
            <v>0</v>
          </cell>
          <cell r="AY1744">
            <v>0</v>
          </cell>
          <cell r="CK1744">
            <v>0</v>
          </cell>
          <cell r="CL1744">
            <v>0</v>
          </cell>
          <cell r="CM1744">
            <v>0</v>
          </cell>
        </row>
        <row r="1745">
          <cell r="F1745">
            <v>193307</v>
          </cell>
          <cell r="G1745">
            <v>193307</v>
          </cell>
          <cell r="H1745">
            <v>143966.98000000001</v>
          </cell>
          <cell r="I1745">
            <v>0</v>
          </cell>
          <cell r="AY1745">
            <v>15078.17</v>
          </cell>
          <cell r="CK1745">
            <v>0</v>
          </cell>
          <cell r="CL1745">
            <v>0</v>
          </cell>
          <cell r="CM1745">
            <v>0</v>
          </cell>
        </row>
        <row r="1746">
          <cell r="F1746">
            <v>500</v>
          </cell>
          <cell r="G1746">
            <v>500</v>
          </cell>
          <cell r="H1746">
            <v>495.08</v>
          </cell>
          <cell r="I1746">
            <v>0</v>
          </cell>
          <cell r="AY1746">
            <v>161</v>
          </cell>
          <cell r="CK1746">
            <v>0</v>
          </cell>
          <cell r="CL1746">
            <v>0</v>
          </cell>
          <cell r="CM1746">
            <v>0</v>
          </cell>
        </row>
        <row r="1747">
          <cell r="F1747">
            <v>11354</v>
          </cell>
          <cell r="G1747">
            <v>12353</v>
          </cell>
          <cell r="H1747">
            <v>10936.15</v>
          </cell>
          <cell r="I1747">
            <v>0</v>
          </cell>
          <cell r="AY1747">
            <v>0</v>
          </cell>
          <cell r="CK1747">
            <v>0</v>
          </cell>
          <cell r="CL1747">
            <v>0</v>
          </cell>
          <cell r="CM1747">
            <v>0</v>
          </cell>
        </row>
        <row r="1748">
          <cell r="F1748">
            <v>34523</v>
          </cell>
          <cell r="G1748">
            <v>34523</v>
          </cell>
          <cell r="H1748">
            <v>27247.599999999999</v>
          </cell>
          <cell r="I1748">
            <v>0</v>
          </cell>
          <cell r="AY1748">
            <v>2823.8</v>
          </cell>
          <cell r="CK1748">
            <v>0</v>
          </cell>
          <cell r="CL1748">
            <v>0</v>
          </cell>
          <cell r="CM1748">
            <v>0</v>
          </cell>
        </row>
        <row r="1749">
          <cell r="F1749">
            <v>552</v>
          </cell>
          <cell r="G1749">
            <v>552</v>
          </cell>
          <cell r="H1749">
            <v>360.14</v>
          </cell>
          <cell r="I1749">
            <v>0</v>
          </cell>
          <cell r="AY1749">
            <v>38.159999999999997</v>
          </cell>
          <cell r="CK1749">
            <v>0</v>
          </cell>
          <cell r="CL1749">
            <v>0</v>
          </cell>
          <cell r="CM1749">
            <v>0</v>
          </cell>
        </row>
        <row r="1750">
          <cell r="F1750">
            <v>17737</v>
          </cell>
          <cell r="G1750">
            <v>17737</v>
          </cell>
          <cell r="H1750">
            <v>9480.65</v>
          </cell>
          <cell r="I1750">
            <v>2972.75</v>
          </cell>
          <cell r="AY1750">
            <v>0</v>
          </cell>
          <cell r="CK1750">
            <v>0</v>
          </cell>
          <cell r="CL1750">
            <v>0</v>
          </cell>
          <cell r="CM1750">
            <v>0</v>
          </cell>
        </row>
        <row r="1751">
          <cell r="F1751">
            <v>6057</v>
          </cell>
          <cell r="G1751">
            <v>6057</v>
          </cell>
          <cell r="H1751">
            <v>4100.04</v>
          </cell>
          <cell r="I1751">
            <v>526.9</v>
          </cell>
          <cell r="AY1751">
            <v>440</v>
          </cell>
          <cell r="CK1751">
            <v>0</v>
          </cell>
          <cell r="CL1751">
            <v>0</v>
          </cell>
          <cell r="CM1751">
            <v>0</v>
          </cell>
        </row>
        <row r="1752">
          <cell r="F1752">
            <v>1532</v>
          </cell>
          <cell r="G1752">
            <v>1532</v>
          </cell>
          <cell r="H1752">
            <v>1127.0999999999999</v>
          </cell>
          <cell r="I1752">
            <v>136.1</v>
          </cell>
          <cell r="AY1752">
            <v>0</v>
          </cell>
          <cell r="CK1752">
            <v>0</v>
          </cell>
          <cell r="CL1752">
            <v>0</v>
          </cell>
          <cell r="CM1752">
            <v>0</v>
          </cell>
        </row>
        <row r="1753">
          <cell r="F1753">
            <v>2574</v>
          </cell>
          <cell r="G1753">
            <v>2574</v>
          </cell>
          <cell r="H1753">
            <v>2484.79</v>
          </cell>
          <cell r="I1753">
            <v>0</v>
          </cell>
          <cell r="AY1753">
            <v>0</v>
          </cell>
          <cell r="CK1753">
            <v>0</v>
          </cell>
          <cell r="CL1753">
            <v>0</v>
          </cell>
          <cell r="CM1753">
            <v>0</v>
          </cell>
        </row>
        <row r="1754">
          <cell r="F1754">
            <v>521</v>
          </cell>
          <cell r="G1754">
            <v>521</v>
          </cell>
          <cell r="H1754">
            <v>314</v>
          </cell>
          <cell r="I1754">
            <v>0</v>
          </cell>
          <cell r="AY1754">
            <v>0</v>
          </cell>
          <cell r="CK1754">
            <v>0</v>
          </cell>
          <cell r="CL1754">
            <v>0</v>
          </cell>
          <cell r="CM1754">
            <v>0</v>
          </cell>
        </row>
        <row r="1755">
          <cell r="F1755">
            <v>500</v>
          </cell>
          <cell r="G1755">
            <v>500</v>
          </cell>
          <cell r="H1755">
            <v>256</v>
          </cell>
          <cell r="I1755">
            <v>0</v>
          </cell>
          <cell r="AY1755">
            <v>0</v>
          </cell>
          <cell r="CK1755">
            <v>0</v>
          </cell>
          <cell r="CL1755">
            <v>0</v>
          </cell>
          <cell r="CM1755">
            <v>0</v>
          </cell>
        </row>
        <row r="1756">
          <cell r="F1756">
            <v>13381</v>
          </cell>
          <cell r="G1756">
            <v>13381</v>
          </cell>
          <cell r="H1756">
            <v>5505.87</v>
          </cell>
          <cell r="I1756">
            <v>0</v>
          </cell>
          <cell r="AY1756">
            <v>0</v>
          </cell>
          <cell r="CK1756">
            <v>0</v>
          </cell>
          <cell r="CL1756">
            <v>0</v>
          </cell>
          <cell r="CM1756">
            <v>0</v>
          </cell>
        </row>
        <row r="1757">
          <cell r="F1757">
            <v>736512</v>
          </cell>
          <cell r="G1757">
            <v>759398.72</v>
          </cell>
          <cell r="H1757">
            <v>619701.91</v>
          </cell>
          <cell r="I1757">
            <v>0</v>
          </cell>
          <cell r="AY1757">
            <v>80115.929999999993</v>
          </cell>
          <cell r="CK1757">
            <v>0</v>
          </cell>
          <cell r="CL1757">
            <v>0</v>
          </cell>
          <cell r="CM1757">
            <v>0</v>
          </cell>
        </row>
        <row r="1758">
          <cell r="F1758">
            <v>0</v>
          </cell>
          <cell r="G1758">
            <v>69022.48</v>
          </cell>
          <cell r="H1758">
            <v>69022.48</v>
          </cell>
          <cell r="I1758">
            <v>0</v>
          </cell>
          <cell r="AY1758">
            <v>0</v>
          </cell>
          <cell r="CK1758">
            <v>0</v>
          </cell>
          <cell r="CL1758">
            <v>0</v>
          </cell>
          <cell r="CM1758">
            <v>0</v>
          </cell>
        </row>
        <row r="1759">
          <cell r="F1759">
            <v>46090</v>
          </cell>
          <cell r="G1759">
            <v>46417.5</v>
          </cell>
          <cell r="H1759">
            <v>36410.5</v>
          </cell>
          <cell r="I1759">
            <v>0</v>
          </cell>
          <cell r="AY1759">
            <v>4712</v>
          </cell>
          <cell r="CK1759">
            <v>0</v>
          </cell>
          <cell r="CL1759">
            <v>0</v>
          </cell>
          <cell r="CM1759">
            <v>0</v>
          </cell>
        </row>
        <row r="1760">
          <cell r="F1760">
            <v>60581</v>
          </cell>
          <cell r="G1760">
            <v>60581</v>
          </cell>
          <cell r="H1760">
            <v>28658.59</v>
          </cell>
          <cell r="I1760">
            <v>0</v>
          </cell>
          <cell r="AY1760">
            <v>0</v>
          </cell>
          <cell r="CK1760">
            <v>0</v>
          </cell>
          <cell r="CL1760">
            <v>0</v>
          </cell>
          <cell r="CM1760">
            <v>0</v>
          </cell>
        </row>
        <row r="1761">
          <cell r="F1761">
            <v>152859</v>
          </cell>
          <cell r="G1761">
            <v>152859</v>
          </cell>
          <cell r="H1761">
            <v>0</v>
          </cell>
          <cell r="I1761">
            <v>0</v>
          </cell>
          <cell r="AY1761">
            <v>0</v>
          </cell>
          <cell r="CK1761">
            <v>0</v>
          </cell>
          <cell r="CL1761">
            <v>0</v>
          </cell>
          <cell r="CM1761">
            <v>0</v>
          </cell>
        </row>
        <row r="1762">
          <cell r="F1762">
            <v>122667</v>
          </cell>
          <cell r="G1762">
            <v>123823.19</v>
          </cell>
          <cell r="H1762">
            <v>97306.81</v>
          </cell>
          <cell r="I1762">
            <v>0</v>
          </cell>
          <cell r="AY1762">
            <v>12498.55</v>
          </cell>
          <cell r="CK1762">
            <v>0</v>
          </cell>
          <cell r="CL1762">
            <v>0</v>
          </cell>
          <cell r="CM1762">
            <v>0</v>
          </cell>
        </row>
        <row r="1763">
          <cell r="F1763">
            <v>19826</v>
          </cell>
          <cell r="G1763">
            <v>19826</v>
          </cell>
          <cell r="H1763">
            <v>16119.23</v>
          </cell>
          <cell r="I1763">
            <v>0</v>
          </cell>
          <cell r="AY1763">
            <v>2068.48</v>
          </cell>
          <cell r="CK1763">
            <v>0</v>
          </cell>
          <cell r="CL1763">
            <v>0</v>
          </cell>
          <cell r="CM1763">
            <v>0</v>
          </cell>
        </row>
        <row r="1764">
          <cell r="F1764">
            <v>39600</v>
          </cell>
          <cell r="G1764">
            <v>39600</v>
          </cell>
          <cell r="H1764">
            <v>31635.37</v>
          </cell>
          <cell r="I1764">
            <v>0</v>
          </cell>
          <cell r="AY1764">
            <v>4066.34</v>
          </cell>
          <cell r="CK1764">
            <v>0</v>
          </cell>
          <cell r="CL1764">
            <v>0</v>
          </cell>
          <cell r="CM1764">
            <v>0</v>
          </cell>
        </row>
        <row r="1765">
          <cell r="F1765">
            <v>17375</v>
          </cell>
          <cell r="G1765">
            <v>14790.46</v>
          </cell>
          <cell r="H1765">
            <v>13885.73</v>
          </cell>
          <cell r="I1765">
            <v>0</v>
          </cell>
          <cell r="AY1765">
            <v>0</v>
          </cell>
          <cell r="CK1765">
            <v>0</v>
          </cell>
          <cell r="CL1765">
            <v>0</v>
          </cell>
          <cell r="CM1765">
            <v>0</v>
          </cell>
        </row>
        <row r="1766">
          <cell r="F1766">
            <v>96139</v>
          </cell>
          <cell r="G1766">
            <v>96139</v>
          </cell>
          <cell r="H1766">
            <v>71194.850000000006</v>
          </cell>
          <cell r="I1766">
            <v>0</v>
          </cell>
          <cell r="AY1766">
            <v>8629.18</v>
          </cell>
          <cell r="CK1766">
            <v>0</v>
          </cell>
          <cell r="CL1766">
            <v>0</v>
          </cell>
          <cell r="CM1766">
            <v>0</v>
          </cell>
        </row>
        <row r="1767">
          <cell r="F1767">
            <v>7276</v>
          </cell>
          <cell r="G1767">
            <v>7401.05</v>
          </cell>
          <cell r="H1767">
            <v>5664.21</v>
          </cell>
          <cell r="I1767">
            <v>0</v>
          </cell>
          <cell r="AY1767">
            <v>0</v>
          </cell>
          <cell r="CK1767">
            <v>0</v>
          </cell>
          <cell r="CL1767">
            <v>0</v>
          </cell>
          <cell r="CM1767">
            <v>0</v>
          </cell>
        </row>
        <row r="1768">
          <cell r="F1768">
            <v>12594</v>
          </cell>
          <cell r="G1768">
            <v>12594</v>
          </cell>
          <cell r="H1768">
            <v>9915</v>
          </cell>
          <cell r="I1768">
            <v>0</v>
          </cell>
          <cell r="AY1768">
            <v>0</v>
          </cell>
          <cell r="CK1768">
            <v>0</v>
          </cell>
          <cell r="CL1768">
            <v>0</v>
          </cell>
          <cell r="CM1768">
            <v>0</v>
          </cell>
        </row>
        <row r="1769">
          <cell r="F1769">
            <v>521</v>
          </cell>
          <cell r="G1769">
            <v>521</v>
          </cell>
          <cell r="H1769">
            <v>339.8</v>
          </cell>
          <cell r="I1769">
            <v>0</v>
          </cell>
          <cell r="AY1769">
            <v>36</v>
          </cell>
          <cell r="CK1769">
            <v>0</v>
          </cell>
          <cell r="CL1769">
            <v>0</v>
          </cell>
          <cell r="CM1769">
            <v>0</v>
          </cell>
        </row>
        <row r="1770">
          <cell r="F1770">
            <v>500</v>
          </cell>
          <cell r="G1770">
            <v>500</v>
          </cell>
          <cell r="H1770">
            <v>260</v>
          </cell>
          <cell r="I1770">
            <v>102.15</v>
          </cell>
          <cell r="AY1770">
            <v>0</v>
          </cell>
          <cell r="CK1770">
            <v>0</v>
          </cell>
          <cell r="CL1770">
            <v>0</v>
          </cell>
          <cell r="CM1770">
            <v>0</v>
          </cell>
        </row>
        <row r="1771">
          <cell r="F1771">
            <v>11000</v>
          </cell>
          <cell r="G1771">
            <v>11000</v>
          </cell>
          <cell r="H1771">
            <v>9838.9699999999993</v>
          </cell>
          <cell r="I1771">
            <v>1161</v>
          </cell>
          <cell r="AY1771">
            <v>0</v>
          </cell>
          <cell r="CK1771">
            <v>0</v>
          </cell>
          <cell r="CL1771">
            <v>0</v>
          </cell>
          <cell r="CM1771">
            <v>0</v>
          </cell>
        </row>
        <row r="1772">
          <cell r="F1772">
            <v>3266</v>
          </cell>
          <cell r="G1772">
            <v>3266</v>
          </cell>
          <cell r="H1772">
            <v>2309.17</v>
          </cell>
          <cell r="I1772">
            <v>348.72</v>
          </cell>
          <cell r="AY1772">
            <v>0</v>
          </cell>
          <cell r="CK1772">
            <v>0</v>
          </cell>
          <cell r="CL1772">
            <v>0</v>
          </cell>
          <cell r="CM1772">
            <v>0</v>
          </cell>
        </row>
        <row r="1773">
          <cell r="F1773">
            <v>1261</v>
          </cell>
          <cell r="G1773">
            <v>1261</v>
          </cell>
          <cell r="H1773">
            <v>885.82</v>
          </cell>
          <cell r="I1773">
            <v>130.4</v>
          </cell>
          <cell r="AY1773">
            <v>0</v>
          </cell>
          <cell r="CK1773">
            <v>0</v>
          </cell>
          <cell r="CL1773">
            <v>0</v>
          </cell>
          <cell r="CM1773">
            <v>0</v>
          </cell>
        </row>
        <row r="1774">
          <cell r="F1774">
            <v>3959</v>
          </cell>
          <cell r="G1774">
            <v>3959</v>
          </cell>
          <cell r="H1774">
            <v>2217.9499999999998</v>
          </cell>
          <cell r="I1774">
            <v>1270.0899999999999</v>
          </cell>
          <cell r="AY1774">
            <v>0</v>
          </cell>
          <cell r="CK1774">
            <v>0</v>
          </cell>
          <cell r="CL1774">
            <v>0</v>
          </cell>
          <cell r="CM1774">
            <v>0</v>
          </cell>
        </row>
        <row r="1775">
          <cell r="F1775">
            <v>500</v>
          </cell>
          <cell r="G1775">
            <v>500</v>
          </cell>
          <cell r="H1775">
            <v>261</v>
          </cell>
          <cell r="I1775">
            <v>0</v>
          </cell>
          <cell r="AY1775">
            <v>0</v>
          </cell>
          <cell r="CK1775">
            <v>0</v>
          </cell>
          <cell r="CL1775">
            <v>0</v>
          </cell>
          <cell r="CM1775">
            <v>0</v>
          </cell>
        </row>
        <row r="1776">
          <cell r="F1776">
            <v>500</v>
          </cell>
          <cell r="G1776">
            <v>500</v>
          </cell>
          <cell r="H1776">
            <v>226.98</v>
          </cell>
          <cell r="I1776">
            <v>0</v>
          </cell>
          <cell r="AY1776">
            <v>0</v>
          </cell>
          <cell r="CK1776">
            <v>0</v>
          </cell>
          <cell r="CL1776">
            <v>0</v>
          </cell>
          <cell r="CM1776">
            <v>0</v>
          </cell>
        </row>
        <row r="1777">
          <cell r="F1777">
            <v>29154</v>
          </cell>
          <cell r="G1777">
            <v>29154</v>
          </cell>
          <cell r="H1777">
            <v>18306.189999999999</v>
          </cell>
          <cell r="I1777">
            <v>314.76</v>
          </cell>
          <cell r="AY1777">
            <v>799.14</v>
          </cell>
          <cell r="CK1777">
            <v>0</v>
          </cell>
          <cell r="CL1777">
            <v>0</v>
          </cell>
          <cell r="CM1777">
            <v>0</v>
          </cell>
        </row>
        <row r="1778">
          <cell r="F1778">
            <v>585744</v>
          </cell>
          <cell r="G1778">
            <v>585744</v>
          </cell>
          <cell r="H1778">
            <v>488127.89</v>
          </cell>
          <cell r="I1778">
            <v>0</v>
          </cell>
          <cell r="AY1778">
            <v>56061.55</v>
          </cell>
          <cell r="CK1778">
            <v>0</v>
          </cell>
          <cell r="CL1778">
            <v>0</v>
          </cell>
          <cell r="CM1778">
            <v>0</v>
          </cell>
        </row>
        <row r="1779">
          <cell r="F1779">
            <v>0</v>
          </cell>
          <cell r="G1779">
            <v>23696.01</v>
          </cell>
          <cell r="H1779">
            <v>23696.01</v>
          </cell>
          <cell r="I1779">
            <v>0</v>
          </cell>
          <cell r="AY1779">
            <v>0</v>
          </cell>
          <cell r="CK1779">
            <v>0</v>
          </cell>
          <cell r="CL1779">
            <v>0</v>
          </cell>
          <cell r="CM1779">
            <v>0</v>
          </cell>
        </row>
        <row r="1780">
          <cell r="F1780">
            <v>65352</v>
          </cell>
          <cell r="G1780">
            <v>65352</v>
          </cell>
          <cell r="H1780">
            <v>57402</v>
          </cell>
          <cell r="I1780">
            <v>0</v>
          </cell>
          <cell r="AY1780">
            <v>5718</v>
          </cell>
          <cell r="CK1780">
            <v>0</v>
          </cell>
          <cell r="CL1780">
            <v>0</v>
          </cell>
          <cell r="CM1780">
            <v>0</v>
          </cell>
        </row>
        <row r="1781">
          <cell r="F1781">
            <v>55065</v>
          </cell>
          <cell r="G1781">
            <v>55065</v>
          </cell>
          <cell r="H1781">
            <v>24559.4</v>
          </cell>
          <cell r="I1781">
            <v>0</v>
          </cell>
          <cell r="AY1781">
            <v>0</v>
          </cell>
          <cell r="CK1781">
            <v>0</v>
          </cell>
          <cell r="CL1781">
            <v>0</v>
          </cell>
          <cell r="CM1781">
            <v>0</v>
          </cell>
        </row>
        <row r="1782">
          <cell r="F1782">
            <v>126602</v>
          </cell>
          <cell r="G1782">
            <v>126602</v>
          </cell>
          <cell r="H1782">
            <v>0</v>
          </cell>
          <cell r="I1782">
            <v>0</v>
          </cell>
          <cell r="AY1782">
            <v>0</v>
          </cell>
          <cell r="CK1782">
            <v>0</v>
          </cell>
          <cell r="CL1782">
            <v>0</v>
          </cell>
          <cell r="CM1782">
            <v>0</v>
          </cell>
        </row>
        <row r="1783">
          <cell r="F1783">
            <v>102075</v>
          </cell>
          <cell r="G1783">
            <v>102075</v>
          </cell>
          <cell r="H1783">
            <v>80049.94</v>
          </cell>
          <cell r="I1783">
            <v>0</v>
          </cell>
          <cell r="AY1783">
            <v>8941.26</v>
          </cell>
          <cell r="CK1783">
            <v>0</v>
          </cell>
          <cell r="CL1783">
            <v>0</v>
          </cell>
          <cell r="CM1783">
            <v>0</v>
          </cell>
        </row>
        <row r="1784">
          <cell r="F1784">
            <v>16494</v>
          </cell>
          <cell r="G1784">
            <v>16494</v>
          </cell>
          <cell r="H1784">
            <v>13218</v>
          </cell>
          <cell r="I1784">
            <v>0</v>
          </cell>
          <cell r="AY1784">
            <v>1478.34</v>
          </cell>
          <cell r="CK1784">
            <v>0</v>
          </cell>
          <cell r="CL1784">
            <v>0</v>
          </cell>
          <cell r="CM1784">
            <v>0</v>
          </cell>
        </row>
        <row r="1785">
          <cell r="F1785">
            <v>33000</v>
          </cell>
          <cell r="G1785">
            <v>33000</v>
          </cell>
          <cell r="H1785">
            <v>26324.93</v>
          </cell>
          <cell r="I1785">
            <v>0</v>
          </cell>
          <cell r="AY1785">
            <v>2924.93</v>
          </cell>
          <cell r="CK1785">
            <v>0</v>
          </cell>
          <cell r="CL1785">
            <v>0</v>
          </cell>
          <cell r="CM1785">
            <v>0</v>
          </cell>
        </row>
        <row r="1786">
          <cell r="F1786">
            <v>14469</v>
          </cell>
          <cell r="G1786">
            <v>15557.04</v>
          </cell>
          <cell r="H1786">
            <v>15557.04</v>
          </cell>
          <cell r="I1786">
            <v>0</v>
          </cell>
          <cell r="AY1786">
            <v>0</v>
          </cell>
          <cell r="CK1786">
            <v>0</v>
          </cell>
          <cell r="CL1786">
            <v>0</v>
          </cell>
          <cell r="CM1786">
            <v>0</v>
          </cell>
        </row>
        <row r="1787">
          <cell r="F1787">
            <v>79897</v>
          </cell>
          <cell r="G1787">
            <v>79897</v>
          </cell>
          <cell r="H1787">
            <v>58990.47</v>
          </cell>
          <cell r="I1787">
            <v>0</v>
          </cell>
          <cell r="AY1787">
            <v>5992.36</v>
          </cell>
          <cell r="CK1787">
            <v>0</v>
          </cell>
          <cell r="CL1787">
            <v>0</v>
          </cell>
          <cell r="CM1787">
            <v>0</v>
          </cell>
        </row>
        <row r="1788">
          <cell r="F1788">
            <v>9671</v>
          </cell>
          <cell r="G1788">
            <v>9671</v>
          </cell>
          <cell r="H1788">
            <v>5167.03</v>
          </cell>
          <cell r="I1788">
            <v>0</v>
          </cell>
          <cell r="AY1788">
            <v>0</v>
          </cell>
          <cell r="CK1788">
            <v>0</v>
          </cell>
          <cell r="CL1788">
            <v>0</v>
          </cell>
          <cell r="CM1788">
            <v>0</v>
          </cell>
        </row>
        <row r="1789">
          <cell r="F1789">
            <v>10710</v>
          </cell>
          <cell r="G1789">
            <v>10710</v>
          </cell>
          <cell r="H1789">
            <v>6629</v>
          </cell>
          <cell r="I1789">
            <v>0</v>
          </cell>
          <cell r="AY1789">
            <v>0</v>
          </cell>
          <cell r="CK1789">
            <v>0</v>
          </cell>
          <cell r="CL1789">
            <v>0</v>
          </cell>
          <cell r="CM1789">
            <v>0</v>
          </cell>
        </row>
        <row r="1790">
          <cell r="F1790">
            <v>312</v>
          </cell>
          <cell r="G1790">
            <v>312</v>
          </cell>
          <cell r="H1790">
            <v>203.63</v>
          </cell>
          <cell r="I1790">
            <v>0</v>
          </cell>
          <cell r="AY1790">
            <v>21.58</v>
          </cell>
          <cell r="CK1790">
            <v>0</v>
          </cell>
          <cell r="CL1790">
            <v>0</v>
          </cell>
          <cell r="CM1790">
            <v>0</v>
          </cell>
        </row>
        <row r="1791">
          <cell r="F1791">
            <v>89646</v>
          </cell>
          <cell r="G1791">
            <v>63567</v>
          </cell>
          <cell r="H1791">
            <v>42378.06</v>
          </cell>
          <cell r="I1791">
            <v>0</v>
          </cell>
          <cell r="AY1791">
            <v>0</v>
          </cell>
          <cell r="CK1791">
            <v>0</v>
          </cell>
          <cell r="CL1791">
            <v>0</v>
          </cell>
          <cell r="CM1791">
            <v>0</v>
          </cell>
        </row>
        <row r="1792">
          <cell r="F1792">
            <v>15916</v>
          </cell>
          <cell r="G1792">
            <v>15916</v>
          </cell>
          <cell r="H1792">
            <v>9347.9599999999991</v>
          </cell>
          <cell r="I1792">
            <v>551.35</v>
          </cell>
          <cell r="AY1792">
            <v>0</v>
          </cell>
          <cell r="CK1792">
            <v>0</v>
          </cell>
          <cell r="CL1792">
            <v>0</v>
          </cell>
          <cell r="CM1792">
            <v>0</v>
          </cell>
        </row>
        <row r="1793">
          <cell r="F1793">
            <v>3396</v>
          </cell>
          <cell r="G1793">
            <v>3396</v>
          </cell>
          <cell r="H1793">
            <v>2355.21</v>
          </cell>
          <cell r="I1793">
            <v>363</v>
          </cell>
          <cell r="AY1793">
            <v>0</v>
          </cell>
          <cell r="CK1793">
            <v>0</v>
          </cell>
          <cell r="CL1793">
            <v>0</v>
          </cell>
          <cell r="CM1793">
            <v>0</v>
          </cell>
        </row>
        <row r="1794">
          <cell r="F1794">
            <v>1113</v>
          </cell>
          <cell r="G1794">
            <v>1113</v>
          </cell>
          <cell r="H1794">
            <v>871.8</v>
          </cell>
          <cell r="I1794">
            <v>146</v>
          </cell>
          <cell r="AY1794">
            <v>0</v>
          </cell>
          <cell r="CK1794">
            <v>0</v>
          </cell>
          <cell r="CL1794">
            <v>0</v>
          </cell>
          <cell r="CM1794">
            <v>0</v>
          </cell>
        </row>
        <row r="1795">
          <cell r="F1795">
            <v>500</v>
          </cell>
          <cell r="G1795">
            <v>500</v>
          </cell>
          <cell r="H1795">
            <v>160</v>
          </cell>
          <cell r="I1795">
            <v>0</v>
          </cell>
          <cell r="AY1795">
            <v>0</v>
          </cell>
          <cell r="CK1795">
            <v>0</v>
          </cell>
          <cell r="CL1795">
            <v>0</v>
          </cell>
          <cell r="CM1795">
            <v>0</v>
          </cell>
        </row>
        <row r="1796">
          <cell r="F1796">
            <v>500</v>
          </cell>
          <cell r="G1796">
            <v>500</v>
          </cell>
          <cell r="H1796">
            <v>167.3</v>
          </cell>
          <cell r="I1796">
            <v>0</v>
          </cell>
          <cell r="AY1796">
            <v>0</v>
          </cell>
          <cell r="CK1796">
            <v>0</v>
          </cell>
          <cell r="CL1796">
            <v>0</v>
          </cell>
          <cell r="CM1796">
            <v>0</v>
          </cell>
        </row>
        <row r="1797">
          <cell r="F1797">
            <v>39297</v>
          </cell>
          <cell r="G1797">
            <v>39297</v>
          </cell>
          <cell r="H1797">
            <v>15367.8</v>
          </cell>
          <cell r="I1797">
            <v>0</v>
          </cell>
          <cell r="AY1797">
            <v>0</v>
          </cell>
          <cell r="CK1797">
            <v>0</v>
          </cell>
          <cell r="CL1797">
            <v>0</v>
          </cell>
          <cell r="CM1797">
            <v>0</v>
          </cell>
        </row>
        <row r="1798">
          <cell r="F1798">
            <v>2658624</v>
          </cell>
          <cell r="G1798">
            <v>2658624</v>
          </cell>
          <cell r="H1798">
            <v>1631350.25</v>
          </cell>
          <cell r="I1798">
            <v>0</v>
          </cell>
          <cell r="AY1798">
            <v>165585</v>
          </cell>
          <cell r="CK1798">
            <v>0</v>
          </cell>
          <cell r="CL1798">
            <v>0</v>
          </cell>
          <cell r="CM1798">
            <v>0</v>
          </cell>
        </row>
        <row r="1799">
          <cell r="F1799">
            <v>12708</v>
          </cell>
          <cell r="G1799">
            <v>12708</v>
          </cell>
          <cell r="H1799">
            <v>10008</v>
          </cell>
          <cell r="I1799">
            <v>0</v>
          </cell>
          <cell r="AY1799">
            <v>1112</v>
          </cell>
          <cell r="CK1799">
            <v>0</v>
          </cell>
          <cell r="CL1799">
            <v>0</v>
          </cell>
          <cell r="CM1799">
            <v>0</v>
          </cell>
        </row>
        <row r="1800">
          <cell r="F1800">
            <v>166164</v>
          </cell>
          <cell r="G1800">
            <v>166164</v>
          </cell>
          <cell r="H1800">
            <v>65218.07</v>
          </cell>
          <cell r="I1800">
            <v>0</v>
          </cell>
          <cell r="AY1800">
            <v>0</v>
          </cell>
          <cell r="CK1800">
            <v>0</v>
          </cell>
          <cell r="CL1800">
            <v>0</v>
          </cell>
          <cell r="CM1800">
            <v>0</v>
          </cell>
        </row>
        <row r="1801">
          <cell r="F1801">
            <v>519426</v>
          </cell>
          <cell r="G1801">
            <v>519426</v>
          </cell>
          <cell r="H1801">
            <v>0</v>
          </cell>
          <cell r="I1801">
            <v>0</v>
          </cell>
          <cell r="AY1801">
            <v>0</v>
          </cell>
          <cell r="CK1801">
            <v>0</v>
          </cell>
          <cell r="CL1801">
            <v>0</v>
          </cell>
          <cell r="CM1801">
            <v>0</v>
          </cell>
        </row>
        <row r="1802">
          <cell r="F1802">
            <v>351552</v>
          </cell>
          <cell r="G1802">
            <v>351552</v>
          </cell>
          <cell r="H1802">
            <v>205556.43</v>
          </cell>
          <cell r="I1802">
            <v>0</v>
          </cell>
          <cell r="AY1802">
            <v>20924.439999999999</v>
          </cell>
          <cell r="CK1802">
            <v>0</v>
          </cell>
          <cell r="CL1802">
            <v>0</v>
          </cell>
          <cell r="CM1802">
            <v>0</v>
          </cell>
        </row>
        <row r="1803">
          <cell r="F1803">
            <v>61903</v>
          </cell>
          <cell r="G1803">
            <v>61903</v>
          </cell>
          <cell r="H1803">
            <v>36880.120000000003</v>
          </cell>
          <cell r="I1803">
            <v>0</v>
          </cell>
          <cell r="AY1803">
            <v>3770.92</v>
          </cell>
          <cell r="CK1803">
            <v>0</v>
          </cell>
          <cell r="CL1803">
            <v>0</v>
          </cell>
          <cell r="CM1803">
            <v>0</v>
          </cell>
        </row>
        <row r="1804">
          <cell r="F1804">
            <v>52800</v>
          </cell>
          <cell r="G1804">
            <v>52800</v>
          </cell>
          <cell r="H1804">
            <v>34983</v>
          </cell>
          <cell r="I1804">
            <v>0</v>
          </cell>
          <cell r="AY1804">
            <v>3510</v>
          </cell>
          <cell r="CK1804">
            <v>0</v>
          </cell>
          <cell r="CL1804">
            <v>0</v>
          </cell>
          <cell r="CM1804">
            <v>0</v>
          </cell>
        </row>
        <row r="1805">
          <cell r="F1805">
            <v>59363</v>
          </cell>
          <cell r="G1805">
            <v>53067.49</v>
          </cell>
          <cell r="H1805">
            <v>52047.97</v>
          </cell>
          <cell r="I1805">
            <v>0</v>
          </cell>
          <cell r="AY1805">
            <v>0</v>
          </cell>
          <cell r="CK1805">
            <v>0</v>
          </cell>
          <cell r="CL1805">
            <v>0</v>
          </cell>
          <cell r="CM1805">
            <v>0</v>
          </cell>
        </row>
        <row r="1806">
          <cell r="F1806">
            <v>347295</v>
          </cell>
          <cell r="G1806">
            <v>347295</v>
          </cell>
          <cell r="H1806">
            <v>192985.95</v>
          </cell>
          <cell r="I1806">
            <v>0</v>
          </cell>
          <cell r="AY1806">
            <v>18716.240000000002</v>
          </cell>
          <cell r="CK1806">
            <v>0</v>
          </cell>
          <cell r="CL1806">
            <v>0</v>
          </cell>
          <cell r="CM1806">
            <v>0</v>
          </cell>
        </row>
        <row r="1807">
          <cell r="F1807">
            <v>150</v>
          </cell>
          <cell r="G1807">
            <v>150</v>
          </cell>
          <cell r="H1807">
            <v>150</v>
          </cell>
          <cell r="I1807">
            <v>0</v>
          </cell>
          <cell r="AY1807">
            <v>0</v>
          </cell>
          <cell r="CK1807">
            <v>0</v>
          </cell>
          <cell r="CL1807">
            <v>0</v>
          </cell>
          <cell r="CM1807">
            <v>0</v>
          </cell>
        </row>
        <row r="1808">
          <cell r="F1808">
            <v>55074</v>
          </cell>
          <cell r="G1808">
            <v>55074</v>
          </cell>
          <cell r="H1808">
            <v>44515.839999999997</v>
          </cell>
          <cell r="I1808">
            <v>0</v>
          </cell>
          <cell r="AY1808">
            <v>3671.84</v>
          </cell>
          <cell r="CK1808">
            <v>0</v>
          </cell>
          <cell r="CL1808">
            <v>0</v>
          </cell>
          <cell r="CM1808">
            <v>0</v>
          </cell>
        </row>
        <row r="1809">
          <cell r="F1809">
            <v>4207</v>
          </cell>
          <cell r="G1809">
            <v>4207</v>
          </cell>
          <cell r="H1809">
            <v>3079.03</v>
          </cell>
          <cell r="I1809">
            <v>0</v>
          </cell>
          <cell r="AY1809">
            <v>375.78</v>
          </cell>
          <cell r="CK1809">
            <v>0</v>
          </cell>
          <cell r="CL1809">
            <v>0</v>
          </cell>
          <cell r="CM1809">
            <v>0</v>
          </cell>
        </row>
        <row r="1810">
          <cell r="F1810">
            <v>32023</v>
          </cell>
          <cell r="G1810">
            <v>31102.66</v>
          </cell>
          <cell r="H1810">
            <v>20725.689999999999</v>
          </cell>
          <cell r="I1810">
            <v>0</v>
          </cell>
          <cell r="AY1810">
            <v>604.87</v>
          </cell>
          <cell r="CK1810">
            <v>0</v>
          </cell>
          <cell r="CL1810">
            <v>0</v>
          </cell>
          <cell r="CM1810">
            <v>0</v>
          </cell>
        </row>
        <row r="1811">
          <cell r="F1811">
            <v>1834</v>
          </cell>
          <cell r="G1811">
            <v>1834</v>
          </cell>
          <cell r="H1811">
            <v>1771.94</v>
          </cell>
          <cell r="I1811">
            <v>0</v>
          </cell>
          <cell r="AY1811">
            <v>0</v>
          </cell>
          <cell r="CK1811">
            <v>0</v>
          </cell>
          <cell r="CL1811">
            <v>0</v>
          </cell>
          <cell r="CM1811">
            <v>0</v>
          </cell>
        </row>
        <row r="1812">
          <cell r="F1812">
            <v>500</v>
          </cell>
          <cell r="G1812">
            <v>500</v>
          </cell>
          <cell r="H1812">
            <v>500</v>
          </cell>
          <cell r="I1812">
            <v>0</v>
          </cell>
          <cell r="AY1812">
            <v>0</v>
          </cell>
          <cell r="CK1812">
            <v>0</v>
          </cell>
          <cell r="CL1812">
            <v>0</v>
          </cell>
          <cell r="CM1812">
            <v>0</v>
          </cell>
        </row>
        <row r="1813">
          <cell r="F1813">
            <v>1000</v>
          </cell>
          <cell r="G1813">
            <v>1000</v>
          </cell>
          <cell r="H1813">
            <v>885.5</v>
          </cell>
          <cell r="I1813">
            <v>0</v>
          </cell>
          <cell r="AY1813">
            <v>0</v>
          </cell>
          <cell r="CK1813">
            <v>0</v>
          </cell>
          <cell r="CL1813">
            <v>0</v>
          </cell>
          <cell r="CM1813">
            <v>0</v>
          </cell>
        </row>
        <row r="1814">
          <cell r="F1814">
            <v>30000</v>
          </cell>
          <cell r="G1814">
            <v>30000</v>
          </cell>
          <cell r="H1814">
            <v>29900</v>
          </cell>
          <cell r="I1814">
            <v>0</v>
          </cell>
          <cell r="AY1814">
            <v>0</v>
          </cell>
          <cell r="CK1814">
            <v>0</v>
          </cell>
          <cell r="CL1814">
            <v>0</v>
          </cell>
          <cell r="CM1814">
            <v>0</v>
          </cell>
        </row>
        <row r="1815">
          <cell r="F1815">
            <v>500</v>
          </cell>
          <cell r="G1815">
            <v>500</v>
          </cell>
          <cell r="H1815">
            <v>485</v>
          </cell>
          <cell r="I1815">
            <v>0</v>
          </cell>
          <cell r="AY1815">
            <v>0</v>
          </cell>
          <cell r="CK1815">
            <v>0</v>
          </cell>
          <cell r="CL1815">
            <v>0</v>
          </cell>
          <cell r="CM1815">
            <v>0</v>
          </cell>
        </row>
        <row r="1816">
          <cell r="F1816">
            <v>30000</v>
          </cell>
          <cell r="G1816">
            <v>30000</v>
          </cell>
          <cell r="H1816">
            <v>12663.54</v>
          </cell>
          <cell r="I1816">
            <v>0</v>
          </cell>
          <cell r="AY1816">
            <v>0</v>
          </cell>
          <cell r="CK1816">
            <v>0</v>
          </cell>
          <cell r="CL1816">
            <v>0</v>
          </cell>
          <cell r="CM1816">
            <v>0</v>
          </cell>
        </row>
        <row r="1817">
          <cell r="F1817">
            <v>30000</v>
          </cell>
          <cell r="G1817">
            <v>30000</v>
          </cell>
          <cell r="H1817">
            <v>12083.88</v>
          </cell>
          <cell r="I1817">
            <v>0</v>
          </cell>
          <cell r="AY1817">
            <v>0</v>
          </cell>
          <cell r="CK1817">
            <v>0</v>
          </cell>
          <cell r="CL1817">
            <v>0</v>
          </cell>
          <cell r="CM1817">
            <v>0</v>
          </cell>
        </row>
        <row r="1818">
          <cell r="F1818">
            <v>8000</v>
          </cell>
          <cell r="G1818">
            <v>8000</v>
          </cell>
          <cell r="H1818">
            <v>6265.43</v>
          </cell>
          <cell r="I1818">
            <v>1087.1199999999999</v>
          </cell>
          <cell r="AY1818">
            <v>0</v>
          </cell>
          <cell r="CK1818">
            <v>0</v>
          </cell>
          <cell r="CL1818">
            <v>0</v>
          </cell>
          <cell r="CM1818">
            <v>0</v>
          </cell>
        </row>
        <row r="1819">
          <cell r="F1819">
            <v>1000</v>
          </cell>
          <cell r="G1819">
            <v>1000</v>
          </cell>
          <cell r="H1819">
            <v>605.32000000000005</v>
          </cell>
          <cell r="I1819">
            <v>0</v>
          </cell>
          <cell r="AY1819">
            <v>0</v>
          </cell>
          <cell r="CK1819">
            <v>0</v>
          </cell>
          <cell r="CL1819">
            <v>0</v>
          </cell>
          <cell r="CM1819">
            <v>0</v>
          </cell>
        </row>
        <row r="1820">
          <cell r="F1820">
            <v>3031</v>
          </cell>
          <cell r="G1820">
            <v>3031</v>
          </cell>
          <cell r="H1820">
            <v>2805.16</v>
          </cell>
          <cell r="I1820">
            <v>0</v>
          </cell>
          <cell r="AY1820">
            <v>0</v>
          </cell>
          <cell r="CK1820">
            <v>0</v>
          </cell>
          <cell r="CL1820">
            <v>0</v>
          </cell>
          <cell r="CM1820">
            <v>0</v>
          </cell>
        </row>
        <row r="1821">
          <cell r="F1821">
            <v>4618</v>
          </cell>
          <cell r="G1821">
            <v>4618</v>
          </cell>
          <cell r="H1821">
            <v>976</v>
          </cell>
          <cell r="I1821">
            <v>0</v>
          </cell>
          <cell r="AY1821">
            <v>42</v>
          </cell>
          <cell r="CK1821">
            <v>0</v>
          </cell>
          <cell r="CL1821">
            <v>0</v>
          </cell>
          <cell r="CM1821">
            <v>0</v>
          </cell>
        </row>
        <row r="1822">
          <cell r="F1822">
            <v>500</v>
          </cell>
          <cell r="G1822">
            <v>500</v>
          </cell>
          <cell r="H1822">
            <v>342.05</v>
          </cell>
          <cell r="I1822">
            <v>0</v>
          </cell>
          <cell r="AY1822">
            <v>0</v>
          </cell>
          <cell r="CK1822">
            <v>0</v>
          </cell>
          <cell r="CL1822">
            <v>0</v>
          </cell>
          <cell r="CM1822">
            <v>0</v>
          </cell>
        </row>
        <row r="1823">
          <cell r="F1823">
            <v>5498089</v>
          </cell>
          <cell r="G1823">
            <v>5498089</v>
          </cell>
          <cell r="H1823">
            <v>4397994.9400000004</v>
          </cell>
          <cell r="I1823">
            <v>0</v>
          </cell>
          <cell r="AY1823">
            <v>489296.26</v>
          </cell>
          <cell r="CK1823">
            <v>0</v>
          </cell>
          <cell r="CL1823">
            <v>0</v>
          </cell>
          <cell r="CM1823">
            <v>0</v>
          </cell>
        </row>
        <row r="1824">
          <cell r="F1824">
            <v>500000</v>
          </cell>
          <cell r="G1824">
            <v>30870.57</v>
          </cell>
          <cell r="H1824">
            <v>30870.57</v>
          </cell>
          <cell r="I1824">
            <v>0</v>
          </cell>
          <cell r="AY1824">
            <v>1430.76</v>
          </cell>
          <cell r="CK1824">
            <v>0</v>
          </cell>
          <cell r="CL1824">
            <v>0</v>
          </cell>
          <cell r="CM1824">
            <v>0</v>
          </cell>
        </row>
        <row r="1825">
          <cell r="F1825">
            <v>0</v>
          </cell>
          <cell r="G1825">
            <v>5423.85</v>
          </cell>
          <cell r="H1825">
            <v>5423.85</v>
          </cell>
          <cell r="I1825">
            <v>0</v>
          </cell>
          <cell r="AY1825">
            <v>5201.57</v>
          </cell>
          <cell r="CK1825">
            <v>0</v>
          </cell>
          <cell r="CL1825">
            <v>0</v>
          </cell>
          <cell r="CM1825">
            <v>0</v>
          </cell>
        </row>
        <row r="1826">
          <cell r="F1826">
            <v>276544</v>
          </cell>
          <cell r="G1826">
            <v>276544</v>
          </cell>
          <cell r="H1826">
            <v>241476.33</v>
          </cell>
          <cell r="I1826">
            <v>0</v>
          </cell>
          <cell r="AY1826">
            <v>25308</v>
          </cell>
          <cell r="CK1826">
            <v>0</v>
          </cell>
          <cell r="CL1826">
            <v>0</v>
          </cell>
          <cell r="CM1826">
            <v>0</v>
          </cell>
        </row>
        <row r="1827">
          <cell r="F1827">
            <v>433423</v>
          </cell>
          <cell r="G1827">
            <v>433423</v>
          </cell>
          <cell r="H1827">
            <v>204890.15</v>
          </cell>
          <cell r="I1827">
            <v>0</v>
          </cell>
          <cell r="AY1827">
            <v>4018.66</v>
          </cell>
          <cell r="CK1827">
            <v>0</v>
          </cell>
          <cell r="CL1827">
            <v>0</v>
          </cell>
          <cell r="CM1827">
            <v>0</v>
          </cell>
        </row>
        <row r="1828">
          <cell r="F1828">
            <v>1111523</v>
          </cell>
          <cell r="G1828">
            <v>1111523</v>
          </cell>
          <cell r="H1828">
            <v>0</v>
          </cell>
          <cell r="I1828">
            <v>0</v>
          </cell>
          <cell r="AY1828">
            <v>0</v>
          </cell>
          <cell r="CK1828">
            <v>0</v>
          </cell>
          <cell r="CL1828">
            <v>0</v>
          </cell>
          <cell r="CM1828">
            <v>0</v>
          </cell>
        </row>
        <row r="1829">
          <cell r="F1829">
            <v>814907</v>
          </cell>
          <cell r="G1829">
            <v>814907</v>
          </cell>
          <cell r="H1829">
            <v>629089.18000000005</v>
          </cell>
          <cell r="I1829">
            <v>0</v>
          </cell>
          <cell r="AY1829">
            <v>70725.17</v>
          </cell>
          <cell r="CK1829">
            <v>0</v>
          </cell>
          <cell r="CL1829">
            <v>0</v>
          </cell>
          <cell r="CM1829">
            <v>0</v>
          </cell>
        </row>
        <row r="1830">
          <cell r="F1830">
            <v>138076</v>
          </cell>
          <cell r="G1830">
            <v>138076</v>
          </cell>
          <cell r="H1830">
            <v>109277.99</v>
          </cell>
          <cell r="I1830">
            <v>0</v>
          </cell>
          <cell r="AY1830">
            <v>12324.19</v>
          </cell>
          <cell r="CK1830">
            <v>0</v>
          </cell>
          <cell r="CL1830">
            <v>0</v>
          </cell>
          <cell r="CM1830">
            <v>0</v>
          </cell>
        </row>
        <row r="1831">
          <cell r="F1831">
            <v>184800</v>
          </cell>
          <cell r="G1831">
            <v>184800</v>
          </cell>
          <cell r="H1831">
            <v>147417.99</v>
          </cell>
          <cell r="I1831">
            <v>0</v>
          </cell>
          <cell r="AY1831">
            <v>16380</v>
          </cell>
          <cell r="CK1831">
            <v>0</v>
          </cell>
          <cell r="CL1831">
            <v>0</v>
          </cell>
          <cell r="CM1831">
            <v>0</v>
          </cell>
        </row>
        <row r="1832">
          <cell r="F1832">
            <v>126937</v>
          </cell>
          <cell r="G1832">
            <v>134289.85</v>
          </cell>
          <cell r="H1832">
            <v>134289.85</v>
          </cell>
          <cell r="I1832">
            <v>0</v>
          </cell>
          <cell r="AY1832">
            <v>0</v>
          </cell>
          <cell r="CK1832">
            <v>0</v>
          </cell>
          <cell r="CL1832">
            <v>0</v>
          </cell>
          <cell r="CM1832">
            <v>0</v>
          </cell>
        </row>
        <row r="1833">
          <cell r="F1833">
            <v>745662</v>
          </cell>
          <cell r="G1833">
            <v>745662</v>
          </cell>
          <cell r="H1833">
            <v>524304.30000000005</v>
          </cell>
          <cell r="I1833">
            <v>0</v>
          </cell>
          <cell r="AY1833">
            <v>54980.91</v>
          </cell>
          <cell r="CK1833">
            <v>0</v>
          </cell>
          <cell r="CL1833">
            <v>0</v>
          </cell>
          <cell r="CM1833">
            <v>0</v>
          </cell>
        </row>
        <row r="1834">
          <cell r="F1834">
            <v>1000</v>
          </cell>
          <cell r="G1834">
            <v>1000</v>
          </cell>
          <cell r="H1834">
            <v>990.79</v>
          </cell>
          <cell r="I1834">
            <v>0</v>
          </cell>
          <cell r="AY1834">
            <v>0</v>
          </cell>
          <cell r="CK1834">
            <v>0</v>
          </cell>
          <cell r="CL1834">
            <v>0</v>
          </cell>
          <cell r="CM1834">
            <v>0</v>
          </cell>
        </row>
        <row r="1835">
          <cell r="F1835">
            <v>0</v>
          </cell>
          <cell r="G1835">
            <v>920.34</v>
          </cell>
          <cell r="H1835">
            <v>920.34</v>
          </cell>
          <cell r="I1835">
            <v>0</v>
          </cell>
          <cell r="AY1835">
            <v>0</v>
          </cell>
          <cell r="CK1835">
            <v>0</v>
          </cell>
          <cell r="CL1835">
            <v>0</v>
          </cell>
          <cell r="CM1835">
            <v>0</v>
          </cell>
        </row>
        <row r="1836">
          <cell r="F1836">
            <v>7695</v>
          </cell>
          <cell r="G1836">
            <v>7304.37</v>
          </cell>
          <cell r="H1836">
            <v>6643.81</v>
          </cell>
          <cell r="I1836">
            <v>0</v>
          </cell>
          <cell r="AY1836">
            <v>428.73</v>
          </cell>
          <cell r="CK1836">
            <v>0</v>
          </cell>
          <cell r="CL1836">
            <v>0</v>
          </cell>
          <cell r="CM1836">
            <v>0</v>
          </cell>
        </row>
        <row r="1837">
          <cell r="F1837">
            <v>79585</v>
          </cell>
          <cell r="G1837">
            <v>83072</v>
          </cell>
          <cell r="H1837">
            <v>75159</v>
          </cell>
          <cell r="I1837">
            <v>0</v>
          </cell>
          <cell r="AY1837">
            <v>9042</v>
          </cell>
          <cell r="CK1837">
            <v>0</v>
          </cell>
          <cell r="CL1837">
            <v>0</v>
          </cell>
          <cell r="CM1837">
            <v>0</v>
          </cell>
        </row>
        <row r="1838">
          <cell r="F1838">
            <v>6003</v>
          </cell>
          <cell r="G1838">
            <v>6003</v>
          </cell>
          <cell r="H1838">
            <v>3407.5</v>
          </cell>
          <cell r="I1838">
            <v>0</v>
          </cell>
          <cell r="AY1838">
            <v>400</v>
          </cell>
          <cell r="CK1838">
            <v>0</v>
          </cell>
          <cell r="CL1838">
            <v>0</v>
          </cell>
          <cell r="CM1838">
            <v>0</v>
          </cell>
        </row>
        <row r="1839">
          <cell r="F1839">
            <v>0</v>
          </cell>
          <cell r="G1839">
            <v>2114.48</v>
          </cell>
          <cell r="H1839">
            <v>2114.48</v>
          </cell>
          <cell r="I1839">
            <v>0</v>
          </cell>
          <cell r="AY1839">
            <v>0</v>
          </cell>
          <cell r="CK1839">
            <v>0</v>
          </cell>
          <cell r="CL1839">
            <v>0</v>
          </cell>
          <cell r="CM1839">
            <v>0</v>
          </cell>
        </row>
        <row r="1840">
          <cell r="F1840">
            <v>22003</v>
          </cell>
          <cell r="G1840">
            <v>22003</v>
          </cell>
          <cell r="H1840">
            <v>20196.7</v>
          </cell>
          <cell r="I1840">
            <v>850</v>
          </cell>
          <cell r="AY1840">
            <v>2388.6999999999998</v>
          </cell>
          <cell r="CK1840">
            <v>0</v>
          </cell>
          <cell r="CL1840">
            <v>0</v>
          </cell>
          <cell r="CM1840">
            <v>0</v>
          </cell>
        </row>
        <row r="1841">
          <cell r="F1841">
            <v>698686</v>
          </cell>
          <cell r="G1841">
            <v>275001.74</v>
          </cell>
          <cell r="H1841">
            <v>275001.74</v>
          </cell>
          <cell r="I1841">
            <v>0</v>
          </cell>
          <cell r="AY1841">
            <v>52930.76</v>
          </cell>
          <cell r="CK1841">
            <v>0</v>
          </cell>
          <cell r="CL1841">
            <v>0</v>
          </cell>
          <cell r="CM1841">
            <v>0</v>
          </cell>
        </row>
        <row r="1842">
          <cell r="F1842">
            <v>8450</v>
          </cell>
          <cell r="G1842">
            <v>8450</v>
          </cell>
          <cell r="H1842">
            <v>4010.94</v>
          </cell>
          <cell r="I1842">
            <v>1120.1300000000001</v>
          </cell>
          <cell r="AY1842">
            <v>0</v>
          </cell>
          <cell r="CK1842">
            <v>0</v>
          </cell>
          <cell r="CL1842">
            <v>0</v>
          </cell>
          <cell r="CM1842">
            <v>0</v>
          </cell>
        </row>
        <row r="1843">
          <cell r="F1843">
            <v>35000</v>
          </cell>
          <cell r="G1843">
            <v>35000</v>
          </cell>
          <cell r="H1843">
            <v>31268</v>
          </cell>
          <cell r="I1843">
            <v>0</v>
          </cell>
          <cell r="AY1843">
            <v>0</v>
          </cell>
          <cell r="CK1843">
            <v>0</v>
          </cell>
          <cell r="CL1843">
            <v>0</v>
          </cell>
          <cell r="CM1843">
            <v>0</v>
          </cell>
        </row>
        <row r="1844">
          <cell r="F1844">
            <v>10653</v>
          </cell>
          <cell r="G1844">
            <v>9953</v>
          </cell>
          <cell r="H1844">
            <v>984</v>
          </cell>
          <cell r="I1844">
            <v>0</v>
          </cell>
          <cell r="AY1844">
            <v>0</v>
          </cell>
          <cell r="CK1844">
            <v>0</v>
          </cell>
          <cell r="CL1844">
            <v>0</v>
          </cell>
          <cell r="CM1844">
            <v>0</v>
          </cell>
        </row>
        <row r="1845">
          <cell r="F1845">
            <v>0</v>
          </cell>
          <cell r="G1845">
            <v>700</v>
          </cell>
          <cell r="H1845">
            <v>700</v>
          </cell>
          <cell r="I1845">
            <v>0</v>
          </cell>
          <cell r="AY1845">
            <v>0</v>
          </cell>
          <cell r="CK1845">
            <v>0</v>
          </cell>
          <cell r="CL1845">
            <v>0</v>
          </cell>
          <cell r="CM1845">
            <v>0</v>
          </cell>
        </row>
        <row r="1846">
          <cell r="F1846">
            <v>3000</v>
          </cell>
          <cell r="G1846">
            <v>3000</v>
          </cell>
          <cell r="H1846">
            <v>2599</v>
          </cell>
          <cell r="I1846">
            <v>327.75</v>
          </cell>
          <cell r="AY1846">
            <v>0</v>
          </cell>
          <cell r="CK1846">
            <v>0</v>
          </cell>
          <cell r="CL1846">
            <v>0</v>
          </cell>
          <cell r="CM1846">
            <v>0</v>
          </cell>
        </row>
        <row r="1847">
          <cell r="F1847">
            <v>15000</v>
          </cell>
          <cell r="G1847">
            <v>15000</v>
          </cell>
          <cell r="H1847">
            <v>999.35</v>
          </cell>
          <cell r="I1847">
            <v>0</v>
          </cell>
          <cell r="AY1847">
            <v>0</v>
          </cell>
          <cell r="CK1847">
            <v>0</v>
          </cell>
          <cell r="CL1847">
            <v>0</v>
          </cell>
          <cell r="CM1847">
            <v>0</v>
          </cell>
        </row>
        <row r="1848">
          <cell r="F1848">
            <v>100000</v>
          </cell>
          <cell r="G1848">
            <v>100000</v>
          </cell>
          <cell r="H1848">
            <v>43253.07</v>
          </cell>
          <cell r="I1848">
            <v>2</v>
          </cell>
          <cell r="AY1848">
            <v>0</v>
          </cell>
          <cell r="CK1848">
            <v>0</v>
          </cell>
          <cell r="CL1848">
            <v>0</v>
          </cell>
          <cell r="CM1848">
            <v>0</v>
          </cell>
        </row>
        <row r="1849">
          <cell r="F1849">
            <v>60000</v>
          </cell>
          <cell r="G1849">
            <v>60000</v>
          </cell>
          <cell r="H1849">
            <v>14977.39</v>
          </cell>
          <cell r="I1849">
            <v>24140.78</v>
          </cell>
          <cell r="AY1849">
            <v>0</v>
          </cell>
          <cell r="CK1849">
            <v>0</v>
          </cell>
          <cell r="CL1849">
            <v>0</v>
          </cell>
          <cell r="CM1849">
            <v>0</v>
          </cell>
        </row>
        <row r="1850">
          <cell r="F1850">
            <v>10000</v>
          </cell>
          <cell r="G1850">
            <v>10000</v>
          </cell>
          <cell r="H1850">
            <v>0</v>
          </cell>
          <cell r="I1850">
            <v>0</v>
          </cell>
          <cell r="AY1850">
            <v>0</v>
          </cell>
          <cell r="CK1850">
            <v>0</v>
          </cell>
          <cell r="CL1850">
            <v>0</v>
          </cell>
          <cell r="CM1850">
            <v>0</v>
          </cell>
        </row>
        <row r="1851">
          <cell r="F1851">
            <v>2000</v>
          </cell>
          <cell r="G1851">
            <v>2000</v>
          </cell>
          <cell r="H1851">
            <v>1061.29</v>
          </cell>
          <cell r="I1851">
            <v>0</v>
          </cell>
          <cell r="AY1851">
            <v>0</v>
          </cell>
          <cell r="CK1851">
            <v>0</v>
          </cell>
          <cell r="CL1851">
            <v>0</v>
          </cell>
          <cell r="CM1851">
            <v>0</v>
          </cell>
        </row>
        <row r="1852">
          <cell r="F1852">
            <v>5000</v>
          </cell>
          <cell r="G1852">
            <v>5000</v>
          </cell>
          <cell r="H1852">
            <v>982</v>
          </cell>
          <cell r="I1852">
            <v>122</v>
          </cell>
          <cell r="AY1852">
            <v>0</v>
          </cell>
          <cell r="CK1852">
            <v>0</v>
          </cell>
          <cell r="CL1852">
            <v>0</v>
          </cell>
          <cell r="CM1852">
            <v>0</v>
          </cell>
        </row>
        <row r="1853">
          <cell r="F1853">
            <v>10000</v>
          </cell>
          <cell r="G1853">
            <v>10000</v>
          </cell>
          <cell r="H1853">
            <v>5220</v>
          </cell>
          <cell r="I1853">
            <v>1185</v>
          </cell>
          <cell r="AY1853">
            <v>0</v>
          </cell>
          <cell r="CK1853">
            <v>0</v>
          </cell>
          <cell r="CL1853">
            <v>0</v>
          </cell>
          <cell r="CM1853">
            <v>0</v>
          </cell>
        </row>
        <row r="1854">
          <cell r="F1854">
            <v>10000</v>
          </cell>
          <cell r="G1854">
            <v>10000</v>
          </cell>
          <cell r="H1854">
            <v>5142.55</v>
          </cell>
          <cell r="I1854">
            <v>0</v>
          </cell>
          <cell r="AY1854">
            <v>0</v>
          </cell>
          <cell r="CK1854">
            <v>0</v>
          </cell>
          <cell r="CL1854">
            <v>0</v>
          </cell>
          <cell r="CM1854">
            <v>0</v>
          </cell>
        </row>
        <row r="1855">
          <cell r="F1855">
            <v>10000</v>
          </cell>
          <cell r="G1855">
            <v>10000</v>
          </cell>
          <cell r="H1855">
            <v>6508.66</v>
          </cell>
          <cell r="I1855">
            <v>817.8</v>
          </cell>
          <cell r="AY1855">
            <v>0</v>
          </cell>
          <cell r="CK1855">
            <v>0</v>
          </cell>
          <cell r="CL1855">
            <v>0</v>
          </cell>
          <cell r="CM1855">
            <v>0</v>
          </cell>
        </row>
        <row r="1856">
          <cell r="F1856">
            <v>45347</v>
          </cell>
          <cell r="G1856">
            <v>45347</v>
          </cell>
          <cell r="H1856">
            <v>24661.27</v>
          </cell>
          <cell r="I1856">
            <v>2561.44</v>
          </cell>
          <cell r="AY1856">
            <v>343.85</v>
          </cell>
          <cell r="CK1856">
            <v>0</v>
          </cell>
          <cell r="CL1856">
            <v>0</v>
          </cell>
          <cell r="CM1856">
            <v>0</v>
          </cell>
        </row>
        <row r="1857">
          <cell r="F1857">
            <v>8333</v>
          </cell>
          <cell r="G1857">
            <v>8333</v>
          </cell>
          <cell r="H1857">
            <v>7562.32</v>
          </cell>
          <cell r="I1857">
            <v>0</v>
          </cell>
          <cell r="AY1857">
            <v>0</v>
          </cell>
          <cell r="CK1857">
            <v>0</v>
          </cell>
          <cell r="CL1857">
            <v>0</v>
          </cell>
          <cell r="CM1857">
            <v>0</v>
          </cell>
        </row>
        <row r="1858">
          <cell r="F1858">
            <v>22813</v>
          </cell>
          <cell r="G1858">
            <v>22813</v>
          </cell>
          <cell r="H1858">
            <v>17097.93</v>
          </cell>
          <cell r="I1858">
            <v>2824.6</v>
          </cell>
          <cell r="AY1858">
            <v>0</v>
          </cell>
          <cell r="CK1858">
            <v>0</v>
          </cell>
          <cell r="CL1858">
            <v>0</v>
          </cell>
          <cell r="CM1858">
            <v>0</v>
          </cell>
        </row>
        <row r="1859">
          <cell r="F1859">
            <v>1000</v>
          </cell>
          <cell r="G1859">
            <v>1000</v>
          </cell>
          <cell r="H1859">
            <v>55</v>
          </cell>
          <cell r="I1859">
            <v>0</v>
          </cell>
          <cell r="AY1859">
            <v>0</v>
          </cell>
          <cell r="CK1859">
            <v>0</v>
          </cell>
          <cell r="CL1859">
            <v>0</v>
          </cell>
          <cell r="CM1859">
            <v>0</v>
          </cell>
        </row>
        <row r="1860">
          <cell r="F1860">
            <v>12288</v>
          </cell>
          <cell r="G1860">
            <v>12288</v>
          </cell>
          <cell r="H1860">
            <v>2669</v>
          </cell>
          <cell r="I1860">
            <v>0</v>
          </cell>
          <cell r="AY1860">
            <v>489</v>
          </cell>
          <cell r="CK1860">
            <v>0</v>
          </cell>
          <cell r="CL1860">
            <v>0</v>
          </cell>
          <cell r="CM1860">
            <v>0</v>
          </cell>
        </row>
        <row r="1861">
          <cell r="F1861">
            <v>8767</v>
          </cell>
          <cell r="G1861">
            <v>14767</v>
          </cell>
          <cell r="H1861">
            <v>9695.24</v>
          </cell>
          <cell r="I1861">
            <v>1087.58</v>
          </cell>
          <cell r="AY1861">
            <v>1530</v>
          </cell>
          <cell r="CK1861">
            <v>0</v>
          </cell>
          <cell r="CL1861">
            <v>0</v>
          </cell>
          <cell r="CM1861">
            <v>0</v>
          </cell>
        </row>
        <row r="1862">
          <cell r="F1862">
            <v>2883</v>
          </cell>
          <cell r="G1862">
            <v>2883</v>
          </cell>
          <cell r="H1862">
            <v>2665</v>
          </cell>
          <cell r="I1862">
            <v>0</v>
          </cell>
          <cell r="AY1862">
            <v>0</v>
          </cell>
          <cell r="CK1862">
            <v>0</v>
          </cell>
          <cell r="CL1862">
            <v>0</v>
          </cell>
          <cell r="CM1862">
            <v>0</v>
          </cell>
        </row>
        <row r="1863">
          <cell r="F1863">
            <v>13082</v>
          </cell>
          <cell r="G1863">
            <v>13082</v>
          </cell>
          <cell r="H1863">
            <v>870</v>
          </cell>
          <cell r="I1863">
            <v>199</v>
          </cell>
          <cell r="AY1863">
            <v>0</v>
          </cell>
          <cell r="CK1863">
            <v>0</v>
          </cell>
          <cell r="CL1863">
            <v>0</v>
          </cell>
          <cell r="CM1863">
            <v>0</v>
          </cell>
        </row>
        <row r="1864">
          <cell r="F1864">
            <v>1000</v>
          </cell>
          <cell r="G1864">
            <v>1000</v>
          </cell>
          <cell r="H1864">
            <v>0</v>
          </cell>
          <cell r="I1864">
            <v>0</v>
          </cell>
          <cell r="AY1864">
            <v>0</v>
          </cell>
          <cell r="CK1864">
            <v>0</v>
          </cell>
          <cell r="CL1864">
            <v>0</v>
          </cell>
          <cell r="CM1864">
            <v>0</v>
          </cell>
        </row>
        <row r="1865">
          <cell r="F1865">
            <v>1334</v>
          </cell>
          <cell r="G1865">
            <v>1334</v>
          </cell>
          <cell r="H1865">
            <v>401.83</v>
          </cell>
          <cell r="I1865">
            <v>91</v>
          </cell>
          <cell r="AY1865">
            <v>0</v>
          </cell>
          <cell r="CK1865">
            <v>0</v>
          </cell>
          <cell r="CL1865">
            <v>0</v>
          </cell>
          <cell r="CM1865">
            <v>0</v>
          </cell>
        </row>
        <row r="1866">
          <cell r="F1866">
            <v>500</v>
          </cell>
          <cell r="G1866">
            <v>500</v>
          </cell>
          <cell r="H1866">
            <v>258.79000000000002</v>
          </cell>
          <cell r="I1866">
            <v>0</v>
          </cell>
          <cell r="AY1866">
            <v>0</v>
          </cell>
          <cell r="CK1866">
            <v>0</v>
          </cell>
          <cell r="CL1866">
            <v>0</v>
          </cell>
          <cell r="CM1866">
            <v>0</v>
          </cell>
        </row>
        <row r="1867">
          <cell r="F1867">
            <v>97893</v>
          </cell>
          <cell r="G1867">
            <v>97893</v>
          </cell>
          <cell r="H1867">
            <v>36382.769999999997</v>
          </cell>
          <cell r="I1867">
            <v>1858.63</v>
          </cell>
          <cell r="AY1867">
            <v>1755.44</v>
          </cell>
          <cell r="CK1867">
            <v>0</v>
          </cell>
          <cell r="CL1867">
            <v>0</v>
          </cell>
          <cell r="CM1867">
            <v>0</v>
          </cell>
        </row>
        <row r="1868">
          <cell r="F1868">
            <v>16068</v>
          </cell>
          <cell r="G1868">
            <v>16068</v>
          </cell>
          <cell r="H1868">
            <v>0</v>
          </cell>
          <cell r="I1868">
            <v>0</v>
          </cell>
          <cell r="AY1868">
            <v>0</v>
          </cell>
          <cell r="CK1868">
            <v>0</v>
          </cell>
          <cell r="CL1868">
            <v>0</v>
          </cell>
          <cell r="CM1868">
            <v>0</v>
          </cell>
        </row>
        <row r="1870">
          <cell r="F1870">
            <v>1400000</v>
          </cell>
          <cell r="G1870">
            <v>2400000</v>
          </cell>
          <cell r="H1870">
            <v>2248718.4300000002</v>
          </cell>
          <cell r="I1870">
            <v>48449.17</v>
          </cell>
          <cell r="AY1870">
            <v>13503.49</v>
          </cell>
          <cell r="CK1870">
            <v>0</v>
          </cell>
          <cell r="CL1870">
            <v>0</v>
          </cell>
          <cell r="CM1870">
            <v>0</v>
          </cell>
        </row>
        <row r="1871">
          <cell r="F1871">
            <v>8260673</v>
          </cell>
          <cell r="G1871">
            <v>8260673</v>
          </cell>
          <cell r="H1871">
            <v>6860874.9000000004</v>
          </cell>
          <cell r="I1871">
            <v>248274</v>
          </cell>
          <cell r="AY1871">
            <v>192859.37</v>
          </cell>
          <cell r="CK1871">
            <v>0</v>
          </cell>
          <cell r="CL1871">
            <v>0</v>
          </cell>
          <cell r="CM1871">
            <v>0</v>
          </cell>
        </row>
        <row r="1872">
          <cell r="F1872">
            <v>3790752</v>
          </cell>
          <cell r="G1872">
            <v>3790752</v>
          </cell>
          <cell r="H1872">
            <v>2732479.31</v>
          </cell>
          <cell r="I1872">
            <v>0</v>
          </cell>
          <cell r="AY1872">
            <v>306806.90000000002</v>
          </cell>
          <cell r="CK1872">
            <v>0</v>
          </cell>
          <cell r="CL1872">
            <v>0</v>
          </cell>
          <cell r="CM1872">
            <v>0</v>
          </cell>
        </row>
        <row r="1873">
          <cell r="F1873">
            <v>155809</v>
          </cell>
          <cell r="G1873">
            <v>155809</v>
          </cell>
          <cell r="H1873">
            <v>128937.83</v>
          </cell>
          <cell r="I1873">
            <v>0</v>
          </cell>
          <cell r="AY1873">
            <v>14062</v>
          </cell>
          <cell r="CK1873">
            <v>0</v>
          </cell>
          <cell r="CL1873">
            <v>0</v>
          </cell>
          <cell r="CM1873">
            <v>0</v>
          </cell>
        </row>
        <row r="1874">
          <cell r="F1874">
            <v>290350</v>
          </cell>
          <cell r="G1874">
            <v>290350</v>
          </cell>
          <cell r="H1874">
            <v>124383.24</v>
          </cell>
          <cell r="I1874">
            <v>0</v>
          </cell>
          <cell r="AY1874">
            <v>0</v>
          </cell>
          <cell r="CK1874">
            <v>0</v>
          </cell>
          <cell r="CL1874">
            <v>0</v>
          </cell>
          <cell r="CM1874">
            <v>0</v>
          </cell>
        </row>
        <row r="1875">
          <cell r="F1875">
            <v>768334</v>
          </cell>
          <cell r="G1875">
            <v>768334</v>
          </cell>
          <cell r="H1875">
            <v>0</v>
          </cell>
          <cell r="I1875">
            <v>0</v>
          </cell>
          <cell r="AY1875">
            <v>0</v>
          </cell>
          <cell r="CK1875">
            <v>0</v>
          </cell>
          <cell r="CL1875">
            <v>0</v>
          </cell>
          <cell r="CM1875">
            <v>0</v>
          </cell>
        </row>
        <row r="1876">
          <cell r="F1876">
            <v>2394</v>
          </cell>
          <cell r="G1876">
            <v>0</v>
          </cell>
          <cell r="H1876">
            <v>0</v>
          </cell>
          <cell r="I1876">
            <v>0</v>
          </cell>
          <cell r="AY1876">
            <v>0</v>
          </cell>
          <cell r="CK1876">
            <v>0</v>
          </cell>
          <cell r="CL1876">
            <v>0</v>
          </cell>
          <cell r="CM1876">
            <v>0</v>
          </cell>
        </row>
        <row r="1878">
          <cell r="F1878">
            <v>546812</v>
          </cell>
          <cell r="G1878">
            <v>546812</v>
          </cell>
          <cell r="H1878">
            <v>381899.36</v>
          </cell>
          <cell r="I1878">
            <v>0</v>
          </cell>
          <cell r="AY1878">
            <v>43262.37</v>
          </cell>
          <cell r="CK1878">
            <v>0</v>
          </cell>
          <cell r="CL1878">
            <v>0</v>
          </cell>
          <cell r="CM1878">
            <v>0</v>
          </cell>
        </row>
        <row r="1879">
          <cell r="F1879">
            <v>93151</v>
          </cell>
          <cell r="G1879">
            <v>93151</v>
          </cell>
          <cell r="H1879">
            <v>66369.039999999994</v>
          </cell>
          <cell r="I1879">
            <v>0</v>
          </cell>
          <cell r="AY1879">
            <v>7545.7</v>
          </cell>
          <cell r="CK1879">
            <v>0</v>
          </cell>
          <cell r="CL1879">
            <v>0</v>
          </cell>
          <cell r="CM1879">
            <v>0</v>
          </cell>
        </row>
        <row r="1880">
          <cell r="F1880">
            <v>118800</v>
          </cell>
          <cell r="G1880">
            <v>118800</v>
          </cell>
          <cell r="H1880">
            <v>89207.9</v>
          </cell>
          <cell r="I1880">
            <v>0</v>
          </cell>
          <cell r="AY1880">
            <v>9944.6299999999992</v>
          </cell>
          <cell r="CK1880">
            <v>0</v>
          </cell>
          <cell r="CL1880">
            <v>0</v>
          </cell>
          <cell r="CM1880">
            <v>0</v>
          </cell>
        </row>
        <row r="1881">
          <cell r="F1881">
            <v>87810</v>
          </cell>
          <cell r="G1881">
            <v>85276.96</v>
          </cell>
          <cell r="H1881">
            <v>84568.99</v>
          </cell>
          <cell r="I1881">
            <v>0</v>
          </cell>
          <cell r="AY1881">
            <v>0</v>
          </cell>
          <cell r="CK1881">
            <v>0</v>
          </cell>
          <cell r="CL1881">
            <v>0</v>
          </cell>
          <cell r="CM1881">
            <v>0</v>
          </cell>
        </row>
        <row r="1882">
          <cell r="F1882">
            <v>519629</v>
          </cell>
          <cell r="G1882">
            <v>519629</v>
          </cell>
          <cell r="H1882">
            <v>327524.38</v>
          </cell>
          <cell r="I1882">
            <v>0</v>
          </cell>
          <cell r="AY1882">
            <v>34898.589999999997</v>
          </cell>
          <cell r="CK1882">
            <v>0</v>
          </cell>
          <cell r="CL1882">
            <v>0</v>
          </cell>
          <cell r="CM1882">
            <v>0</v>
          </cell>
        </row>
        <row r="1883">
          <cell r="F1883">
            <v>41305</v>
          </cell>
          <cell r="G1883">
            <v>41305</v>
          </cell>
          <cell r="H1883">
            <v>33386.879999999997</v>
          </cell>
          <cell r="I1883">
            <v>0</v>
          </cell>
          <cell r="AY1883">
            <v>2753.88</v>
          </cell>
          <cell r="CK1883">
            <v>0</v>
          </cell>
          <cell r="CL1883">
            <v>0</v>
          </cell>
          <cell r="CM1883">
            <v>0</v>
          </cell>
        </row>
        <row r="1884">
          <cell r="F1884">
            <v>10217</v>
          </cell>
          <cell r="G1884">
            <v>10217</v>
          </cell>
          <cell r="H1884">
            <v>7479.16</v>
          </cell>
          <cell r="I1884">
            <v>0</v>
          </cell>
          <cell r="AY1884">
            <v>912.78</v>
          </cell>
          <cell r="CK1884">
            <v>0</v>
          </cell>
          <cell r="CL1884">
            <v>0</v>
          </cell>
          <cell r="CM1884">
            <v>0</v>
          </cell>
        </row>
        <row r="1885">
          <cell r="F1885">
            <v>28725</v>
          </cell>
          <cell r="G1885">
            <v>28725</v>
          </cell>
          <cell r="H1885">
            <v>19124.14</v>
          </cell>
          <cell r="I1885">
            <v>0</v>
          </cell>
          <cell r="AY1885">
            <v>503.52</v>
          </cell>
          <cell r="CK1885">
            <v>0</v>
          </cell>
          <cell r="CL1885">
            <v>0</v>
          </cell>
          <cell r="CM1885">
            <v>0</v>
          </cell>
        </row>
        <row r="1886">
          <cell r="F1886">
            <v>22565</v>
          </cell>
          <cell r="G1886">
            <v>22565</v>
          </cell>
          <cell r="H1886">
            <v>10098.35</v>
          </cell>
          <cell r="I1886">
            <v>847</v>
          </cell>
          <cell r="AY1886">
            <v>1619.35</v>
          </cell>
          <cell r="CK1886">
            <v>0</v>
          </cell>
          <cell r="CL1886">
            <v>0</v>
          </cell>
          <cell r="CM1886">
            <v>0</v>
          </cell>
        </row>
        <row r="1887">
          <cell r="F1887">
            <v>5818</v>
          </cell>
          <cell r="G1887">
            <v>5818</v>
          </cell>
          <cell r="H1887">
            <v>5615.94</v>
          </cell>
          <cell r="I1887">
            <v>0</v>
          </cell>
          <cell r="AY1887">
            <v>0</v>
          </cell>
          <cell r="CK1887">
            <v>0</v>
          </cell>
          <cell r="CL1887">
            <v>0</v>
          </cell>
          <cell r="CM1887">
            <v>0</v>
          </cell>
        </row>
        <row r="1888">
          <cell r="F1888">
            <v>2000</v>
          </cell>
          <cell r="G1888">
            <v>2000</v>
          </cell>
          <cell r="H1888">
            <v>184</v>
          </cell>
          <cell r="I1888">
            <v>0</v>
          </cell>
          <cell r="AY1888">
            <v>0</v>
          </cell>
          <cell r="CK1888">
            <v>0</v>
          </cell>
          <cell r="CL1888">
            <v>0</v>
          </cell>
          <cell r="CM1888">
            <v>0</v>
          </cell>
        </row>
        <row r="1889">
          <cell r="F1889">
            <v>1000</v>
          </cell>
          <cell r="G1889">
            <v>1000</v>
          </cell>
          <cell r="H1889">
            <v>0</v>
          </cell>
          <cell r="I1889">
            <v>0</v>
          </cell>
          <cell r="AY1889">
            <v>0</v>
          </cell>
          <cell r="CK1889">
            <v>0</v>
          </cell>
          <cell r="CL1889">
            <v>0</v>
          </cell>
          <cell r="CM1889">
            <v>0</v>
          </cell>
        </row>
        <row r="1890">
          <cell r="F1890">
            <v>15000</v>
          </cell>
          <cell r="G1890">
            <v>15000</v>
          </cell>
          <cell r="H1890">
            <v>0</v>
          </cell>
          <cell r="I1890">
            <v>0</v>
          </cell>
          <cell r="AY1890">
            <v>0</v>
          </cell>
          <cell r="CK1890">
            <v>0</v>
          </cell>
          <cell r="CL1890">
            <v>0</v>
          </cell>
          <cell r="CM1890">
            <v>0</v>
          </cell>
        </row>
        <row r="1891">
          <cell r="F1891">
            <v>30000</v>
          </cell>
          <cell r="G1891">
            <v>30000</v>
          </cell>
          <cell r="H1891">
            <v>12610.72</v>
          </cell>
          <cell r="I1891">
            <v>9001</v>
          </cell>
          <cell r="AY1891">
            <v>0</v>
          </cell>
          <cell r="CK1891">
            <v>0</v>
          </cell>
          <cell r="CL1891">
            <v>0</v>
          </cell>
          <cell r="CM1891">
            <v>0</v>
          </cell>
        </row>
        <row r="1892">
          <cell r="F1892">
            <v>5000</v>
          </cell>
          <cell r="G1892">
            <v>5000</v>
          </cell>
          <cell r="H1892">
            <v>581.41999999999996</v>
          </cell>
          <cell r="I1892">
            <v>0</v>
          </cell>
          <cell r="AY1892">
            <v>0</v>
          </cell>
          <cell r="CK1892">
            <v>0</v>
          </cell>
          <cell r="CL1892">
            <v>0</v>
          </cell>
          <cell r="CM1892">
            <v>0</v>
          </cell>
        </row>
        <row r="1893">
          <cell r="F1893">
            <v>15000</v>
          </cell>
          <cell r="G1893">
            <v>15000</v>
          </cell>
          <cell r="H1893">
            <v>0</v>
          </cell>
          <cell r="I1893">
            <v>0</v>
          </cell>
          <cell r="AY1893">
            <v>0</v>
          </cell>
          <cell r="CK1893">
            <v>0</v>
          </cell>
          <cell r="CL1893">
            <v>0</v>
          </cell>
          <cell r="CM1893">
            <v>0</v>
          </cell>
        </row>
        <row r="1894">
          <cell r="F1894">
            <v>10000</v>
          </cell>
          <cell r="G1894">
            <v>10000</v>
          </cell>
          <cell r="H1894">
            <v>656</v>
          </cell>
          <cell r="I1894">
            <v>0</v>
          </cell>
          <cell r="AY1894">
            <v>0</v>
          </cell>
          <cell r="CK1894">
            <v>0</v>
          </cell>
          <cell r="CL1894">
            <v>0</v>
          </cell>
          <cell r="CM1894">
            <v>0</v>
          </cell>
        </row>
        <row r="1895">
          <cell r="F1895">
            <v>10000</v>
          </cell>
          <cell r="G1895">
            <v>10000</v>
          </cell>
          <cell r="H1895">
            <v>6094.6</v>
          </cell>
          <cell r="I1895">
            <v>0</v>
          </cell>
          <cell r="AY1895">
            <v>0</v>
          </cell>
          <cell r="CK1895">
            <v>0</v>
          </cell>
          <cell r="CL1895">
            <v>0</v>
          </cell>
          <cell r="CM1895">
            <v>0</v>
          </cell>
        </row>
        <row r="1896">
          <cell r="F1896">
            <v>25427</v>
          </cell>
          <cell r="G1896">
            <v>25427</v>
          </cell>
          <cell r="H1896">
            <v>7131.22</v>
          </cell>
          <cell r="I1896">
            <v>690</v>
          </cell>
          <cell r="AY1896">
            <v>205.28</v>
          </cell>
          <cell r="CK1896">
            <v>0</v>
          </cell>
          <cell r="CL1896">
            <v>0</v>
          </cell>
          <cell r="CM1896">
            <v>0</v>
          </cell>
        </row>
        <row r="1897">
          <cell r="F1897">
            <v>2802</v>
          </cell>
          <cell r="G1897">
            <v>2802</v>
          </cell>
          <cell r="H1897">
            <v>2066.5500000000002</v>
          </cell>
          <cell r="I1897">
            <v>0</v>
          </cell>
          <cell r="AY1897">
            <v>0</v>
          </cell>
          <cell r="CK1897">
            <v>0</v>
          </cell>
          <cell r="CL1897">
            <v>0</v>
          </cell>
          <cell r="CM1897">
            <v>0</v>
          </cell>
        </row>
        <row r="1898">
          <cell r="F1898">
            <v>15910</v>
          </cell>
          <cell r="G1898">
            <v>15910</v>
          </cell>
          <cell r="H1898">
            <v>8396.2199999999993</v>
          </cell>
          <cell r="I1898">
            <v>0</v>
          </cell>
          <cell r="AY1898">
            <v>0</v>
          </cell>
          <cell r="CK1898">
            <v>0</v>
          </cell>
          <cell r="CL1898">
            <v>0</v>
          </cell>
          <cell r="CM1898">
            <v>0</v>
          </cell>
        </row>
        <row r="1899">
          <cell r="F1899">
            <v>2184</v>
          </cell>
          <cell r="G1899">
            <v>2184</v>
          </cell>
          <cell r="H1899">
            <v>1500</v>
          </cell>
          <cell r="I1899">
            <v>0</v>
          </cell>
          <cell r="AY1899">
            <v>0</v>
          </cell>
          <cell r="CK1899">
            <v>0</v>
          </cell>
          <cell r="CL1899">
            <v>0</v>
          </cell>
          <cell r="CM1899">
            <v>0</v>
          </cell>
        </row>
        <row r="1900">
          <cell r="F1900">
            <v>4323</v>
          </cell>
          <cell r="G1900">
            <v>4323</v>
          </cell>
          <cell r="H1900">
            <v>712</v>
          </cell>
          <cell r="I1900">
            <v>0</v>
          </cell>
          <cell r="AY1900">
            <v>182</v>
          </cell>
          <cell r="CK1900">
            <v>0</v>
          </cell>
          <cell r="CL1900">
            <v>0</v>
          </cell>
          <cell r="CM1900">
            <v>0</v>
          </cell>
        </row>
        <row r="1901">
          <cell r="F1901">
            <v>8522</v>
          </cell>
          <cell r="G1901">
            <v>8522</v>
          </cell>
          <cell r="H1901">
            <v>3878.65</v>
          </cell>
          <cell r="I1901">
            <v>1782</v>
          </cell>
          <cell r="AY1901">
            <v>0</v>
          </cell>
          <cell r="CK1901">
            <v>0</v>
          </cell>
          <cell r="CL1901">
            <v>0</v>
          </cell>
          <cell r="CM1901">
            <v>0</v>
          </cell>
        </row>
        <row r="1902">
          <cell r="F1902">
            <v>1934</v>
          </cell>
          <cell r="G1902">
            <v>1934</v>
          </cell>
          <cell r="H1902">
            <v>0</v>
          </cell>
          <cell r="I1902">
            <v>0</v>
          </cell>
          <cell r="AY1902">
            <v>0</v>
          </cell>
          <cell r="CK1902">
            <v>0</v>
          </cell>
          <cell r="CL1902">
            <v>0</v>
          </cell>
          <cell r="CM1902">
            <v>0</v>
          </cell>
        </row>
        <row r="1903">
          <cell r="F1903">
            <v>5541</v>
          </cell>
          <cell r="G1903">
            <v>5541</v>
          </cell>
          <cell r="H1903">
            <v>64</v>
          </cell>
          <cell r="I1903">
            <v>0</v>
          </cell>
          <cell r="AY1903">
            <v>0</v>
          </cell>
          <cell r="CK1903">
            <v>0</v>
          </cell>
          <cell r="CL1903">
            <v>0</v>
          </cell>
          <cell r="CM1903">
            <v>0</v>
          </cell>
        </row>
        <row r="1904">
          <cell r="F1904">
            <v>1000</v>
          </cell>
          <cell r="G1904">
            <v>1000</v>
          </cell>
          <cell r="H1904">
            <v>0</v>
          </cell>
          <cell r="I1904">
            <v>0</v>
          </cell>
          <cell r="AY1904">
            <v>0</v>
          </cell>
          <cell r="CK1904">
            <v>0</v>
          </cell>
          <cell r="CL1904">
            <v>0</v>
          </cell>
          <cell r="CM1904">
            <v>0</v>
          </cell>
        </row>
        <row r="1905">
          <cell r="F1905">
            <v>500</v>
          </cell>
          <cell r="G1905">
            <v>500</v>
          </cell>
          <cell r="H1905">
            <v>77.42</v>
          </cell>
          <cell r="I1905">
            <v>0</v>
          </cell>
          <cell r="AY1905">
            <v>0</v>
          </cell>
          <cell r="CK1905">
            <v>0</v>
          </cell>
          <cell r="CL1905">
            <v>0</v>
          </cell>
          <cell r="CM1905">
            <v>0</v>
          </cell>
        </row>
        <row r="1906">
          <cell r="F1906">
            <v>1000</v>
          </cell>
          <cell r="G1906">
            <v>325</v>
          </cell>
          <cell r="H1906">
            <v>325</v>
          </cell>
          <cell r="I1906">
            <v>0</v>
          </cell>
          <cell r="AY1906">
            <v>0</v>
          </cell>
          <cell r="CK1906">
            <v>0</v>
          </cell>
          <cell r="CL1906">
            <v>0</v>
          </cell>
          <cell r="CM1906">
            <v>0</v>
          </cell>
        </row>
        <row r="1907">
          <cell r="F1907">
            <v>0</v>
          </cell>
          <cell r="G1907">
            <v>675</v>
          </cell>
          <cell r="H1907">
            <v>675</v>
          </cell>
          <cell r="I1907">
            <v>0</v>
          </cell>
          <cell r="AY1907">
            <v>0</v>
          </cell>
          <cell r="CK1907">
            <v>0</v>
          </cell>
          <cell r="CL1907">
            <v>0</v>
          </cell>
          <cell r="CM1907">
            <v>0</v>
          </cell>
        </row>
        <row r="1908">
          <cell r="F1908">
            <v>16055</v>
          </cell>
          <cell r="G1908">
            <v>16055</v>
          </cell>
          <cell r="H1908">
            <v>0</v>
          </cell>
          <cell r="I1908">
            <v>5888</v>
          </cell>
          <cell r="AY1908">
            <v>0</v>
          </cell>
          <cell r="CK1908">
            <v>0</v>
          </cell>
          <cell r="CL1908">
            <v>0</v>
          </cell>
          <cell r="CM1908">
            <v>0</v>
          </cell>
        </row>
        <row r="1909">
          <cell r="F1909">
            <v>3569616</v>
          </cell>
          <cell r="G1909">
            <v>3569616</v>
          </cell>
          <cell r="H1909">
            <v>2996220.78</v>
          </cell>
          <cell r="I1909">
            <v>0</v>
          </cell>
          <cell r="AY1909">
            <v>335625.46</v>
          </cell>
          <cell r="CK1909">
            <v>0</v>
          </cell>
          <cell r="CL1909">
            <v>0</v>
          </cell>
          <cell r="CM1909">
            <v>0</v>
          </cell>
        </row>
        <row r="1910">
          <cell r="F1910">
            <v>281217</v>
          </cell>
          <cell r="G1910">
            <v>286520.5</v>
          </cell>
          <cell r="H1910">
            <v>252223</v>
          </cell>
          <cell r="I1910">
            <v>0</v>
          </cell>
          <cell r="AY1910">
            <v>26594.5</v>
          </cell>
          <cell r="CK1910">
            <v>0</v>
          </cell>
          <cell r="CL1910">
            <v>0</v>
          </cell>
          <cell r="CM1910">
            <v>0</v>
          </cell>
        </row>
        <row r="1911">
          <cell r="F1911">
            <v>311810</v>
          </cell>
          <cell r="G1911">
            <v>311810</v>
          </cell>
          <cell r="H1911">
            <v>143267.03</v>
          </cell>
          <cell r="I1911">
            <v>0</v>
          </cell>
          <cell r="AY1911">
            <v>0</v>
          </cell>
          <cell r="CK1911">
            <v>0</v>
          </cell>
          <cell r="CL1911">
            <v>0</v>
          </cell>
          <cell r="CM1911">
            <v>0</v>
          </cell>
        </row>
        <row r="1912">
          <cell r="F1912">
            <v>752033</v>
          </cell>
          <cell r="G1912">
            <v>752033</v>
          </cell>
          <cell r="H1912">
            <v>0</v>
          </cell>
          <cell r="I1912">
            <v>0</v>
          </cell>
          <cell r="AY1912">
            <v>0</v>
          </cell>
          <cell r="CK1912">
            <v>0</v>
          </cell>
          <cell r="CL1912">
            <v>0</v>
          </cell>
          <cell r="CM1912">
            <v>0</v>
          </cell>
        </row>
        <row r="1913">
          <cell r="F1913">
            <v>550714</v>
          </cell>
          <cell r="G1913">
            <v>550714</v>
          </cell>
          <cell r="H1913">
            <v>441070.86</v>
          </cell>
          <cell r="I1913">
            <v>0</v>
          </cell>
          <cell r="AY1913">
            <v>48784.65</v>
          </cell>
          <cell r="CK1913">
            <v>0</v>
          </cell>
          <cell r="CL1913">
            <v>0</v>
          </cell>
          <cell r="CM1913">
            <v>0</v>
          </cell>
        </row>
        <row r="1914">
          <cell r="F1914">
            <v>91709</v>
          </cell>
          <cell r="G1914">
            <v>91709</v>
          </cell>
          <cell r="H1914">
            <v>75052.28</v>
          </cell>
          <cell r="I1914">
            <v>0</v>
          </cell>
          <cell r="AY1914">
            <v>8330.5499999999993</v>
          </cell>
          <cell r="CK1914">
            <v>0</v>
          </cell>
          <cell r="CL1914">
            <v>0</v>
          </cell>
          <cell r="CM1914">
            <v>0</v>
          </cell>
        </row>
        <row r="1915">
          <cell r="F1915">
            <v>145200</v>
          </cell>
          <cell r="G1915">
            <v>145200</v>
          </cell>
          <cell r="H1915">
            <v>120585.46</v>
          </cell>
          <cell r="I1915">
            <v>0</v>
          </cell>
          <cell r="AY1915">
            <v>13133.05</v>
          </cell>
          <cell r="CK1915">
            <v>0</v>
          </cell>
          <cell r="CL1915">
            <v>0</v>
          </cell>
          <cell r="CM1915">
            <v>0</v>
          </cell>
        </row>
        <row r="1916">
          <cell r="F1916">
            <v>85640</v>
          </cell>
          <cell r="G1916">
            <v>93619.73</v>
          </cell>
          <cell r="H1916">
            <v>93619.73</v>
          </cell>
          <cell r="I1916">
            <v>0</v>
          </cell>
          <cell r="AY1916">
            <v>0</v>
          </cell>
          <cell r="CK1916">
            <v>0</v>
          </cell>
          <cell r="CL1916">
            <v>0</v>
          </cell>
          <cell r="CM1916">
            <v>0</v>
          </cell>
        </row>
        <row r="1917">
          <cell r="F1917">
            <v>507919</v>
          </cell>
          <cell r="G1917">
            <v>507919</v>
          </cell>
          <cell r="H1917">
            <v>369457.87</v>
          </cell>
          <cell r="I1917">
            <v>0</v>
          </cell>
          <cell r="AY1917">
            <v>38913.839999999997</v>
          </cell>
          <cell r="CK1917">
            <v>0</v>
          </cell>
          <cell r="CL1917">
            <v>0</v>
          </cell>
          <cell r="CM1917">
            <v>0</v>
          </cell>
        </row>
        <row r="1918">
          <cell r="F1918">
            <v>500</v>
          </cell>
          <cell r="G1918">
            <v>500</v>
          </cell>
          <cell r="H1918">
            <v>377</v>
          </cell>
          <cell r="I1918">
            <v>23.5</v>
          </cell>
          <cell r="AY1918">
            <v>0</v>
          </cell>
          <cell r="CK1918">
            <v>0</v>
          </cell>
          <cell r="CL1918">
            <v>0</v>
          </cell>
          <cell r="CM1918">
            <v>0</v>
          </cell>
        </row>
        <row r="1919">
          <cell r="F1919">
            <v>6885</v>
          </cell>
          <cell r="G1919">
            <v>7019.68</v>
          </cell>
          <cell r="H1919">
            <v>5564.48</v>
          </cell>
          <cell r="I1919">
            <v>0</v>
          </cell>
          <cell r="AY1919">
            <v>458.98</v>
          </cell>
          <cell r="CK1919">
            <v>0</v>
          </cell>
          <cell r="CL1919">
            <v>0</v>
          </cell>
          <cell r="CM1919">
            <v>0</v>
          </cell>
        </row>
        <row r="1920">
          <cell r="F1920">
            <v>7211</v>
          </cell>
          <cell r="G1920">
            <v>7211</v>
          </cell>
          <cell r="H1920">
            <v>5278.51</v>
          </cell>
          <cell r="I1920">
            <v>0</v>
          </cell>
          <cell r="AY1920">
            <v>644.21</v>
          </cell>
          <cell r="CK1920">
            <v>0</v>
          </cell>
          <cell r="CL1920">
            <v>0</v>
          </cell>
          <cell r="CM1920">
            <v>0</v>
          </cell>
        </row>
        <row r="1921">
          <cell r="F1921">
            <v>23899</v>
          </cell>
          <cell r="G1921">
            <v>23899</v>
          </cell>
          <cell r="H1921">
            <v>14822.42</v>
          </cell>
          <cell r="I1921">
            <v>0</v>
          </cell>
          <cell r="AY1921">
            <v>439.17</v>
          </cell>
          <cell r="CK1921">
            <v>0</v>
          </cell>
          <cell r="CL1921">
            <v>0</v>
          </cell>
          <cell r="CM1921">
            <v>0</v>
          </cell>
        </row>
        <row r="1922">
          <cell r="F1922">
            <v>11002</v>
          </cell>
          <cell r="G1922">
            <v>11002</v>
          </cell>
          <cell r="H1922">
            <v>6698.35</v>
          </cell>
          <cell r="I1922">
            <v>847</v>
          </cell>
          <cell r="AY1922">
            <v>769.35</v>
          </cell>
          <cell r="CK1922">
            <v>0</v>
          </cell>
          <cell r="CL1922">
            <v>0</v>
          </cell>
          <cell r="CM1922">
            <v>0</v>
          </cell>
        </row>
        <row r="1923">
          <cell r="F1923">
            <v>14156</v>
          </cell>
          <cell r="G1923">
            <v>14156</v>
          </cell>
          <cell r="H1923">
            <v>8597.52</v>
          </cell>
          <cell r="I1923">
            <v>2357.88</v>
          </cell>
          <cell r="AY1923">
            <v>0</v>
          </cell>
          <cell r="CK1923">
            <v>0</v>
          </cell>
          <cell r="CL1923">
            <v>0</v>
          </cell>
          <cell r="CM1923">
            <v>0</v>
          </cell>
        </row>
        <row r="1924">
          <cell r="F1924">
            <v>2000</v>
          </cell>
          <cell r="G1924">
            <v>2000</v>
          </cell>
          <cell r="H1924">
            <v>1798</v>
          </cell>
          <cell r="I1924">
            <v>25.3</v>
          </cell>
          <cell r="AY1924">
            <v>0</v>
          </cell>
          <cell r="CK1924">
            <v>0</v>
          </cell>
          <cell r="CL1924">
            <v>0</v>
          </cell>
          <cell r="CM1924">
            <v>0</v>
          </cell>
        </row>
        <row r="1925">
          <cell r="F1925">
            <v>30000</v>
          </cell>
          <cell r="G1925">
            <v>30000</v>
          </cell>
          <cell r="H1925">
            <v>11312.87</v>
          </cell>
          <cell r="I1925">
            <v>5000</v>
          </cell>
          <cell r="AY1925">
            <v>0</v>
          </cell>
          <cell r="CK1925">
            <v>0</v>
          </cell>
          <cell r="CL1925">
            <v>0</v>
          </cell>
          <cell r="CM1925">
            <v>0</v>
          </cell>
        </row>
        <row r="1926">
          <cell r="F1926">
            <v>7000</v>
          </cell>
          <cell r="G1926">
            <v>7000</v>
          </cell>
          <cell r="H1926">
            <v>3144.42</v>
          </cell>
          <cell r="I1926">
            <v>1300.7</v>
          </cell>
          <cell r="AY1926">
            <v>0</v>
          </cell>
          <cell r="CK1926">
            <v>0</v>
          </cell>
          <cell r="CL1926">
            <v>0</v>
          </cell>
          <cell r="CM1926">
            <v>0</v>
          </cell>
        </row>
        <row r="1927">
          <cell r="F1927">
            <v>1000</v>
          </cell>
          <cell r="G1927">
            <v>1000</v>
          </cell>
          <cell r="H1927">
            <v>722</v>
          </cell>
          <cell r="I1927">
            <v>170</v>
          </cell>
          <cell r="AY1927">
            <v>0</v>
          </cell>
          <cell r="CK1927">
            <v>0</v>
          </cell>
          <cell r="CL1927">
            <v>0</v>
          </cell>
          <cell r="CM1927">
            <v>0</v>
          </cell>
        </row>
        <row r="1928">
          <cell r="F1928">
            <v>10000</v>
          </cell>
          <cell r="G1928">
            <v>10000</v>
          </cell>
          <cell r="H1928">
            <v>1677</v>
          </cell>
          <cell r="I1928">
            <v>240</v>
          </cell>
          <cell r="AY1928">
            <v>0</v>
          </cell>
          <cell r="CK1928">
            <v>0</v>
          </cell>
          <cell r="CL1928">
            <v>0</v>
          </cell>
          <cell r="CM1928">
            <v>0</v>
          </cell>
        </row>
        <row r="1929">
          <cell r="F1929">
            <v>10000</v>
          </cell>
          <cell r="G1929">
            <v>10000</v>
          </cell>
          <cell r="H1929">
            <v>1658</v>
          </cell>
          <cell r="I1929">
            <v>0</v>
          </cell>
          <cell r="AY1929">
            <v>0</v>
          </cell>
          <cell r="CK1929">
            <v>0</v>
          </cell>
          <cell r="CL1929">
            <v>0</v>
          </cell>
          <cell r="CM1929">
            <v>0</v>
          </cell>
        </row>
        <row r="1930">
          <cell r="F1930">
            <v>38000</v>
          </cell>
          <cell r="G1930">
            <v>38000</v>
          </cell>
          <cell r="H1930">
            <v>33877.629999999997</v>
          </cell>
          <cell r="I1930">
            <v>2191.1</v>
          </cell>
          <cell r="AY1930">
            <v>40.28</v>
          </cell>
          <cell r="CK1930">
            <v>0</v>
          </cell>
          <cell r="CL1930">
            <v>0</v>
          </cell>
          <cell r="CM1930">
            <v>0</v>
          </cell>
        </row>
        <row r="1931">
          <cell r="F1931">
            <v>4871</v>
          </cell>
          <cell r="G1931">
            <v>4871</v>
          </cell>
          <cell r="H1931">
            <v>3619.65</v>
          </cell>
          <cell r="I1931">
            <v>119.15</v>
          </cell>
          <cell r="AY1931">
            <v>0</v>
          </cell>
          <cell r="CK1931">
            <v>0</v>
          </cell>
          <cell r="CL1931">
            <v>0</v>
          </cell>
          <cell r="CM1931">
            <v>0</v>
          </cell>
        </row>
        <row r="1932">
          <cell r="F1932">
            <v>12956</v>
          </cell>
          <cell r="G1932">
            <v>12956</v>
          </cell>
          <cell r="H1932">
            <v>9913.0499999999993</v>
          </cell>
          <cell r="I1932">
            <v>0</v>
          </cell>
          <cell r="AY1932">
            <v>0</v>
          </cell>
          <cell r="CK1932">
            <v>0</v>
          </cell>
          <cell r="CL1932">
            <v>0</v>
          </cell>
          <cell r="CM1932">
            <v>0</v>
          </cell>
        </row>
        <row r="1933">
          <cell r="F1933">
            <v>1596</v>
          </cell>
          <cell r="G1933">
            <v>1596</v>
          </cell>
          <cell r="H1933">
            <v>550</v>
          </cell>
          <cell r="I1933">
            <v>0</v>
          </cell>
          <cell r="AY1933">
            <v>0</v>
          </cell>
          <cell r="CK1933">
            <v>0</v>
          </cell>
          <cell r="CL1933">
            <v>0</v>
          </cell>
          <cell r="CM1933">
            <v>0</v>
          </cell>
        </row>
        <row r="1934">
          <cell r="F1934">
            <v>3927</v>
          </cell>
          <cell r="G1934">
            <v>3927</v>
          </cell>
          <cell r="H1934">
            <v>3283</v>
          </cell>
          <cell r="I1934">
            <v>0</v>
          </cell>
          <cell r="AY1934">
            <v>84</v>
          </cell>
          <cell r="CK1934">
            <v>0</v>
          </cell>
          <cell r="CL1934">
            <v>0</v>
          </cell>
          <cell r="CM1934">
            <v>0</v>
          </cell>
        </row>
        <row r="1935">
          <cell r="F1935">
            <v>3139</v>
          </cell>
          <cell r="G1935">
            <v>5139</v>
          </cell>
          <cell r="H1935">
            <v>3014.22</v>
          </cell>
          <cell r="I1935">
            <v>473.4</v>
          </cell>
          <cell r="AY1935">
            <v>0</v>
          </cell>
          <cell r="CK1935">
            <v>0</v>
          </cell>
          <cell r="CL1935">
            <v>0</v>
          </cell>
          <cell r="CM1935">
            <v>0</v>
          </cell>
        </row>
        <row r="1936">
          <cell r="F1936">
            <v>2354</v>
          </cell>
          <cell r="G1936">
            <v>2354</v>
          </cell>
          <cell r="H1936">
            <v>1545.94</v>
          </cell>
          <cell r="I1936">
            <v>232.8</v>
          </cell>
          <cell r="AY1936">
            <v>0</v>
          </cell>
          <cell r="CK1936">
            <v>0</v>
          </cell>
          <cell r="CL1936">
            <v>0</v>
          </cell>
          <cell r="CM1936">
            <v>0</v>
          </cell>
        </row>
        <row r="1937">
          <cell r="F1937">
            <v>3160</v>
          </cell>
          <cell r="G1937">
            <v>3160</v>
          </cell>
          <cell r="H1937">
            <v>527</v>
          </cell>
          <cell r="I1937">
            <v>0</v>
          </cell>
          <cell r="AY1937">
            <v>0</v>
          </cell>
          <cell r="CK1937">
            <v>0</v>
          </cell>
          <cell r="CL1937">
            <v>0</v>
          </cell>
          <cell r="CM1937">
            <v>0</v>
          </cell>
        </row>
        <row r="1938">
          <cell r="F1938">
            <v>500</v>
          </cell>
          <cell r="G1938">
            <v>500</v>
          </cell>
          <cell r="H1938">
            <v>370.06</v>
          </cell>
          <cell r="I1938">
            <v>0</v>
          </cell>
          <cell r="AY1938">
            <v>0</v>
          </cell>
          <cell r="CK1938">
            <v>0</v>
          </cell>
          <cell r="CL1938">
            <v>0</v>
          </cell>
          <cell r="CM1938">
            <v>0</v>
          </cell>
        </row>
        <row r="1939">
          <cell r="F1939">
            <v>12022</v>
          </cell>
          <cell r="G1939">
            <v>10098.950000000001</v>
          </cell>
          <cell r="H1939">
            <v>6959.53</v>
          </cell>
          <cell r="I1939">
            <v>0</v>
          </cell>
          <cell r="AY1939">
            <v>343.49</v>
          </cell>
          <cell r="CK1939">
            <v>0</v>
          </cell>
          <cell r="CL1939">
            <v>0</v>
          </cell>
          <cell r="CM1939">
            <v>0</v>
          </cell>
        </row>
        <row r="1940">
          <cell r="F1940">
            <v>4620</v>
          </cell>
          <cell r="G1940">
            <v>4620</v>
          </cell>
          <cell r="H1940">
            <v>0</v>
          </cell>
          <cell r="I1940">
            <v>0</v>
          </cell>
          <cell r="AY1940">
            <v>0</v>
          </cell>
          <cell r="CK1940">
            <v>0</v>
          </cell>
          <cell r="CL1940">
            <v>0</v>
          </cell>
          <cell r="CM1940">
            <v>0</v>
          </cell>
        </row>
        <row r="1941">
          <cell r="F1941">
            <v>2656020</v>
          </cell>
          <cell r="G1941">
            <v>2656020</v>
          </cell>
          <cell r="H1941">
            <v>2083250.5</v>
          </cell>
          <cell r="I1941">
            <v>0</v>
          </cell>
          <cell r="AY1941">
            <v>232400</v>
          </cell>
          <cell r="CK1941">
            <v>0</v>
          </cell>
          <cell r="CL1941">
            <v>0</v>
          </cell>
          <cell r="CM1941">
            <v>0</v>
          </cell>
        </row>
        <row r="1942">
          <cell r="F1942">
            <v>0</v>
          </cell>
          <cell r="G1942">
            <v>40844.49</v>
          </cell>
          <cell r="H1942">
            <v>40844.49</v>
          </cell>
          <cell r="I1942">
            <v>0</v>
          </cell>
          <cell r="AY1942">
            <v>0</v>
          </cell>
          <cell r="CK1942">
            <v>0</v>
          </cell>
          <cell r="CL1942">
            <v>0</v>
          </cell>
          <cell r="CM1942">
            <v>0</v>
          </cell>
        </row>
        <row r="1943">
          <cell r="F1943">
            <v>45528</v>
          </cell>
          <cell r="G1943">
            <v>45528</v>
          </cell>
          <cell r="H1943">
            <v>40389.160000000003</v>
          </cell>
          <cell r="I1943">
            <v>0</v>
          </cell>
          <cell r="AY1943">
            <v>4247</v>
          </cell>
          <cell r="CK1943">
            <v>0</v>
          </cell>
          <cell r="CL1943">
            <v>0</v>
          </cell>
          <cell r="CM1943">
            <v>0</v>
          </cell>
        </row>
        <row r="1944">
          <cell r="F1944">
            <v>187108</v>
          </cell>
          <cell r="G1944">
            <v>187108</v>
          </cell>
          <cell r="H1944">
            <v>86268.41</v>
          </cell>
          <cell r="I1944">
            <v>0</v>
          </cell>
          <cell r="AY1944">
            <v>0</v>
          </cell>
          <cell r="CK1944">
            <v>0</v>
          </cell>
          <cell r="CL1944">
            <v>0</v>
          </cell>
          <cell r="CM1944">
            <v>0</v>
          </cell>
        </row>
        <row r="1945">
          <cell r="F1945">
            <v>525884</v>
          </cell>
          <cell r="G1945">
            <v>525884</v>
          </cell>
          <cell r="H1945">
            <v>0</v>
          </cell>
          <cell r="I1945">
            <v>0</v>
          </cell>
          <cell r="AY1945">
            <v>0</v>
          </cell>
          <cell r="CK1945">
            <v>0</v>
          </cell>
          <cell r="CL1945">
            <v>0</v>
          </cell>
          <cell r="CM1945">
            <v>0</v>
          </cell>
        </row>
        <row r="1946">
          <cell r="F1946">
            <v>347970</v>
          </cell>
          <cell r="G1946">
            <v>347970</v>
          </cell>
          <cell r="H1946">
            <v>267212.03999999998</v>
          </cell>
          <cell r="I1946">
            <v>0</v>
          </cell>
          <cell r="AY1946">
            <v>30041</v>
          </cell>
          <cell r="CK1946">
            <v>0</v>
          </cell>
          <cell r="CL1946">
            <v>0</v>
          </cell>
          <cell r="CM1946">
            <v>0</v>
          </cell>
        </row>
        <row r="1947">
          <cell r="F1947">
            <v>60037</v>
          </cell>
          <cell r="G1947">
            <v>60037</v>
          </cell>
          <cell r="H1947">
            <v>47322.06</v>
          </cell>
          <cell r="I1947">
            <v>0</v>
          </cell>
          <cell r="AY1947">
            <v>5338.19</v>
          </cell>
          <cell r="CK1947">
            <v>0</v>
          </cell>
          <cell r="CL1947">
            <v>0</v>
          </cell>
          <cell r="CM1947">
            <v>0</v>
          </cell>
        </row>
        <row r="1948">
          <cell r="F1948">
            <v>66000</v>
          </cell>
          <cell r="G1948">
            <v>66000</v>
          </cell>
          <cell r="H1948">
            <v>52650</v>
          </cell>
          <cell r="I1948">
            <v>0</v>
          </cell>
          <cell r="AY1948">
            <v>5850</v>
          </cell>
          <cell r="CK1948">
            <v>0</v>
          </cell>
          <cell r="CL1948">
            <v>0</v>
          </cell>
          <cell r="CM1948">
            <v>0</v>
          </cell>
        </row>
        <row r="1949">
          <cell r="F1949">
            <v>60007</v>
          </cell>
          <cell r="G1949">
            <v>61632.9</v>
          </cell>
          <cell r="H1949">
            <v>61632.9</v>
          </cell>
          <cell r="I1949">
            <v>0</v>
          </cell>
          <cell r="AY1949">
            <v>0</v>
          </cell>
          <cell r="CK1949">
            <v>0</v>
          </cell>
          <cell r="CL1949">
            <v>0</v>
          </cell>
          <cell r="CM1949">
            <v>0</v>
          </cell>
        </row>
        <row r="1950">
          <cell r="F1950">
            <v>360972</v>
          </cell>
          <cell r="G1950">
            <v>360972</v>
          </cell>
          <cell r="H1950">
            <v>247484.51</v>
          </cell>
          <cell r="I1950">
            <v>0</v>
          </cell>
          <cell r="AY1950">
            <v>26463.8</v>
          </cell>
          <cell r="CK1950">
            <v>0</v>
          </cell>
          <cell r="CL1950">
            <v>0</v>
          </cell>
          <cell r="CM1950">
            <v>0</v>
          </cell>
        </row>
        <row r="1951">
          <cell r="F1951">
            <v>500</v>
          </cell>
          <cell r="G1951">
            <v>500</v>
          </cell>
          <cell r="H1951">
            <v>0</v>
          </cell>
          <cell r="I1951">
            <v>0</v>
          </cell>
          <cell r="AY1951">
            <v>0</v>
          </cell>
          <cell r="CK1951">
            <v>0</v>
          </cell>
          <cell r="CL1951">
            <v>0</v>
          </cell>
          <cell r="CM1951">
            <v>0</v>
          </cell>
        </row>
        <row r="1952">
          <cell r="F1952">
            <v>24567</v>
          </cell>
          <cell r="G1952">
            <v>24567</v>
          </cell>
          <cell r="H1952">
            <v>14421.27</v>
          </cell>
          <cell r="I1952">
            <v>0</v>
          </cell>
          <cell r="AY1952">
            <v>0</v>
          </cell>
          <cell r="CK1952">
            <v>0</v>
          </cell>
          <cell r="CL1952">
            <v>0</v>
          </cell>
          <cell r="CM1952">
            <v>0</v>
          </cell>
        </row>
        <row r="1953">
          <cell r="F1953">
            <v>9156</v>
          </cell>
          <cell r="G1953">
            <v>9156</v>
          </cell>
          <cell r="H1953">
            <v>7759</v>
          </cell>
          <cell r="I1953">
            <v>0</v>
          </cell>
          <cell r="AY1953">
            <v>0</v>
          </cell>
          <cell r="CK1953">
            <v>0</v>
          </cell>
          <cell r="CL1953">
            <v>0</v>
          </cell>
          <cell r="CM1953">
            <v>0</v>
          </cell>
        </row>
        <row r="1954">
          <cell r="F1954">
            <v>2757</v>
          </cell>
          <cell r="G1954">
            <v>2757</v>
          </cell>
          <cell r="H1954">
            <v>1944.35</v>
          </cell>
          <cell r="I1954">
            <v>0</v>
          </cell>
          <cell r="AY1954">
            <v>181.64</v>
          </cell>
          <cell r="CK1954">
            <v>0</v>
          </cell>
          <cell r="CL1954">
            <v>0</v>
          </cell>
          <cell r="CM1954">
            <v>0</v>
          </cell>
        </row>
        <row r="1955">
          <cell r="F1955">
            <v>15387</v>
          </cell>
          <cell r="G1955">
            <v>15387</v>
          </cell>
          <cell r="H1955">
            <v>4262.8900000000003</v>
          </cell>
          <cell r="I1955">
            <v>0</v>
          </cell>
          <cell r="AY1955">
            <v>99.74</v>
          </cell>
          <cell r="CK1955">
            <v>0</v>
          </cell>
          <cell r="CL1955">
            <v>0</v>
          </cell>
          <cell r="CM1955">
            <v>0</v>
          </cell>
        </row>
        <row r="1956">
          <cell r="F1956">
            <v>22864</v>
          </cell>
          <cell r="G1956">
            <v>22864</v>
          </cell>
          <cell r="H1956">
            <v>6800</v>
          </cell>
          <cell r="I1956">
            <v>850</v>
          </cell>
          <cell r="AY1956">
            <v>850</v>
          </cell>
          <cell r="CK1956">
            <v>0</v>
          </cell>
          <cell r="CL1956">
            <v>0</v>
          </cell>
          <cell r="CM1956">
            <v>0</v>
          </cell>
        </row>
        <row r="1957">
          <cell r="F1957">
            <v>0</v>
          </cell>
          <cell r="G1957">
            <v>192675</v>
          </cell>
          <cell r="H1957">
            <v>110000.7</v>
          </cell>
          <cell r="I1957">
            <v>0</v>
          </cell>
          <cell r="AY1957">
            <v>0</v>
          </cell>
          <cell r="CK1957">
            <v>0</v>
          </cell>
          <cell r="CL1957">
            <v>0</v>
          </cell>
          <cell r="CM1957">
            <v>0</v>
          </cell>
        </row>
        <row r="1958">
          <cell r="F1958">
            <v>4446</v>
          </cell>
          <cell r="G1958">
            <v>4446</v>
          </cell>
          <cell r="H1958">
            <v>3711.8</v>
          </cell>
          <cell r="I1958">
            <v>641.17999999999995</v>
          </cell>
          <cell r="AY1958">
            <v>0</v>
          </cell>
          <cell r="CK1958">
            <v>0</v>
          </cell>
          <cell r="CL1958">
            <v>0</v>
          </cell>
          <cell r="CM1958">
            <v>0</v>
          </cell>
        </row>
        <row r="1959">
          <cell r="F1959">
            <v>0</v>
          </cell>
          <cell r="G1959">
            <v>1000</v>
          </cell>
          <cell r="H1959">
            <v>1000</v>
          </cell>
          <cell r="I1959">
            <v>0</v>
          </cell>
          <cell r="AY1959">
            <v>0</v>
          </cell>
          <cell r="CK1959">
            <v>0</v>
          </cell>
          <cell r="CL1959">
            <v>0</v>
          </cell>
          <cell r="CM1959">
            <v>0</v>
          </cell>
        </row>
        <row r="1960">
          <cell r="F1960">
            <v>75000</v>
          </cell>
          <cell r="G1960">
            <v>75000</v>
          </cell>
          <cell r="H1960">
            <v>74608</v>
          </cell>
          <cell r="I1960">
            <v>382.5</v>
          </cell>
          <cell r="AY1960">
            <v>0</v>
          </cell>
          <cell r="CK1960">
            <v>0</v>
          </cell>
          <cell r="CL1960">
            <v>0</v>
          </cell>
          <cell r="CM1960">
            <v>0</v>
          </cell>
        </row>
        <row r="1961">
          <cell r="F1961">
            <v>3858</v>
          </cell>
          <cell r="G1961">
            <v>9858</v>
          </cell>
          <cell r="H1961">
            <v>3856.75</v>
          </cell>
          <cell r="I1961">
            <v>2</v>
          </cell>
          <cell r="AY1961">
            <v>0</v>
          </cell>
          <cell r="CK1961">
            <v>0</v>
          </cell>
          <cell r="CL1961">
            <v>0</v>
          </cell>
          <cell r="CM1961">
            <v>0</v>
          </cell>
        </row>
        <row r="1962">
          <cell r="F1962">
            <v>2000</v>
          </cell>
          <cell r="G1962">
            <v>2000</v>
          </cell>
          <cell r="H1962">
            <v>682</v>
          </cell>
          <cell r="I1962">
            <v>85</v>
          </cell>
          <cell r="AY1962">
            <v>0</v>
          </cell>
          <cell r="CK1962">
            <v>0</v>
          </cell>
          <cell r="CL1962">
            <v>0</v>
          </cell>
          <cell r="CM1962">
            <v>0</v>
          </cell>
        </row>
        <row r="1963">
          <cell r="F1963">
            <v>1608</v>
          </cell>
          <cell r="G1963">
            <v>1608</v>
          </cell>
          <cell r="H1963">
            <v>0</v>
          </cell>
          <cell r="I1963">
            <v>0</v>
          </cell>
          <cell r="AY1963">
            <v>0</v>
          </cell>
          <cell r="CK1963">
            <v>0</v>
          </cell>
          <cell r="CL1963">
            <v>0</v>
          </cell>
          <cell r="CM1963">
            <v>0</v>
          </cell>
        </row>
        <row r="1964">
          <cell r="F1964">
            <v>0</v>
          </cell>
          <cell r="G1964">
            <v>10000</v>
          </cell>
          <cell r="H1964">
            <v>50</v>
          </cell>
          <cell r="I1964">
            <v>5141</v>
          </cell>
          <cell r="AY1964">
            <v>0</v>
          </cell>
          <cell r="CK1964">
            <v>0</v>
          </cell>
          <cell r="CL1964">
            <v>0</v>
          </cell>
          <cell r="CM1964">
            <v>0</v>
          </cell>
        </row>
        <row r="1965">
          <cell r="F1965">
            <v>9924</v>
          </cell>
          <cell r="G1965">
            <v>8924</v>
          </cell>
          <cell r="H1965">
            <v>8450.0400000000009</v>
          </cell>
          <cell r="I1965">
            <v>0</v>
          </cell>
          <cell r="AY1965">
            <v>0</v>
          </cell>
          <cell r="CK1965">
            <v>0</v>
          </cell>
          <cell r="CL1965">
            <v>0</v>
          </cell>
          <cell r="CM1965">
            <v>0</v>
          </cell>
        </row>
        <row r="1966">
          <cell r="F1966">
            <v>2747</v>
          </cell>
          <cell r="G1966">
            <v>2747</v>
          </cell>
          <cell r="H1966">
            <v>2500</v>
          </cell>
          <cell r="I1966">
            <v>0</v>
          </cell>
          <cell r="AY1966">
            <v>0</v>
          </cell>
          <cell r="CK1966">
            <v>0</v>
          </cell>
          <cell r="CL1966">
            <v>0</v>
          </cell>
          <cell r="CM1966">
            <v>0</v>
          </cell>
        </row>
        <row r="1967">
          <cell r="F1967">
            <v>8503</v>
          </cell>
          <cell r="G1967">
            <v>8503</v>
          </cell>
          <cell r="H1967">
            <v>3537.72</v>
          </cell>
          <cell r="I1967">
            <v>0</v>
          </cell>
          <cell r="AY1967">
            <v>0</v>
          </cell>
          <cell r="CK1967">
            <v>0</v>
          </cell>
          <cell r="CL1967">
            <v>0</v>
          </cell>
          <cell r="CM1967">
            <v>0</v>
          </cell>
        </row>
        <row r="1968">
          <cell r="F1968">
            <v>3422</v>
          </cell>
          <cell r="G1968">
            <v>6422</v>
          </cell>
          <cell r="H1968">
            <v>5461.67</v>
          </cell>
          <cell r="I1968">
            <v>0</v>
          </cell>
          <cell r="AY1968">
            <v>0</v>
          </cell>
          <cell r="CK1968">
            <v>0</v>
          </cell>
          <cell r="CL1968">
            <v>0</v>
          </cell>
          <cell r="CM1968">
            <v>0</v>
          </cell>
        </row>
        <row r="1969">
          <cell r="F1969">
            <v>1190</v>
          </cell>
          <cell r="G1969">
            <v>1190</v>
          </cell>
          <cell r="H1969">
            <v>336</v>
          </cell>
          <cell r="I1969">
            <v>0</v>
          </cell>
          <cell r="AY1969">
            <v>0</v>
          </cell>
          <cell r="CK1969">
            <v>0</v>
          </cell>
          <cell r="CL1969">
            <v>0</v>
          </cell>
          <cell r="CM1969">
            <v>0</v>
          </cell>
        </row>
        <row r="1970">
          <cell r="F1970">
            <v>0</v>
          </cell>
          <cell r="G1970">
            <v>2000</v>
          </cell>
          <cell r="H1970">
            <v>0</v>
          </cell>
          <cell r="I1970">
            <v>539</v>
          </cell>
          <cell r="AY1970">
            <v>0</v>
          </cell>
          <cell r="CK1970">
            <v>0</v>
          </cell>
          <cell r="CL1970">
            <v>0</v>
          </cell>
          <cell r="CM1970">
            <v>0</v>
          </cell>
        </row>
        <row r="1971">
          <cell r="F1971">
            <v>500</v>
          </cell>
          <cell r="G1971">
            <v>500</v>
          </cell>
          <cell r="H1971">
            <v>220</v>
          </cell>
          <cell r="I1971">
            <v>0</v>
          </cell>
          <cell r="AY1971">
            <v>0</v>
          </cell>
          <cell r="CK1971">
            <v>0</v>
          </cell>
          <cell r="CL1971">
            <v>0</v>
          </cell>
          <cell r="CM1971">
            <v>0</v>
          </cell>
        </row>
        <row r="1972">
          <cell r="F1972">
            <v>2380</v>
          </cell>
          <cell r="G1972">
            <v>12830.34</v>
          </cell>
          <cell r="H1972">
            <v>12541.29</v>
          </cell>
          <cell r="I1972">
            <v>0</v>
          </cell>
          <cell r="AY1972">
            <v>0</v>
          </cell>
          <cell r="CK1972">
            <v>0</v>
          </cell>
          <cell r="CL1972">
            <v>0</v>
          </cell>
          <cell r="CM1972">
            <v>0</v>
          </cell>
        </row>
        <row r="1973">
          <cell r="F1973">
            <v>16839</v>
          </cell>
          <cell r="G1973">
            <v>13839</v>
          </cell>
          <cell r="H1973">
            <v>0</v>
          </cell>
          <cell r="I1973">
            <v>0</v>
          </cell>
          <cell r="AY1973">
            <v>0</v>
          </cell>
          <cell r="CK1973">
            <v>0</v>
          </cell>
          <cell r="CL1973">
            <v>0</v>
          </cell>
          <cell r="CM1973">
            <v>0</v>
          </cell>
        </row>
        <row r="1975">
          <cell r="F1975">
            <v>4755336</v>
          </cell>
          <cell r="G1975">
            <v>4755336</v>
          </cell>
          <cell r="H1975">
            <v>3710682</v>
          </cell>
          <cell r="I1975">
            <v>0</v>
          </cell>
          <cell r="AY1975">
            <v>403269</v>
          </cell>
          <cell r="CK1975">
            <v>0</v>
          </cell>
          <cell r="CL1975">
            <v>0</v>
          </cell>
          <cell r="CM1975">
            <v>0</v>
          </cell>
        </row>
        <row r="1976">
          <cell r="F1976">
            <v>0</v>
          </cell>
          <cell r="G1976">
            <v>279551.83</v>
          </cell>
          <cell r="H1976">
            <v>279551.83</v>
          </cell>
          <cell r="I1976">
            <v>0</v>
          </cell>
          <cell r="AY1976">
            <v>34503.32</v>
          </cell>
          <cell r="CK1976">
            <v>0</v>
          </cell>
          <cell r="CL1976">
            <v>0</v>
          </cell>
          <cell r="CM1976">
            <v>0</v>
          </cell>
        </row>
        <row r="1977">
          <cell r="F1977">
            <v>100149</v>
          </cell>
          <cell r="G1977">
            <v>100149</v>
          </cell>
          <cell r="H1977">
            <v>85765.5</v>
          </cell>
          <cell r="I1977">
            <v>0</v>
          </cell>
          <cell r="AY1977">
            <v>8832</v>
          </cell>
          <cell r="CK1977">
            <v>0</v>
          </cell>
          <cell r="CL1977">
            <v>0</v>
          </cell>
          <cell r="CM1977">
            <v>0</v>
          </cell>
        </row>
        <row r="1978">
          <cell r="F1978">
            <v>329851</v>
          </cell>
          <cell r="G1978">
            <v>329851</v>
          </cell>
          <cell r="H1978">
            <v>163688.17000000001</v>
          </cell>
          <cell r="I1978">
            <v>0</v>
          </cell>
          <cell r="AY1978">
            <v>0</v>
          </cell>
          <cell r="CK1978">
            <v>0</v>
          </cell>
          <cell r="CL1978">
            <v>0</v>
          </cell>
          <cell r="CM1978">
            <v>0</v>
          </cell>
        </row>
        <row r="1979">
          <cell r="F1979">
            <v>944272</v>
          </cell>
          <cell r="G1979">
            <v>944272</v>
          </cell>
          <cell r="H1979">
            <v>0</v>
          </cell>
          <cell r="I1979">
            <v>0</v>
          </cell>
          <cell r="AY1979">
            <v>0</v>
          </cell>
          <cell r="CK1979">
            <v>0</v>
          </cell>
          <cell r="CL1979">
            <v>0</v>
          </cell>
          <cell r="CM1979">
            <v>0</v>
          </cell>
        </row>
        <row r="1980">
          <cell r="F1980">
            <v>0</v>
          </cell>
          <cell r="G1980">
            <v>38765.72</v>
          </cell>
          <cell r="H1980">
            <v>38765.72</v>
          </cell>
          <cell r="I1980">
            <v>0</v>
          </cell>
          <cell r="AY1980">
            <v>0</v>
          </cell>
          <cell r="CK1980">
            <v>0</v>
          </cell>
          <cell r="CL1980">
            <v>0</v>
          </cell>
          <cell r="CM1980">
            <v>0</v>
          </cell>
        </row>
        <row r="1981">
          <cell r="F1981">
            <v>685047</v>
          </cell>
          <cell r="G1981">
            <v>685047</v>
          </cell>
          <cell r="H1981">
            <v>522279.67999999999</v>
          </cell>
          <cell r="I1981">
            <v>0</v>
          </cell>
          <cell r="AY1981">
            <v>57286.47</v>
          </cell>
          <cell r="CK1981">
            <v>0</v>
          </cell>
          <cell r="CL1981">
            <v>0</v>
          </cell>
          <cell r="CM1981">
            <v>0</v>
          </cell>
        </row>
        <row r="1982">
          <cell r="F1982">
            <v>116837</v>
          </cell>
          <cell r="G1982">
            <v>116837</v>
          </cell>
          <cell r="H1982">
            <v>91189.8</v>
          </cell>
          <cell r="I1982">
            <v>0</v>
          </cell>
          <cell r="AY1982">
            <v>10074.209999999999</v>
          </cell>
          <cell r="CK1982">
            <v>0</v>
          </cell>
          <cell r="CL1982">
            <v>0</v>
          </cell>
          <cell r="CM1982">
            <v>0</v>
          </cell>
        </row>
        <row r="1983">
          <cell r="F1983">
            <v>145200</v>
          </cell>
          <cell r="G1983">
            <v>145200</v>
          </cell>
          <cell r="H1983">
            <v>117292.5</v>
          </cell>
          <cell r="I1983">
            <v>0</v>
          </cell>
          <cell r="AY1983">
            <v>12285</v>
          </cell>
          <cell r="CK1983">
            <v>0</v>
          </cell>
          <cell r="CL1983">
            <v>0</v>
          </cell>
          <cell r="CM1983">
            <v>0</v>
          </cell>
        </row>
        <row r="1984">
          <cell r="F1984">
            <v>107917</v>
          </cell>
          <cell r="G1984">
            <v>117620.22</v>
          </cell>
          <cell r="H1984">
            <v>117620.22</v>
          </cell>
          <cell r="I1984">
            <v>0</v>
          </cell>
          <cell r="AY1984">
            <v>0</v>
          </cell>
          <cell r="CK1984">
            <v>0</v>
          </cell>
          <cell r="CL1984">
            <v>0</v>
          </cell>
          <cell r="CM1984">
            <v>0</v>
          </cell>
        </row>
        <row r="1985">
          <cell r="F1985">
            <v>615717</v>
          </cell>
          <cell r="G1985">
            <v>615717</v>
          </cell>
          <cell r="H1985">
            <v>429117.51</v>
          </cell>
          <cell r="I1985">
            <v>0</v>
          </cell>
          <cell r="AY1985">
            <v>43287.67</v>
          </cell>
          <cell r="CK1985">
            <v>0</v>
          </cell>
          <cell r="CL1985">
            <v>0</v>
          </cell>
          <cell r="CM1985">
            <v>0</v>
          </cell>
        </row>
        <row r="1986">
          <cell r="F1986">
            <v>2195</v>
          </cell>
          <cell r="G1986">
            <v>2195</v>
          </cell>
          <cell r="H1986">
            <v>936.83</v>
          </cell>
          <cell r="I1986">
            <v>177.34</v>
          </cell>
          <cell r="AY1986">
            <v>0</v>
          </cell>
          <cell r="CK1986">
            <v>0</v>
          </cell>
          <cell r="CL1986">
            <v>0</v>
          </cell>
          <cell r="CM1986">
            <v>0</v>
          </cell>
        </row>
        <row r="1987">
          <cell r="F1987">
            <v>1098644</v>
          </cell>
          <cell r="G1987">
            <v>1089724.3799999999</v>
          </cell>
          <cell r="H1987">
            <v>62111.12</v>
          </cell>
          <cell r="I1987">
            <v>0</v>
          </cell>
          <cell r="AY1987">
            <v>0</v>
          </cell>
          <cell r="CK1987">
            <v>0</v>
          </cell>
          <cell r="CL1987">
            <v>0</v>
          </cell>
          <cell r="CM1987">
            <v>0</v>
          </cell>
        </row>
        <row r="1988">
          <cell r="F1988">
            <v>350447</v>
          </cell>
          <cell r="G1988">
            <v>336076</v>
          </cell>
          <cell r="H1988">
            <v>283195.08</v>
          </cell>
          <cell r="I1988">
            <v>0</v>
          </cell>
          <cell r="AY1988">
            <v>25611.84</v>
          </cell>
          <cell r="CK1988">
            <v>0</v>
          </cell>
          <cell r="CL1988">
            <v>0</v>
          </cell>
          <cell r="CM1988">
            <v>0</v>
          </cell>
        </row>
        <row r="1989">
          <cell r="F1989">
            <v>5548</v>
          </cell>
          <cell r="G1989">
            <v>5548</v>
          </cell>
          <cell r="H1989">
            <v>2354.36</v>
          </cell>
          <cell r="I1989">
            <v>0</v>
          </cell>
          <cell r="AY1989">
            <v>298.47000000000003</v>
          </cell>
          <cell r="CK1989">
            <v>0</v>
          </cell>
          <cell r="CL1989">
            <v>0</v>
          </cell>
          <cell r="CM1989">
            <v>0</v>
          </cell>
        </row>
        <row r="1990">
          <cell r="F1990">
            <v>103045</v>
          </cell>
          <cell r="G1990">
            <v>102849.82</v>
          </cell>
          <cell r="H1990">
            <v>46303.59</v>
          </cell>
          <cell r="I1990">
            <v>0</v>
          </cell>
          <cell r="AY1990">
            <v>2303.64</v>
          </cell>
          <cell r="CK1990">
            <v>0</v>
          </cell>
          <cell r="CL1990">
            <v>0</v>
          </cell>
          <cell r="CM1990">
            <v>0</v>
          </cell>
        </row>
        <row r="1991">
          <cell r="F1991">
            <v>36000</v>
          </cell>
          <cell r="G1991">
            <v>36000</v>
          </cell>
          <cell r="H1991">
            <v>15525.12</v>
          </cell>
          <cell r="I1991">
            <v>100</v>
          </cell>
          <cell r="AY1991">
            <v>0</v>
          </cell>
          <cell r="CK1991">
            <v>0</v>
          </cell>
          <cell r="CL1991">
            <v>0</v>
          </cell>
          <cell r="CM1991">
            <v>0</v>
          </cell>
        </row>
        <row r="1992">
          <cell r="F1992">
            <v>50738</v>
          </cell>
          <cell r="G1992">
            <v>50738</v>
          </cell>
          <cell r="H1992">
            <v>27064.45</v>
          </cell>
          <cell r="I1992">
            <v>3391</v>
          </cell>
          <cell r="AY1992">
            <v>3158.05</v>
          </cell>
          <cell r="CK1992">
            <v>0</v>
          </cell>
          <cell r="CL1992">
            <v>0</v>
          </cell>
          <cell r="CM1992">
            <v>0</v>
          </cell>
        </row>
        <row r="1993">
          <cell r="F1993">
            <v>6263</v>
          </cell>
          <cell r="G1993">
            <v>6263</v>
          </cell>
          <cell r="H1993">
            <v>6259.1</v>
          </cell>
          <cell r="I1993">
            <v>0</v>
          </cell>
          <cell r="AY1993">
            <v>0</v>
          </cell>
          <cell r="CK1993">
            <v>0</v>
          </cell>
          <cell r="CL1993">
            <v>0</v>
          </cell>
          <cell r="CM1993">
            <v>0</v>
          </cell>
        </row>
        <row r="1994">
          <cell r="F1994">
            <v>171534</v>
          </cell>
          <cell r="G1994">
            <v>171534</v>
          </cell>
          <cell r="H1994">
            <v>85974.42</v>
          </cell>
          <cell r="I1994">
            <v>0</v>
          </cell>
          <cell r="AY1994">
            <v>0</v>
          </cell>
          <cell r="CK1994">
            <v>0</v>
          </cell>
          <cell r="CL1994">
            <v>0</v>
          </cell>
          <cell r="CM1994">
            <v>0</v>
          </cell>
        </row>
        <row r="1995">
          <cell r="F1995">
            <v>1100070</v>
          </cell>
          <cell r="G1995">
            <v>1100070</v>
          </cell>
          <cell r="H1995">
            <v>653090.98</v>
          </cell>
          <cell r="I1995">
            <v>14968.28</v>
          </cell>
          <cell r="AY1995">
            <v>153090.98000000001</v>
          </cell>
          <cell r="CK1995">
            <v>0</v>
          </cell>
          <cell r="CL1995">
            <v>0</v>
          </cell>
          <cell r="CM1995">
            <v>0</v>
          </cell>
        </row>
        <row r="1996">
          <cell r="F1996">
            <v>1200000</v>
          </cell>
          <cell r="G1996">
            <v>700000</v>
          </cell>
          <cell r="H1996">
            <v>21697.5</v>
          </cell>
          <cell r="I1996">
            <v>0</v>
          </cell>
          <cell r="AY1996">
            <v>0</v>
          </cell>
          <cell r="CK1996">
            <v>0</v>
          </cell>
          <cell r="CL1996">
            <v>0</v>
          </cell>
          <cell r="CM1996">
            <v>0</v>
          </cell>
        </row>
        <row r="1997">
          <cell r="F1997">
            <v>2000</v>
          </cell>
          <cell r="G1997">
            <v>2000</v>
          </cell>
          <cell r="H1997">
            <v>1411.5</v>
          </cell>
          <cell r="I1997">
            <v>10</v>
          </cell>
          <cell r="AY1997">
            <v>276</v>
          </cell>
          <cell r="CK1997">
            <v>0</v>
          </cell>
          <cell r="CL1997">
            <v>0</v>
          </cell>
          <cell r="CM1997">
            <v>0</v>
          </cell>
        </row>
        <row r="1998">
          <cell r="F1998">
            <v>10000</v>
          </cell>
          <cell r="G1998">
            <v>2438.75</v>
          </cell>
          <cell r="H1998">
            <v>0</v>
          </cell>
          <cell r="I1998">
            <v>0</v>
          </cell>
          <cell r="AY1998">
            <v>0</v>
          </cell>
          <cell r="CK1998">
            <v>0</v>
          </cell>
          <cell r="CL1998">
            <v>0</v>
          </cell>
          <cell r="CM1998">
            <v>0</v>
          </cell>
        </row>
        <row r="1999">
          <cell r="F1999">
            <v>900000</v>
          </cell>
          <cell r="G1999">
            <v>473162</v>
          </cell>
          <cell r="H1999">
            <v>43168.36</v>
          </cell>
          <cell r="I1999">
            <v>0</v>
          </cell>
          <cell r="AY1999">
            <v>0</v>
          </cell>
          <cell r="CK1999">
            <v>0</v>
          </cell>
          <cell r="CL1999">
            <v>0</v>
          </cell>
          <cell r="CM1999">
            <v>0</v>
          </cell>
        </row>
        <row r="2000">
          <cell r="F2000">
            <v>29565</v>
          </cell>
          <cell r="G2000">
            <v>29565</v>
          </cell>
          <cell r="H2000">
            <v>0.65</v>
          </cell>
          <cell r="I2000">
            <v>12784.55</v>
          </cell>
          <cell r="AY2000">
            <v>0</v>
          </cell>
          <cell r="CK2000">
            <v>0</v>
          </cell>
          <cell r="CL2000">
            <v>0</v>
          </cell>
          <cell r="CM2000">
            <v>0</v>
          </cell>
        </row>
        <row r="2001">
          <cell r="F2001">
            <v>40000</v>
          </cell>
          <cell r="G2001">
            <v>251680.5</v>
          </cell>
          <cell r="H2001">
            <v>221562.41</v>
          </cell>
          <cell r="I2001">
            <v>4693.7700000000004</v>
          </cell>
          <cell r="AY2001">
            <v>0</v>
          </cell>
          <cell r="CK2001">
            <v>0</v>
          </cell>
          <cell r="CL2001">
            <v>0</v>
          </cell>
          <cell r="CM2001">
            <v>0</v>
          </cell>
        </row>
        <row r="2002">
          <cell r="F2002">
            <v>1342</v>
          </cell>
          <cell r="G2002">
            <v>1342</v>
          </cell>
          <cell r="H2002">
            <v>1290</v>
          </cell>
          <cell r="I2002">
            <v>0</v>
          </cell>
          <cell r="AY2002">
            <v>0</v>
          </cell>
          <cell r="CK2002">
            <v>0</v>
          </cell>
          <cell r="CL2002">
            <v>0</v>
          </cell>
          <cell r="CM2002">
            <v>0</v>
          </cell>
        </row>
        <row r="2003">
          <cell r="F2003">
            <v>20339</v>
          </cell>
          <cell r="G2003">
            <v>20339</v>
          </cell>
          <cell r="H2003">
            <v>12678.52</v>
          </cell>
          <cell r="I2003">
            <v>2</v>
          </cell>
          <cell r="AY2003">
            <v>0</v>
          </cell>
          <cell r="CK2003">
            <v>0</v>
          </cell>
          <cell r="CL2003">
            <v>0</v>
          </cell>
          <cell r="CM2003">
            <v>0</v>
          </cell>
        </row>
        <row r="2004">
          <cell r="F2004">
            <v>1000</v>
          </cell>
          <cell r="G2004">
            <v>1000</v>
          </cell>
          <cell r="H2004">
            <v>0</v>
          </cell>
          <cell r="I2004">
            <v>0</v>
          </cell>
          <cell r="AY2004">
            <v>0</v>
          </cell>
          <cell r="CK2004">
            <v>0</v>
          </cell>
          <cell r="CL2004">
            <v>0</v>
          </cell>
          <cell r="CM2004">
            <v>0</v>
          </cell>
        </row>
        <row r="2005">
          <cell r="F2005">
            <v>3780</v>
          </cell>
          <cell r="G2005">
            <v>3780</v>
          </cell>
          <cell r="H2005">
            <v>1939</v>
          </cell>
          <cell r="I2005">
            <v>226</v>
          </cell>
          <cell r="AY2005">
            <v>170</v>
          </cell>
          <cell r="CK2005">
            <v>0</v>
          </cell>
          <cell r="CL2005">
            <v>0</v>
          </cell>
          <cell r="CM2005">
            <v>0</v>
          </cell>
        </row>
        <row r="2006">
          <cell r="F2006">
            <v>29576</v>
          </cell>
          <cell r="G2006">
            <v>29576</v>
          </cell>
          <cell r="H2006">
            <v>20700.96</v>
          </cell>
          <cell r="I2006">
            <v>2773</v>
          </cell>
          <cell r="AY2006">
            <v>0</v>
          </cell>
          <cell r="CK2006">
            <v>0</v>
          </cell>
          <cell r="CL2006">
            <v>0</v>
          </cell>
          <cell r="CM2006">
            <v>0</v>
          </cell>
        </row>
        <row r="2007">
          <cell r="F2007">
            <v>1736</v>
          </cell>
          <cell r="G2007">
            <v>1736</v>
          </cell>
          <cell r="H2007">
            <v>404.95</v>
          </cell>
          <cell r="I2007">
            <v>1200</v>
          </cell>
          <cell r="AY2007">
            <v>0</v>
          </cell>
          <cell r="CK2007">
            <v>0</v>
          </cell>
          <cell r="CL2007">
            <v>0</v>
          </cell>
          <cell r="CM2007">
            <v>0</v>
          </cell>
        </row>
        <row r="2008">
          <cell r="F2008">
            <v>55372</v>
          </cell>
          <cell r="G2008">
            <v>55372</v>
          </cell>
          <cell r="H2008">
            <v>33733.94</v>
          </cell>
          <cell r="I2008">
            <v>10375</v>
          </cell>
          <cell r="AY2008">
            <v>0</v>
          </cell>
          <cell r="CK2008">
            <v>0</v>
          </cell>
          <cell r="CL2008">
            <v>0</v>
          </cell>
          <cell r="CM2008">
            <v>0</v>
          </cell>
        </row>
        <row r="2009">
          <cell r="F2009">
            <v>30000</v>
          </cell>
          <cell r="G2009">
            <v>30000</v>
          </cell>
          <cell r="H2009">
            <v>16972.54</v>
          </cell>
          <cell r="I2009">
            <v>0</v>
          </cell>
          <cell r="AY2009">
            <v>0</v>
          </cell>
          <cell r="CK2009">
            <v>0</v>
          </cell>
          <cell r="CL2009">
            <v>0</v>
          </cell>
          <cell r="CM2009">
            <v>0</v>
          </cell>
        </row>
        <row r="2010">
          <cell r="F2010">
            <v>4187</v>
          </cell>
          <cell r="G2010">
            <v>4187</v>
          </cell>
          <cell r="H2010">
            <v>2080.0500000000002</v>
          </cell>
          <cell r="I2010">
            <v>1089.3499999999999</v>
          </cell>
          <cell r="AY2010">
            <v>0</v>
          </cell>
          <cell r="CK2010">
            <v>0</v>
          </cell>
          <cell r="CL2010">
            <v>0</v>
          </cell>
          <cell r="CM2010">
            <v>0</v>
          </cell>
        </row>
        <row r="2011">
          <cell r="F2011">
            <v>800000</v>
          </cell>
          <cell r="G2011">
            <v>703880</v>
          </cell>
          <cell r="H2011">
            <v>102900.97</v>
          </cell>
          <cell r="I2011">
            <v>3852.38</v>
          </cell>
          <cell r="AY2011">
            <v>0</v>
          </cell>
          <cell r="CK2011">
            <v>0</v>
          </cell>
          <cell r="CL2011">
            <v>0</v>
          </cell>
          <cell r="CM2011">
            <v>130000</v>
          </cell>
        </row>
        <row r="2012">
          <cell r="F2012">
            <v>6939</v>
          </cell>
          <cell r="G2012">
            <v>6939</v>
          </cell>
          <cell r="H2012">
            <v>3269.48</v>
          </cell>
          <cell r="I2012">
            <v>0</v>
          </cell>
          <cell r="AY2012">
            <v>364</v>
          </cell>
          <cell r="CK2012">
            <v>0</v>
          </cell>
          <cell r="CL2012">
            <v>0</v>
          </cell>
          <cell r="CM2012">
            <v>0</v>
          </cell>
        </row>
        <row r="2013">
          <cell r="F2013">
            <v>26426</v>
          </cell>
          <cell r="G2013">
            <v>35486</v>
          </cell>
          <cell r="H2013">
            <v>26412.66</v>
          </cell>
          <cell r="I2013">
            <v>192</v>
          </cell>
          <cell r="AY2013">
            <v>2122</v>
          </cell>
          <cell r="CK2013">
            <v>0</v>
          </cell>
          <cell r="CL2013">
            <v>0</v>
          </cell>
          <cell r="CM2013">
            <v>0</v>
          </cell>
        </row>
        <row r="2014">
          <cell r="F2014">
            <v>21816</v>
          </cell>
          <cell r="G2014">
            <v>21816</v>
          </cell>
          <cell r="H2014">
            <v>9079.02</v>
          </cell>
          <cell r="I2014">
            <v>2071</v>
          </cell>
          <cell r="AY2014">
            <v>0</v>
          </cell>
          <cell r="CK2014">
            <v>0</v>
          </cell>
          <cell r="CL2014">
            <v>0</v>
          </cell>
          <cell r="CM2014">
            <v>0</v>
          </cell>
        </row>
        <row r="2015">
          <cell r="F2015">
            <v>131315</v>
          </cell>
          <cell r="G2015">
            <v>146315</v>
          </cell>
          <cell r="H2015">
            <v>84536.57</v>
          </cell>
          <cell r="I2015">
            <v>3203.09</v>
          </cell>
          <cell r="AY2015">
            <v>0</v>
          </cell>
          <cell r="CK2015">
            <v>0</v>
          </cell>
          <cell r="CL2015">
            <v>0</v>
          </cell>
          <cell r="CM2015">
            <v>0</v>
          </cell>
        </row>
        <row r="2016">
          <cell r="F2016">
            <v>550</v>
          </cell>
          <cell r="G2016">
            <v>550</v>
          </cell>
          <cell r="H2016">
            <v>0</v>
          </cell>
          <cell r="I2016">
            <v>0</v>
          </cell>
          <cell r="AY2016">
            <v>0</v>
          </cell>
          <cell r="CK2016">
            <v>0</v>
          </cell>
          <cell r="CL2016">
            <v>0</v>
          </cell>
          <cell r="CM2016">
            <v>0</v>
          </cell>
        </row>
        <row r="2017">
          <cell r="F2017">
            <v>31353</v>
          </cell>
          <cell r="G2017">
            <v>31353</v>
          </cell>
          <cell r="H2017">
            <v>9698.48</v>
          </cell>
          <cell r="I2017">
            <v>763.04</v>
          </cell>
          <cell r="AY2017">
            <v>0</v>
          </cell>
          <cell r="CK2017">
            <v>0</v>
          </cell>
          <cell r="CL2017">
            <v>0</v>
          </cell>
          <cell r="CM2017">
            <v>0</v>
          </cell>
        </row>
        <row r="2018">
          <cell r="F2018">
            <v>619</v>
          </cell>
          <cell r="G2018">
            <v>619</v>
          </cell>
          <cell r="H2018">
            <v>0</v>
          </cell>
          <cell r="I2018">
            <v>0</v>
          </cell>
          <cell r="AY2018">
            <v>0</v>
          </cell>
          <cell r="CK2018">
            <v>0</v>
          </cell>
          <cell r="CL2018">
            <v>0</v>
          </cell>
          <cell r="CM2018">
            <v>0</v>
          </cell>
        </row>
        <row r="2019">
          <cell r="F2019">
            <v>500</v>
          </cell>
          <cell r="G2019">
            <v>500</v>
          </cell>
          <cell r="H2019">
            <v>0</v>
          </cell>
          <cell r="I2019">
            <v>0</v>
          </cell>
          <cell r="AY2019">
            <v>0</v>
          </cell>
          <cell r="CK2019">
            <v>0</v>
          </cell>
          <cell r="CL2019">
            <v>0</v>
          </cell>
          <cell r="CM2019">
            <v>0</v>
          </cell>
        </row>
        <row r="2020">
          <cell r="F2020">
            <v>21431</v>
          </cell>
          <cell r="G2020">
            <v>16223.77</v>
          </cell>
          <cell r="H2020">
            <v>14443.23</v>
          </cell>
          <cell r="I2020">
            <v>484.92</v>
          </cell>
          <cell r="AY2020">
            <v>0</v>
          </cell>
          <cell r="CK2020">
            <v>0</v>
          </cell>
          <cell r="CL2020">
            <v>0</v>
          </cell>
          <cell r="CM2020">
            <v>0</v>
          </cell>
        </row>
        <row r="2021">
          <cell r="F2021">
            <v>3731</v>
          </cell>
          <cell r="G2021">
            <v>3731</v>
          </cell>
          <cell r="H2021">
            <v>0</v>
          </cell>
          <cell r="I2021">
            <v>0</v>
          </cell>
          <cell r="AY2021">
            <v>0</v>
          </cell>
          <cell r="CK2021">
            <v>0</v>
          </cell>
          <cell r="CL2021">
            <v>0</v>
          </cell>
          <cell r="CM2021">
            <v>0</v>
          </cell>
        </row>
        <row r="2022">
          <cell r="F2022">
            <v>31815</v>
          </cell>
          <cell r="G2022">
            <v>31815</v>
          </cell>
          <cell r="H2022">
            <v>3424.94</v>
          </cell>
          <cell r="I2022">
            <v>0</v>
          </cell>
          <cell r="AY2022">
            <v>1769.99</v>
          </cell>
          <cell r="CK2022">
            <v>0</v>
          </cell>
          <cell r="CL2022">
            <v>0</v>
          </cell>
          <cell r="CM2022">
            <v>0</v>
          </cell>
        </row>
        <row r="2023">
          <cell r="F2023">
            <v>5150</v>
          </cell>
          <cell r="G2023">
            <v>5150</v>
          </cell>
          <cell r="H2023">
            <v>3047.15</v>
          </cell>
          <cell r="I2023">
            <v>0</v>
          </cell>
          <cell r="AY2023">
            <v>0</v>
          </cell>
          <cell r="CK2023">
            <v>0</v>
          </cell>
          <cell r="CL2023">
            <v>0</v>
          </cell>
          <cell r="CM2023">
            <v>0</v>
          </cell>
        </row>
        <row r="2024">
          <cell r="F2024">
            <v>0</v>
          </cell>
          <cell r="G2024">
            <v>10861.25</v>
          </cell>
          <cell r="H2024">
            <v>10857.15</v>
          </cell>
          <cell r="I2024">
            <v>0</v>
          </cell>
          <cell r="AY2024">
            <v>0</v>
          </cell>
          <cell r="CK2024">
            <v>0</v>
          </cell>
          <cell r="CL2024">
            <v>0</v>
          </cell>
          <cell r="CM2024">
            <v>0</v>
          </cell>
        </row>
        <row r="2025">
          <cell r="F2025">
            <v>0</v>
          </cell>
          <cell r="G2025">
            <v>11000</v>
          </cell>
          <cell r="H2025">
            <v>3450</v>
          </cell>
          <cell r="I2025">
            <v>5</v>
          </cell>
          <cell r="AY2025">
            <v>0</v>
          </cell>
          <cell r="CK2025">
            <v>0</v>
          </cell>
          <cell r="CL2025">
            <v>0</v>
          </cell>
          <cell r="CM2025">
            <v>0</v>
          </cell>
        </row>
        <row r="2027">
          <cell r="F2027">
            <v>2500000</v>
          </cell>
          <cell r="G2027">
            <v>2904498</v>
          </cell>
          <cell r="H2027">
            <v>1298458.0900000001</v>
          </cell>
          <cell r="I2027">
            <v>1503089.45</v>
          </cell>
          <cell r="AY2027">
            <v>65326.9</v>
          </cell>
          <cell r="CK2027">
            <v>0</v>
          </cell>
          <cell r="CL2027">
            <v>0</v>
          </cell>
          <cell r="CM2027">
            <v>0</v>
          </cell>
        </row>
        <row r="2029">
          <cell r="F2029">
            <v>1964076</v>
          </cell>
          <cell r="G2029">
            <v>1964076</v>
          </cell>
          <cell r="H2029">
            <v>1546695</v>
          </cell>
          <cell r="I2029">
            <v>0</v>
          </cell>
          <cell r="AY2029">
            <v>171855</v>
          </cell>
          <cell r="CK2029">
            <v>0</v>
          </cell>
          <cell r="CL2029">
            <v>0</v>
          </cell>
          <cell r="CM2029">
            <v>0</v>
          </cell>
        </row>
        <row r="2030">
          <cell r="F2030">
            <v>55972</v>
          </cell>
          <cell r="G2030">
            <v>55972</v>
          </cell>
          <cell r="H2030">
            <v>54072</v>
          </cell>
          <cell r="I2030">
            <v>0</v>
          </cell>
          <cell r="AY2030">
            <v>5528</v>
          </cell>
          <cell r="CK2030">
            <v>0</v>
          </cell>
          <cell r="CL2030">
            <v>0</v>
          </cell>
          <cell r="CM2030">
            <v>0</v>
          </cell>
        </row>
        <row r="2031">
          <cell r="F2031">
            <v>150363</v>
          </cell>
          <cell r="G2031">
            <v>150363</v>
          </cell>
          <cell r="H2031">
            <v>70066.44</v>
          </cell>
          <cell r="I2031">
            <v>0</v>
          </cell>
          <cell r="AY2031">
            <v>0</v>
          </cell>
          <cell r="CK2031">
            <v>0</v>
          </cell>
          <cell r="CL2031">
            <v>0</v>
          </cell>
          <cell r="CM2031">
            <v>0</v>
          </cell>
        </row>
        <row r="2032">
          <cell r="F2032">
            <v>394186</v>
          </cell>
          <cell r="G2032">
            <v>394186</v>
          </cell>
          <cell r="H2032">
            <v>0</v>
          </cell>
          <cell r="I2032">
            <v>0</v>
          </cell>
          <cell r="AY2032">
            <v>0</v>
          </cell>
          <cell r="CK2032">
            <v>0</v>
          </cell>
          <cell r="CL2032">
            <v>0</v>
          </cell>
          <cell r="CM2032">
            <v>0</v>
          </cell>
        </row>
        <row r="2033">
          <cell r="F2033">
            <v>293085</v>
          </cell>
          <cell r="G2033">
            <v>293085</v>
          </cell>
          <cell r="H2033">
            <v>225614.42</v>
          </cell>
          <cell r="I2033">
            <v>0</v>
          </cell>
          <cell r="AY2033">
            <v>25368.17</v>
          </cell>
          <cell r="CK2033">
            <v>0</v>
          </cell>
          <cell r="CL2033">
            <v>0</v>
          </cell>
          <cell r="CM2033">
            <v>0</v>
          </cell>
        </row>
        <row r="2034">
          <cell r="F2034">
            <v>50728</v>
          </cell>
          <cell r="G2034">
            <v>50728</v>
          </cell>
          <cell r="H2034">
            <v>40167.58</v>
          </cell>
          <cell r="I2034">
            <v>0</v>
          </cell>
          <cell r="AY2034">
            <v>4532.13</v>
          </cell>
          <cell r="CK2034">
            <v>0</v>
          </cell>
          <cell r="CL2034">
            <v>0</v>
          </cell>
          <cell r="CM2034">
            <v>0</v>
          </cell>
        </row>
        <row r="2035">
          <cell r="F2035">
            <v>52800</v>
          </cell>
          <cell r="G2035">
            <v>52800</v>
          </cell>
          <cell r="H2035">
            <v>42120</v>
          </cell>
          <cell r="I2035">
            <v>0</v>
          </cell>
          <cell r="AY2035">
            <v>4680</v>
          </cell>
          <cell r="CK2035">
            <v>0</v>
          </cell>
          <cell r="CL2035">
            <v>0</v>
          </cell>
          <cell r="CM2035">
            <v>0</v>
          </cell>
        </row>
        <row r="2036">
          <cell r="F2036">
            <v>44913</v>
          </cell>
          <cell r="G2036">
            <v>47446.04</v>
          </cell>
          <cell r="H2036">
            <v>47446.04</v>
          </cell>
          <cell r="I2036">
            <v>0</v>
          </cell>
          <cell r="AY2036">
            <v>0</v>
          </cell>
          <cell r="CK2036">
            <v>0</v>
          </cell>
          <cell r="CL2036">
            <v>0</v>
          </cell>
          <cell r="CM2036">
            <v>0</v>
          </cell>
        </row>
        <row r="2037">
          <cell r="F2037">
            <v>249673</v>
          </cell>
          <cell r="G2037">
            <v>249673</v>
          </cell>
          <cell r="H2037">
            <v>176717.56</v>
          </cell>
          <cell r="I2037">
            <v>0</v>
          </cell>
          <cell r="AY2037">
            <v>18107.86</v>
          </cell>
          <cell r="CK2037">
            <v>0</v>
          </cell>
          <cell r="CL2037">
            <v>0</v>
          </cell>
          <cell r="CM2037">
            <v>0</v>
          </cell>
        </row>
        <row r="2038">
          <cell r="F2038">
            <v>9650</v>
          </cell>
          <cell r="G2038">
            <v>9650</v>
          </cell>
          <cell r="H2038">
            <v>7866.53</v>
          </cell>
          <cell r="I2038">
            <v>0</v>
          </cell>
          <cell r="AY2038">
            <v>711.44</v>
          </cell>
          <cell r="CK2038">
            <v>0</v>
          </cell>
          <cell r="CL2038">
            <v>0</v>
          </cell>
          <cell r="CM2038">
            <v>0</v>
          </cell>
        </row>
        <row r="2039">
          <cell r="F2039">
            <v>856</v>
          </cell>
          <cell r="G2039">
            <v>856</v>
          </cell>
          <cell r="H2039">
            <v>363.08</v>
          </cell>
          <cell r="I2039">
            <v>0</v>
          </cell>
          <cell r="AY2039">
            <v>46.03</v>
          </cell>
          <cell r="CK2039">
            <v>0</v>
          </cell>
          <cell r="CL2039">
            <v>0</v>
          </cell>
          <cell r="CM2039">
            <v>0</v>
          </cell>
        </row>
        <row r="2040">
          <cell r="F2040">
            <v>10851</v>
          </cell>
          <cell r="G2040">
            <v>10851</v>
          </cell>
          <cell r="H2040">
            <v>4248.8900000000003</v>
          </cell>
          <cell r="I2040">
            <v>0</v>
          </cell>
          <cell r="AY2040">
            <v>40.22</v>
          </cell>
          <cell r="CK2040">
            <v>0</v>
          </cell>
          <cell r="CL2040">
            <v>0</v>
          </cell>
          <cell r="CM2040">
            <v>0</v>
          </cell>
        </row>
        <row r="2041">
          <cell r="F2041">
            <v>2965708</v>
          </cell>
          <cell r="G2041">
            <v>2965708</v>
          </cell>
          <cell r="H2041">
            <v>2550943.9900000002</v>
          </cell>
          <cell r="I2041">
            <v>0</v>
          </cell>
          <cell r="AY2041">
            <v>275651</v>
          </cell>
          <cell r="CK2041">
            <v>0</v>
          </cell>
          <cell r="CL2041">
            <v>0</v>
          </cell>
          <cell r="CM2041">
            <v>0</v>
          </cell>
        </row>
        <row r="2042">
          <cell r="F2042">
            <v>97455</v>
          </cell>
          <cell r="G2042">
            <v>97455</v>
          </cell>
          <cell r="H2042">
            <v>81018</v>
          </cell>
          <cell r="I2042">
            <v>0</v>
          </cell>
          <cell r="AY2042">
            <v>9002</v>
          </cell>
          <cell r="CK2042">
            <v>0</v>
          </cell>
          <cell r="CL2042">
            <v>0</v>
          </cell>
          <cell r="CM2042">
            <v>0</v>
          </cell>
        </row>
        <row r="2043">
          <cell r="F2043">
            <v>241603</v>
          </cell>
          <cell r="G2043">
            <v>241603</v>
          </cell>
          <cell r="H2043">
            <v>114615.4</v>
          </cell>
          <cell r="I2043">
            <v>0</v>
          </cell>
          <cell r="AY2043">
            <v>0</v>
          </cell>
          <cell r="CK2043">
            <v>0</v>
          </cell>
          <cell r="CL2043">
            <v>0</v>
          </cell>
          <cell r="CM2043">
            <v>0</v>
          </cell>
        </row>
        <row r="2044">
          <cell r="F2044">
            <v>635553</v>
          </cell>
          <cell r="G2044">
            <v>635553</v>
          </cell>
          <cell r="H2044">
            <v>0</v>
          </cell>
          <cell r="I2044">
            <v>0</v>
          </cell>
          <cell r="AY2044">
            <v>0</v>
          </cell>
          <cell r="CK2044">
            <v>0</v>
          </cell>
          <cell r="CL2044">
            <v>0</v>
          </cell>
          <cell r="CM2044">
            <v>0</v>
          </cell>
        </row>
        <row r="2045">
          <cell r="F2045">
            <v>100000</v>
          </cell>
          <cell r="G2045">
            <v>84403.97</v>
          </cell>
          <cell r="H2045">
            <v>84403.97</v>
          </cell>
          <cell r="I2045">
            <v>0</v>
          </cell>
          <cell r="AY2045">
            <v>5391.91</v>
          </cell>
          <cell r="CK2045">
            <v>0</v>
          </cell>
          <cell r="CL2045">
            <v>0</v>
          </cell>
          <cell r="CM2045">
            <v>0</v>
          </cell>
        </row>
        <row r="2046">
          <cell r="F2046">
            <v>486518</v>
          </cell>
          <cell r="G2046">
            <v>486518</v>
          </cell>
          <cell r="H2046">
            <v>382711.95</v>
          </cell>
          <cell r="I2046">
            <v>0</v>
          </cell>
          <cell r="AY2046">
            <v>41981.88</v>
          </cell>
          <cell r="CK2046">
            <v>0</v>
          </cell>
          <cell r="CL2046">
            <v>0</v>
          </cell>
          <cell r="CM2046">
            <v>0</v>
          </cell>
        </row>
        <row r="2047">
          <cell r="F2047">
            <v>82668</v>
          </cell>
          <cell r="G2047">
            <v>82668</v>
          </cell>
          <cell r="H2047">
            <v>66644.94</v>
          </cell>
          <cell r="I2047">
            <v>0</v>
          </cell>
          <cell r="AY2047">
            <v>7349.39</v>
          </cell>
          <cell r="CK2047">
            <v>0</v>
          </cell>
          <cell r="CL2047">
            <v>0</v>
          </cell>
          <cell r="CM2047">
            <v>0</v>
          </cell>
        </row>
        <row r="2048">
          <cell r="F2048">
            <v>105600</v>
          </cell>
          <cell r="G2048">
            <v>105600</v>
          </cell>
          <cell r="H2048">
            <v>87750</v>
          </cell>
          <cell r="I2048">
            <v>0</v>
          </cell>
          <cell r="AY2048">
            <v>9360</v>
          </cell>
          <cell r="CK2048">
            <v>0</v>
          </cell>
          <cell r="CL2048">
            <v>0</v>
          </cell>
          <cell r="CM2048">
            <v>0</v>
          </cell>
        </row>
        <row r="2049">
          <cell r="F2049">
            <v>72635</v>
          </cell>
          <cell r="G2049">
            <v>78930.509999999995</v>
          </cell>
          <cell r="H2049">
            <v>78930.509999999995</v>
          </cell>
          <cell r="I2049">
            <v>0</v>
          </cell>
          <cell r="AY2049">
            <v>0</v>
          </cell>
          <cell r="CK2049">
            <v>0</v>
          </cell>
          <cell r="CL2049">
            <v>0</v>
          </cell>
          <cell r="CM2049">
            <v>0</v>
          </cell>
        </row>
        <row r="2050">
          <cell r="F2050">
            <v>413731</v>
          </cell>
          <cell r="G2050">
            <v>413731</v>
          </cell>
          <cell r="H2050">
            <v>290495.14</v>
          </cell>
          <cell r="I2050">
            <v>0</v>
          </cell>
          <cell r="AY2050">
            <v>29249.4</v>
          </cell>
          <cell r="CK2050">
            <v>0</v>
          </cell>
          <cell r="CL2050">
            <v>0</v>
          </cell>
          <cell r="CM2050">
            <v>0</v>
          </cell>
        </row>
        <row r="2051">
          <cell r="F2051">
            <v>9650</v>
          </cell>
          <cell r="G2051">
            <v>9650</v>
          </cell>
          <cell r="H2051">
            <v>7866.53</v>
          </cell>
          <cell r="I2051">
            <v>0</v>
          </cell>
          <cell r="AY2051">
            <v>711.44</v>
          </cell>
          <cell r="CK2051">
            <v>0</v>
          </cell>
          <cell r="CL2051">
            <v>0</v>
          </cell>
          <cell r="CM2051">
            <v>0</v>
          </cell>
        </row>
        <row r="2052">
          <cell r="F2052">
            <v>10744715</v>
          </cell>
          <cell r="G2052">
            <v>10744715</v>
          </cell>
          <cell r="H2052">
            <v>7888219</v>
          </cell>
          <cell r="I2052">
            <v>0</v>
          </cell>
          <cell r="AY2052">
            <v>828523.52000000002</v>
          </cell>
          <cell r="CK2052">
            <v>938958.59</v>
          </cell>
          <cell r="CL2052">
            <v>952104.01</v>
          </cell>
          <cell r="CM2052">
            <v>965433.47</v>
          </cell>
        </row>
        <row r="2053">
          <cell r="F2053">
            <v>113544042</v>
          </cell>
          <cell r="G2053">
            <v>113544042</v>
          </cell>
          <cell r="H2053">
            <v>86008783</v>
          </cell>
          <cell r="I2053">
            <v>0</v>
          </cell>
          <cell r="AY2053">
            <v>8687457.4000000004</v>
          </cell>
          <cell r="CK2053">
            <v>10355373.965021819</v>
          </cell>
          <cell r="CL2053">
            <v>10014213.119922794</v>
          </cell>
          <cell r="CM2053">
            <v>10340563.530445235</v>
          </cell>
        </row>
        <row r="2054">
          <cell r="F2054">
            <v>6580524</v>
          </cell>
          <cell r="G2054">
            <v>6580524</v>
          </cell>
          <cell r="H2054">
            <v>5261640.58</v>
          </cell>
          <cell r="I2054">
            <v>0</v>
          </cell>
          <cell r="AY2054">
            <v>566012.79</v>
          </cell>
          <cell r="CK2054">
            <v>0</v>
          </cell>
          <cell r="CL2054">
            <v>0</v>
          </cell>
          <cell r="CM2054">
            <v>0</v>
          </cell>
        </row>
        <row r="2055">
          <cell r="F2055">
            <v>0</v>
          </cell>
          <cell r="G2055">
            <v>905811.3</v>
          </cell>
          <cell r="H2055">
            <v>905811.3</v>
          </cell>
          <cell r="I2055">
            <v>0</v>
          </cell>
          <cell r="AY2055">
            <v>92791.4</v>
          </cell>
          <cell r="CK2055">
            <v>0</v>
          </cell>
          <cell r="CL2055">
            <v>0</v>
          </cell>
          <cell r="CM2055">
            <v>0</v>
          </cell>
        </row>
        <row r="2056">
          <cell r="F2056">
            <v>0</v>
          </cell>
          <cell r="G2056">
            <v>84345.37</v>
          </cell>
          <cell r="H2056">
            <v>84345.37</v>
          </cell>
          <cell r="I2056">
            <v>0</v>
          </cell>
          <cell r="AY2056">
            <v>7254.09</v>
          </cell>
          <cell r="CK2056">
            <v>0</v>
          </cell>
          <cell r="CL2056">
            <v>0</v>
          </cell>
          <cell r="CM2056">
            <v>0</v>
          </cell>
        </row>
        <row r="2057">
          <cell r="F2057">
            <v>350659</v>
          </cell>
          <cell r="G2057">
            <v>350659</v>
          </cell>
          <cell r="H2057">
            <v>297822.43</v>
          </cell>
          <cell r="I2057">
            <v>0</v>
          </cell>
          <cell r="AY2057">
            <v>32421.5</v>
          </cell>
          <cell r="CK2057">
            <v>0</v>
          </cell>
          <cell r="CL2057">
            <v>0</v>
          </cell>
          <cell r="CM2057">
            <v>0</v>
          </cell>
        </row>
        <row r="2058">
          <cell r="F2058">
            <v>512603</v>
          </cell>
          <cell r="G2058">
            <v>512603</v>
          </cell>
          <cell r="H2058">
            <v>242420.52</v>
          </cell>
          <cell r="I2058">
            <v>0</v>
          </cell>
          <cell r="AY2058">
            <v>0</v>
          </cell>
          <cell r="CK2058">
            <v>0</v>
          </cell>
          <cell r="CL2058">
            <v>0</v>
          </cell>
          <cell r="CM2058">
            <v>0</v>
          </cell>
        </row>
        <row r="2059">
          <cell r="F2059">
            <v>1351996</v>
          </cell>
          <cell r="G2059">
            <v>1351996</v>
          </cell>
          <cell r="H2059">
            <v>2220.19</v>
          </cell>
          <cell r="I2059">
            <v>0</v>
          </cell>
          <cell r="AY2059">
            <v>0</v>
          </cell>
          <cell r="CK2059">
            <v>0</v>
          </cell>
          <cell r="CL2059">
            <v>0</v>
          </cell>
          <cell r="CM2059">
            <v>0</v>
          </cell>
        </row>
        <row r="2060">
          <cell r="F2060">
            <v>1930</v>
          </cell>
          <cell r="G2060">
            <v>34938.339999999997</v>
          </cell>
          <cell r="H2060">
            <v>34938.339999999997</v>
          </cell>
          <cell r="I2060">
            <v>0</v>
          </cell>
          <cell r="AY2060">
            <v>1832.7</v>
          </cell>
          <cell r="CK2060">
            <v>0</v>
          </cell>
          <cell r="CL2060">
            <v>0</v>
          </cell>
          <cell r="CM2060">
            <v>0</v>
          </cell>
        </row>
        <row r="2061">
          <cell r="F2061">
            <v>0</v>
          </cell>
          <cell r="G2061">
            <v>72297.89</v>
          </cell>
          <cell r="H2061">
            <v>72297.89</v>
          </cell>
          <cell r="I2061">
            <v>0</v>
          </cell>
          <cell r="AY2061">
            <v>0</v>
          </cell>
          <cell r="CK2061">
            <v>0</v>
          </cell>
          <cell r="CL2061">
            <v>0</v>
          </cell>
          <cell r="CM2061">
            <v>0</v>
          </cell>
        </row>
        <row r="2062">
          <cell r="F2062">
            <v>410247</v>
          </cell>
          <cell r="G2062">
            <v>410247</v>
          </cell>
          <cell r="H2062">
            <v>253450.12</v>
          </cell>
          <cell r="I2062">
            <v>0</v>
          </cell>
          <cell r="AY2062">
            <v>0</v>
          </cell>
          <cell r="CK2062">
            <v>0</v>
          </cell>
          <cell r="CL2062">
            <v>0</v>
          </cell>
          <cell r="CM2062">
            <v>0</v>
          </cell>
        </row>
        <row r="2063">
          <cell r="F2063">
            <v>1050212</v>
          </cell>
          <cell r="G2063">
            <v>1050212</v>
          </cell>
          <cell r="H2063">
            <v>800270.23</v>
          </cell>
          <cell r="I2063">
            <v>0</v>
          </cell>
          <cell r="AY2063">
            <v>87493.02</v>
          </cell>
          <cell r="CK2063">
            <v>0</v>
          </cell>
          <cell r="CL2063">
            <v>0</v>
          </cell>
          <cell r="CM2063">
            <v>0</v>
          </cell>
        </row>
        <row r="2064">
          <cell r="F2064">
            <v>169499</v>
          </cell>
          <cell r="G2064">
            <v>169499</v>
          </cell>
          <cell r="H2064">
            <v>131774.16</v>
          </cell>
          <cell r="I2064">
            <v>0</v>
          </cell>
          <cell r="AY2064">
            <v>14381.43</v>
          </cell>
          <cell r="CK2064">
            <v>0</v>
          </cell>
          <cell r="CL2064">
            <v>0</v>
          </cell>
          <cell r="CM2064">
            <v>0</v>
          </cell>
        </row>
        <row r="2065">
          <cell r="F2065">
            <v>343200</v>
          </cell>
          <cell r="G2065">
            <v>343200</v>
          </cell>
          <cell r="H2065">
            <v>266947.33</v>
          </cell>
          <cell r="I2065">
            <v>0</v>
          </cell>
          <cell r="AY2065">
            <v>29536.63</v>
          </cell>
          <cell r="CK2065">
            <v>0</v>
          </cell>
          <cell r="CL2065">
            <v>0</v>
          </cell>
          <cell r="CM2065">
            <v>0</v>
          </cell>
        </row>
        <row r="2066">
          <cell r="F2066">
            <v>154231</v>
          </cell>
          <cell r="G2066">
            <v>162094.82</v>
          </cell>
          <cell r="H2066">
            <v>162094.82</v>
          </cell>
          <cell r="I2066">
            <v>0</v>
          </cell>
          <cell r="AY2066">
            <v>0</v>
          </cell>
          <cell r="CK2066">
            <v>0</v>
          </cell>
          <cell r="CL2066">
            <v>0</v>
          </cell>
          <cell r="CM2066">
            <v>0</v>
          </cell>
        </row>
        <row r="2067">
          <cell r="F2067">
            <v>757442</v>
          </cell>
          <cell r="G2067">
            <v>757442</v>
          </cell>
          <cell r="H2067">
            <v>530992.63</v>
          </cell>
          <cell r="I2067">
            <v>0</v>
          </cell>
          <cell r="AY2067">
            <v>52911.97</v>
          </cell>
          <cell r="CK2067">
            <v>0</v>
          </cell>
          <cell r="CL2067">
            <v>0</v>
          </cell>
          <cell r="CM2067">
            <v>0</v>
          </cell>
        </row>
        <row r="2068">
          <cell r="F2068">
            <v>34880</v>
          </cell>
          <cell r="G2068">
            <v>36770</v>
          </cell>
          <cell r="H2068">
            <v>12739</v>
          </cell>
          <cell r="I2068">
            <v>1890</v>
          </cell>
          <cell r="AY2068">
            <v>0</v>
          </cell>
          <cell r="CK2068">
            <v>0</v>
          </cell>
          <cell r="CL2068">
            <v>0</v>
          </cell>
          <cell r="CM2068">
            <v>0</v>
          </cell>
        </row>
        <row r="2069">
          <cell r="F2069">
            <v>6375</v>
          </cell>
          <cell r="G2069">
            <v>6756.54</v>
          </cell>
          <cell r="H2069">
            <v>5818.85</v>
          </cell>
          <cell r="I2069">
            <v>0</v>
          </cell>
          <cell r="AY2069">
            <v>0</v>
          </cell>
          <cell r="CK2069">
            <v>0</v>
          </cell>
          <cell r="CL2069">
            <v>0</v>
          </cell>
          <cell r="CM2069">
            <v>0</v>
          </cell>
        </row>
        <row r="2070">
          <cell r="F2070">
            <v>0</v>
          </cell>
          <cell r="G2070">
            <v>1053.4000000000001</v>
          </cell>
          <cell r="H2070">
            <v>1053.4000000000001</v>
          </cell>
          <cell r="I2070">
            <v>0</v>
          </cell>
          <cell r="AY2070">
            <v>0</v>
          </cell>
          <cell r="CK2070">
            <v>0</v>
          </cell>
          <cell r="CL2070">
            <v>0</v>
          </cell>
          <cell r="CM2070">
            <v>0</v>
          </cell>
        </row>
        <row r="2071">
          <cell r="F2071">
            <v>4454</v>
          </cell>
          <cell r="G2071">
            <v>4454</v>
          </cell>
          <cell r="H2071">
            <v>3259.94</v>
          </cell>
          <cell r="I2071">
            <v>0</v>
          </cell>
          <cell r="AY2071">
            <v>397.86</v>
          </cell>
          <cell r="CK2071">
            <v>0</v>
          </cell>
          <cell r="CL2071">
            <v>0</v>
          </cell>
          <cell r="CM2071">
            <v>0</v>
          </cell>
        </row>
        <row r="2072">
          <cell r="F2072">
            <v>31259</v>
          </cell>
          <cell r="G2072">
            <v>32635</v>
          </cell>
          <cell r="H2072">
            <v>29863.71</v>
          </cell>
          <cell r="I2072">
            <v>0</v>
          </cell>
          <cell r="AY2072">
            <v>1421.61</v>
          </cell>
          <cell r="CK2072">
            <v>0</v>
          </cell>
          <cell r="CL2072">
            <v>0</v>
          </cell>
          <cell r="CM2072">
            <v>0</v>
          </cell>
        </row>
        <row r="2073">
          <cell r="F2073">
            <v>12000</v>
          </cell>
          <cell r="G2073">
            <v>12000</v>
          </cell>
          <cell r="H2073">
            <v>7051.99</v>
          </cell>
          <cell r="I2073">
            <v>650</v>
          </cell>
          <cell r="AY2073">
            <v>0</v>
          </cell>
          <cell r="CK2073">
            <v>0</v>
          </cell>
          <cell r="CL2073">
            <v>0</v>
          </cell>
          <cell r="CM2073">
            <v>0</v>
          </cell>
        </row>
        <row r="2074">
          <cell r="F2074">
            <v>18332</v>
          </cell>
          <cell r="G2074">
            <v>18332</v>
          </cell>
          <cell r="H2074">
            <v>13328.95</v>
          </cell>
          <cell r="I2074">
            <v>2547</v>
          </cell>
          <cell r="AY2074">
            <v>769.35</v>
          </cell>
          <cell r="CK2074">
            <v>0</v>
          </cell>
          <cell r="CL2074">
            <v>0</v>
          </cell>
          <cell r="CM2074">
            <v>0</v>
          </cell>
        </row>
        <row r="2075">
          <cell r="F2075">
            <v>30000</v>
          </cell>
          <cell r="G2075">
            <v>30000</v>
          </cell>
          <cell r="H2075">
            <v>22058.79</v>
          </cell>
          <cell r="I2075">
            <v>4941.21</v>
          </cell>
          <cell r="AY2075">
            <v>0</v>
          </cell>
          <cell r="CK2075">
            <v>0</v>
          </cell>
          <cell r="CL2075">
            <v>0</v>
          </cell>
          <cell r="CM2075">
            <v>0</v>
          </cell>
        </row>
        <row r="2076">
          <cell r="F2076">
            <v>0</v>
          </cell>
          <cell r="G2076">
            <v>2500</v>
          </cell>
          <cell r="H2076">
            <v>0</v>
          </cell>
          <cell r="I2076">
            <v>1999.99</v>
          </cell>
          <cell r="AY2076">
            <v>0</v>
          </cell>
          <cell r="CK2076">
            <v>0</v>
          </cell>
          <cell r="CL2076">
            <v>0</v>
          </cell>
          <cell r="CM2076">
            <v>0</v>
          </cell>
        </row>
        <row r="2077">
          <cell r="F2077">
            <v>10000</v>
          </cell>
          <cell r="G2077">
            <v>10000</v>
          </cell>
          <cell r="H2077">
            <v>4995</v>
          </cell>
          <cell r="I2077">
            <v>2990</v>
          </cell>
          <cell r="AY2077">
            <v>0</v>
          </cell>
          <cell r="CK2077">
            <v>0</v>
          </cell>
          <cell r="CL2077">
            <v>0</v>
          </cell>
          <cell r="CM2077">
            <v>0</v>
          </cell>
        </row>
        <row r="2078">
          <cell r="F2078">
            <v>382831</v>
          </cell>
          <cell r="G2078">
            <v>382831</v>
          </cell>
          <cell r="H2078">
            <v>58846.17</v>
          </cell>
          <cell r="I2078">
            <v>0</v>
          </cell>
          <cell r="AY2078">
            <v>0</v>
          </cell>
          <cell r="CK2078">
            <v>0</v>
          </cell>
          <cell r="CL2078">
            <v>0</v>
          </cell>
          <cell r="CM2078">
            <v>0</v>
          </cell>
        </row>
        <row r="2079">
          <cell r="F2079">
            <v>95591</v>
          </cell>
          <cell r="G2079">
            <v>95591</v>
          </cell>
          <cell r="H2079">
            <v>40592.01</v>
          </cell>
          <cell r="I2079">
            <v>381</v>
          </cell>
          <cell r="AY2079">
            <v>0</v>
          </cell>
          <cell r="CK2079">
            <v>0</v>
          </cell>
          <cell r="CL2079">
            <v>0</v>
          </cell>
          <cell r="CM2079">
            <v>0</v>
          </cell>
        </row>
        <row r="2080">
          <cell r="F2080">
            <v>5000</v>
          </cell>
          <cell r="G2080">
            <v>5000</v>
          </cell>
          <cell r="H2080">
            <v>2499</v>
          </cell>
          <cell r="I2080">
            <v>2323.5</v>
          </cell>
          <cell r="AY2080">
            <v>0</v>
          </cell>
          <cell r="CK2080">
            <v>0</v>
          </cell>
          <cell r="CL2080">
            <v>0</v>
          </cell>
          <cell r="CM2080">
            <v>0</v>
          </cell>
        </row>
        <row r="2081">
          <cell r="F2081">
            <v>20000</v>
          </cell>
          <cell r="G2081">
            <v>17500</v>
          </cell>
          <cell r="H2081">
            <v>793.5</v>
          </cell>
          <cell r="I2081">
            <v>0</v>
          </cell>
          <cell r="AY2081">
            <v>0</v>
          </cell>
          <cell r="CK2081">
            <v>0</v>
          </cell>
          <cell r="CL2081">
            <v>0</v>
          </cell>
          <cell r="CM2081">
            <v>0</v>
          </cell>
        </row>
        <row r="2082">
          <cell r="F2082">
            <v>15000</v>
          </cell>
          <cell r="G2082">
            <v>15000</v>
          </cell>
          <cell r="H2082">
            <v>0</v>
          </cell>
          <cell r="I2082">
            <v>0</v>
          </cell>
          <cell r="AY2082">
            <v>0</v>
          </cell>
          <cell r="CK2082">
            <v>0</v>
          </cell>
          <cell r="CL2082">
            <v>0</v>
          </cell>
          <cell r="CM2082">
            <v>0</v>
          </cell>
        </row>
        <row r="2083">
          <cell r="F2083">
            <v>35000</v>
          </cell>
          <cell r="G2083">
            <v>35000</v>
          </cell>
          <cell r="H2083">
            <v>29784.19</v>
          </cell>
          <cell r="I2083">
            <v>5214.2299999999996</v>
          </cell>
          <cell r="AY2083">
            <v>0</v>
          </cell>
          <cell r="CK2083">
            <v>0</v>
          </cell>
          <cell r="CL2083">
            <v>0</v>
          </cell>
          <cell r="CM2083">
            <v>0</v>
          </cell>
        </row>
        <row r="2084">
          <cell r="F2084">
            <v>3000</v>
          </cell>
          <cell r="G2084">
            <v>3000</v>
          </cell>
          <cell r="H2084">
            <v>2404.1799999999998</v>
          </cell>
          <cell r="I2084">
            <v>145.01</v>
          </cell>
          <cell r="AY2084">
            <v>0</v>
          </cell>
          <cell r="CK2084">
            <v>0</v>
          </cell>
          <cell r="CL2084">
            <v>0</v>
          </cell>
          <cell r="CM2084">
            <v>0</v>
          </cell>
        </row>
        <row r="2085">
          <cell r="F2085">
            <v>38282</v>
          </cell>
          <cell r="G2085">
            <v>38282</v>
          </cell>
          <cell r="H2085">
            <v>18841.060000000001</v>
          </cell>
          <cell r="I2085">
            <v>17698.96</v>
          </cell>
          <cell r="AY2085">
            <v>0</v>
          </cell>
          <cell r="CK2085">
            <v>0</v>
          </cell>
          <cell r="CL2085">
            <v>0</v>
          </cell>
          <cell r="CM2085">
            <v>0</v>
          </cell>
        </row>
        <row r="2086">
          <cell r="F2086">
            <v>50000</v>
          </cell>
          <cell r="G2086">
            <v>50000</v>
          </cell>
          <cell r="H2086">
            <v>39262.1</v>
          </cell>
          <cell r="I2086">
            <v>0</v>
          </cell>
          <cell r="AY2086">
            <v>0</v>
          </cell>
          <cell r="CK2086">
            <v>0</v>
          </cell>
          <cell r="CL2086">
            <v>0</v>
          </cell>
          <cell r="CM2086">
            <v>0</v>
          </cell>
        </row>
        <row r="2087">
          <cell r="F2087">
            <v>563056</v>
          </cell>
          <cell r="G2087">
            <v>549056</v>
          </cell>
          <cell r="H2087">
            <v>119015.02</v>
          </cell>
          <cell r="I2087">
            <v>0</v>
          </cell>
          <cell r="AY2087">
            <v>2820.5</v>
          </cell>
          <cell r="CK2087">
            <v>0</v>
          </cell>
          <cell r="CL2087">
            <v>0</v>
          </cell>
          <cell r="CM2087">
            <v>0</v>
          </cell>
        </row>
        <row r="2088">
          <cell r="F2088">
            <v>20000</v>
          </cell>
          <cell r="G2088">
            <v>20000</v>
          </cell>
          <cell r="H2088">
            <v>4059</v>
          </cell>
          <cell r="I2088">
            <v>924</v>
          </cell>
          <cell r="AY2088">
            <v>280</v>
          </cell>
          <cell r="CK2088">
            <v>0</v>
          </cell>
          <cell r="CL2088">
            <v>0</v>
          </cell>
          <cell r="CM2088">
            <v>0</v>
          </cell>
        </row>
        <row r="2089">
          <cell r="F2089">
            <v>25000</v>
          </cell>
          <cell r="G2089">
            <v>25000</v>
          </cell>
          <cell r="H2089">
            <v>3152.06</v>
          </cell>
          <cell r="I2089">
            <v>2939.69</v>
          </cell>
          <cell r="AY2089">
            <v>0</v>
          </cell>
          <cell r="CK2089">
            <v>0</v>
          </cell>
          <cell r="CL2089">
            <v>0</v>
          </cell>
          <cell r="CM2089">
            <v>0</v>
          </cell>
        </row>
        <row r="2090">
          <cell r="F2090">
            <v>23176</v>
          </cell>
          <cell r="G2090">
            <v>23176</v>
          </cell>
          <cell r="H2090">
            <v>16900.87</v>
          </cell>
          <cell r="I2090">
            <v>2156.5500000000002</v>
          </cell>
          <cell r="AY2090">
            <v>0</v>
          </cell>
          <cell r="CK2090">
            <v>0</v>
          </cell>
          <cell r="CL2090">
            <v>0</v>
          </cell>
          <cell r="CM2090">
            <v>0</v>
          </cell>
        </row>
        <row r="2091">
          <cell r="F2091">
            <v>42556</v>
          </cell>
          <cell r="G2091">
            <v>42556</v>
          </cell>
          <cell r="H2091">
            <v>34802.629999999997</v>
          </cell>
          <cell r="I2091">
            <v>2584.79</v>
          </cell>
          <cell r="AY2091">
            <v>1422.49</v>
          </cell>
          <cell r="CK2091">
            <v>0</v>
          </cell>
          <cell r="CL2091">
            <v>0</v>
          </cell>
          <cell r="CM2091">
            <v>0</v>
          </cell>
        </row>
        <row r="2092">
          <cell r="F2092">
            <v>9397</v>
          </cell>
          <cell r="G2092">
            <v>9397</v>
          </cell>
          <cell r="H2092">
            <v>6711.91</v>
          </cell>
          <cell r="I2092">
            <v>2208.0300000000002</v>
          </cell>
          <cell r="AY2092">
            <v>0</v>
          </cell>
          <cell r="CK2092">
            <v>0</v>
          </cell>
          <cell r="CL2092">
            <v>0</v>
          </cell>
          <cell r="CM2092">
            <v>0</v>
          </cell>
        </row>
        <row r="2093">
          <cell r="F2093">
            <v>7935</v>
          </cell>
          <cell r="G2093">
            <v>7935</v>
          </cell>
          <cell r="H2093">
            <v>7637.75</v>
          </cell>
          <cell r="I2093">
            <v>142.96</v>
          </cell>
          <cell r="AY2093">
            <v>352</v>
          </cell>
          <cell r="CK2093">
            <v>0</v>
          </cell>
          <cell r="CL2093">
            <v>0</v>
          </cell>
          <cell r="CM2093">
            <v>0</v>
          </cell>
        </row>
        <row r="2094">
          <cell r="F2094">
            <v>16654</v>
          </cell>
          <cell r="G2094">
            <v>16654</v>
          </cell>
          <cell r="H2094">
            <v>6128.98</v>
          </cell>
          <cell r="I2094">
            <v>1610.83</v>
          </cell>
          <cell r="AY2094">
            <v>140</v>
          </cell>
          <cell r="CK2094">
            <v>0</v>
          </cell>
          <cell r="CL2094">
            <v>0</v>
          </cell>
          <cell r="CM2094">
            <v>0</v>
          </cell>
        </row>
        <row r="2095">
          <cell r="F2095">
            <v>4014</v>
          </cell>
          <cell r="G2095">
            <v>4014</v>
          </cell>
          <cell r="H2095">
            <v>1306.33</v>
          </cell>
          <cell r="I2095">
            <v>0</v>
          </cell>
          <cell r="AY2095">
            <v>0</v>
          </cell>
          <cell r="CK2095">
            <v>0</v>
          </cell>
          <cell r="CL2095">
            <v>0</v>
          </cell>
          <cell r="CM2095">
            <v>0</v>
          </cell>
        </row>
        <row r="2096">
          <cell r="F2096">
            <v>1334</v>
          </cell>
          <cell r="G2096">
            <v>1334</v>
          </cell>
          <cell r="H2096">
            <v>828.9</v>
          </cell>
          <cell r="I2096">
            <v>0</v>
          </cell>
          <cell r="AY2096">
            <v>0</v>
          </cell>
          <cell r="CK2096">
            <v>0</v>
          </cell>
          <cell r="CL2096">
            <v>0</v>
          </cell>
          <cell r="CM2096">
            <v>0</v>
          </cell>
        </row>
        <row r="2097">
          <cell r="F2097">
            <v>7973</v>
          </cell>
          <cell r="G2097">
            <v>7973</v>
          </cell>
          <cell r="H2097">
            <v>5982.42</v>
          </cell>
          <cell r="I2097">
            <v>94</v>
          </cell>
          <cell r="AY2097">
            <v>999</v>
          </cell>
          <cell r="CK2097">
            <v>0</v>
          </cell>
          <cell r="CL2097">
            <v>0</v>
          </cell>
          <cell r="CM2097">
            <v>0</v>
          </cell>
        </row>
        <row r="2098">
          <cell r="F2098">
            <v>2519</v>
          </cell>
          <cell r="G2098">
            <v>2519</v>
          </cell>
          <cell r="H2098">
            <v>169.4</v>
          </cell>
          <cell r="I2098">
            <v>485.99</v>
          </cell>
          <cell r="AY2098">
            <v>0</v>
          </cell>
          <cell r="CK2098">
            <v>0</v>
          </cell>
          <cell r="CL2098">
            <v>0</v>
          </cell>
          <cell r="CM2098">
            <v>0</v>
          </cell>
        </row>
        <row r="2099">
          <cell r="F2099">
            <v>6000</v>
          </cell>
          <cell r="G2099">
            <v>6000</v>
          </cell>
          <cell r="H2099">
            <v>521.87</v>
          </cell>
          <cell r="I2099">
            <v>0</v>
          </cell>
          <cell r="AY2099">
            <v>0</v>
          </cell>
          <cell r="CK2099">
            <v>0</v>
          </cell>
          <cell r="CL2099">
            <v>0</v>
          </cell>
          <cell r="CM2099">
            <v>0</v>
          </cell>
        </row>
        <row r="2100">
          <cell r="F2100">
            <v>8000</v>
          </cell>
          <cell r="G2100">
            <v>8000</v>
          </cell>
          <cell r="H2100">
            <v>0</v>
          </cell>
          <cell r="I2100">
            <v>0</v>
          </cell>
          <cell r="AY2100">
            <v>0</v>
          </cell>
          <cell r="CK2100">
            <v>0</v>
          </cell>
          <cell r="CL2100">
            <v>0</v>
          </cell>
          <cell r="CM2100">
            <v>0</v>
          </cell>
        </row>
        <row r="2101">
          <cell r="F2101">
            <v>2000</v>
          </cell>
          <cell r="G2101">
            <v>2000</v>
          </cell>
          <cell r="H2101">
            <v>229</v>
          </cell>
          <cell r="I2101">
            <v>1</v>
          </cell>
          <cell r="AY2101">
            <v>154</v>
          </cell>
          <cell r="CK2101">
            <v>0</v>
          </cell>
          <cell r="CL2101">
            <v>0</v>
          </cell>
          <cell r="CM2101">
            <v>0</v>
          </cell>
        </row>
        <row r="2102">
          <cell r="F2102">
            <v>2500</v>
          </cell>
          <cell r="G2102">
            <v>2500</v>
          </cell>
          <cell r="H2102">
            <v>434.26</v>
          </cell>
          <cell r="I2102">
            <v>80.849999999999994</v>
          </cell>
          <cell r="AY2102">
            <v>0</v>
          </cell>
          <cell r="CK2102">
            <v>0</v>
          </cell>
          <cell r="CL2102">
            <v>0</v>
          </cell>
          <cell r="CM2102">
            <v>0</v>
          </cell>
        </row>
        <row r="2103">
          <cell r="F2103">
            <v>106016</v>
          </cell>
          <cell r="G2103">
            <v>102963.84</v>
          </cell>
          <cell r="H2103">
            <v>58059.67</v>
          </cell>
          <cell r="I2103">
            <v>2746.22</v>
          </cell>
          <cell r="AY2103">
            <v>301.43</v>
          </cell>
          <cell r="CK2103">
            <v>0</v>
          </cell>
          <cell r="CL2103">
            <v>0</v>
          </cell>
          <cell r="CM2103">
            <v>0</v>
          </cell>
        </row>
        <row r="2104">
          <cell r="F2104">
            <v>186162</v>
          </cell>
          <cell r="G2104">
            <v>186162</v>
          </cell>
          <cell r="H2104">
            <v>86579</v>
          </cell>
          <cell r="I2104">
            <v>0</v>
          </cell>
          <cell r="AY2104">
            <v>0</v>
          </cell>
          <cell r="CK2104">
            <v>0</v>
          </cell>
          <cell r="CL2104">
            <v>0</v>
          </cell>
          <cell r="CM2104">
            <v>0</v>
          </cell>
        </row>
        <row r="2105">
          <cell r="F2105">
            <v>0</v>
          </cell>
          <cell r="G2105">
            <v>208250</v>
          </cell>
          <cell r="H2105">
            <v>202789.79</v>
          </cell>
          <cell r="I2105">
            <v>0</v>
          </cell>
          <cell r="AY2105">
            <v>0</v>
          </cell>
          <cell r="CK2105">
            <v>0</v>
          </cell>
          <cell r="CL2105">
            <v>0</v>
          </cell>
          <cell r="CM2105">
            <v>0</v>
          </cell>
        </row>
        <row r="2106">
          <cell r="F2106">
            <v>0</v>
          </cell>
          <cell r="G2106">
            <v>218097.5</v>
          </cell>
          <cell r="H2106">
            <v>218097.5</v>
          </cell>
          <cell r="I2106">
            <v>0</v>
          </cell>
          <cell r="AY2106">
            <v>0</v>
          </cell>
          <cell r="CK2106">
            <v>0</v>
          </cell>
          <cell r="CL2106">
            <v>0</v>
          </cell>
          <cell r="CM2106">
            <v>0</v>
          </cell>
        </row>
        <row r="2107">
          <cell r="F2107">
            <v>0</v>
          </cell>
          <cell r="G2107">
            <v>3209658</v>
          </cell>
          <cell r="H2107">
            <v>3209626.21</v>
          </cell>
          <cell r="I2107">
            <v>0</v>
          </cell>
          <cell r="AY2107">
            <v>1351462.75</v>
          </cell>
          <cell r="CK2107">
            <v>0</v>
          </cell>
          <cell r="CL2107">
            <v>0</v>
          </cell>
          <cell r="CM2107">
            <v>0</v>
          </cell>
        </row>
        <row r="2108">
          <cell r="F2108">
            <v>500000</v>
          </cell>
          <cell r="G2108">
            <v>2507821</v>
          </cell>
          <cell r="H2108">
            <v>2507052</v>
          </cell>
          <cell r="I2108">
            <v>0</v>
          </cell>
          <cell r="AY2108">
            <v>0</v>
          </cell>
          <cell r="CK2108">
            <v>0</v>
          </cell>
          <cell r="CL2108">
            <v>0</v>
          </cell>
          <cell r="CM2108">
            <v>0</v>
          </cell>
        </row>
        <row r="2110">
          <cell r="F2110">
            <v>1346585</v>
          </cell>
          <cell r="G2110">
            <v>934755</v>
          </cell>
          <cell r="H2110">
            <v>934755</v>
          </cell>
          <cell r="I2110">
            <v>0</v>
          </cell>
          <cell r="AY2110">
            <v>43432.639999999999</v>
          </cell>
          <cell r="CK2110">
            <v>0</v>
          </cell>
          <cell r="CL2110">
            <v>0</v>
          </cell>
          <cell r="CM2110">
            <v>0</v>
          </cell>
        </row>
        <row r="2111">
          <cell r="F2111">
            <v>24328</v>
          </cell>
          <cell r="G2111">
            <v>24328</v>
          </cell>
          <cell r="H2111">
            <v>4479.63</v>
          </cell>
          <cell r="I2111">
            <v>1445.55</v>
          </cell>
          <cell r="AY2111">
            <v>0</v>
          </cell>
          <cell r="CK2111">
            <v>0</v>
          </cell>
          <cell r="CL2111">
            <v>0</v>
          </cell>
          <cell r="CM2111">
            <v>0</v>
          </cell>
        </row>
        <row r="2112">
          <cell r="F2112">
            <v>2000</v>
          </cell>
          <cell r="G2112">
            <v>2000</v>
          </cell>
          <cell r="H2112">
            <v>702.39</v>
          </cell>
          <cell r="I2112">
            <v>0</v>
          </cell>
          <cell r="AY2112">
            <v>0</v>
          </cell>
          <cell r="CK2112">
            <v>0</v>
          </cell>
          <cell r="CL2112">
            <v>0</v>
          </cell>
          <cell r="CM2112">
            <v>0</v>
          </cell>
        </row>
        <row r="2113">
          <cell r="F2113">
            <v>25000</v>
          </cell>
          <cell r="G2113">
            <v>25000</v>
          </cell>
          <cell r="H2113">
            <v>10098</v>
          </cell>
          <cell r="I2113">
            <v>3750</v>
          </cell>
          <cell r="AY2113">
            <v>0</v>
          </cell>
          <cell r="CK2113">
            <v>0</v>
          </cell>
          <cell r="CL2113">
            <v>0</v>
          </cell>
          <cell r="CM2113">
            <v>0</v>
          </cell>
        </row>
        <row r="2114">
          <cell r="F2114">
            <v>4734</v>
          </cell>
          <cell r="G2114">
            <v>4734</v>
          </cell>
          <cell r="H2114">
            <v>3221.67</v>
          </cell>
          <cell r="I2114">
            <v>615</v>
          </cell>
          <cell r="AY2114">
            <v>0</v>
          </cell>
          <cell r="CK2114">
            <v>0</v>
          </cell>
          <cell r="CL2114">
            <v>0</v>
          </cell>
          <cell r="CM2114">
            <v>0</v>
          </cell>
        </row>
        <row r="2115">
          <cell r="F2115">
            <v>563</v>
          </cell>
          <cell r="G2115">
            <v>563</v>
          </cell>
          <cell r="H2115">
            <v>171</v>
          </cell>
          <cell r="I2115">
            <v>0</v>
          </cell>
          <cell r="AY2115">
            <v>0</v>
          </cell>
          <cell r="CK2115">
            <v>0</v>
          </cell>
          <cell r="CL2115">
            <v>0</v>
          </cell>
          <cell r="CM2115">
            <v>0</v>
          </cell>
        </row>
        <row r="2116">
          <cell r="F2116">
            <v>54531</v>
          </cell>
          <cell r="G2116">
            <v>54531</v>
          </cell>
          <cell r="H2116">
            <v>42115.32</v>
          </cell>
          <cell r="I2116">
            <v>519.33000000000004</v>
          </cell>
          <cell r="AY2116">
            <v>0</v>
          </cell>
          <cell r="CK2116">
            <v>0</v>
          </cell>
          <cell r="CL2116">
            <v>0</v>
          </cell>
          <cell r="CM2116">
            <v>0</v>
          </cell>
        </row>
        <row r="2117">
          <cell r="F2117">
            <v>5109965</v>
          </cell>
          <cell r="G2117">
            <v>5340028</v>
          </cell>
          <cell r="H2117">
            <v>5038070.4400000004</v>
          </cell>
          <cell r="I2117">
            <v>9000</v>
          </cell>
          <cell r="AY2117">
            <v>480243.35</v>
          </cell>
          <cell r="CK2117">
            <v>0</v>
          </cell>
          <cell r="CL2117">
            <v>0</v>
          </cell>
          <cell r="CM2117">
            <v>0</v>
          </cell>
        </row>
        <row r="2118">
          <cell r="F2118">
            <v>8600000</v>
          </cell>
          <cell r="G2118">
            <v>8600000</v>
          </cell>
          <cell r="H2118">
            <v>3171680.96</v>
          </cell>
          <cell r="I2118">
            <v>3450392.66</v>
          </cell>
          <cell r="AY2118">
            <v>0</v>
          </cell>
          <cell r="CK2118">
            <v>0</v>
          </cell>
          <cell r="CL2118">
            <v>0</v>
          </cell>
          <cell r="CM2118">
            <v>0</v>
          </cell>
        </row>
        <row r="2119">
          <cell r="F2119">
            <v>22000</v>
          </cell>
          <cell r="G2119">
            <v>22000</v>
          </cell>
          <cell r="H2119">
            <v>0</v>
          </cell>
          <cell r="I2119">
            <v>0</v>
          </cell>
          <cell r="AY2119">
            <v>0</v>
          </cell>
          <cell r="CK2119">
            <v>0</v>
          </cell>
          <cell r="CL2119">
            <v>0</v>
          </cell>
          <cell r="CM2119">
            <v>0</v>
          </cell>
        </row>
        <row r="2120">
          <cell r="F2120">
            <v>2613814</v>
          </cell>
          <cell r="G2120">
            <v>5636291.0099999998</v>
          </cell>
          <cell r="H2120">
            <v>5636291.0099999998</v>
          </cell>
          <cell r="I2120">
            <v>0</v>
          </cell>
          <cell r="AY2120">
            <v>514778.56</v>
          </cell>
          <cell r="CK2120">
            <v>0</v>
          </cell>
          <cell r="CL2120">
            <v>0</v>
          </cell>
          <cell r="CM2120">
            <v>0</v>
          </cell>
        </row>
        <row r="2121">
          <cell r="F2121">
            <v>600000</v>
          </cell>
          <cell r="G2121">
            <v>310484</v>
          </cell>
          <cell r="H2121">
            <v>6447.01</v>
          </cell>
          <cell r="I2121">
            <v>12279.7</v>
          </cell>
          <cell r="AY2121">
            <v>0</v>
          </cell>
          <cell r="CK2121">
            <v>0</v>
          </cell>
          <cell r="CL2121">
            <v>0</v>
          </cell>
          <cell r="CM2121">
            <v>0</v>
          </cell>
        </row>
        <row r="2122">
          <cell r="F2122">
            <v>100000</v>
          </cell>
          <cell r="G2122">
            <v>10646</v>
          </cell>
          <cell r="H2122">
            <v>0</v>
          </cell>
          <cell r="I2122">
            <v>0</v>
          </cell>
          <cell r="AY2122">
            <v>0</v>
          </cell>
          <cell r="CK2122">
            <v>0</v>
          </cell>
          <cell r="CL2122">
            <v>0</v>
          </cell>
          <cell r="CM2122">
            <v>0</v>
          </cell>
        </row>
        <row r="2123">
          <cell r="F2123">
            <v>0</v>
          </cell>
          <cell r="G2123">
            <v>405000</v>
          </cell>
          <cell r="H2123">
            <v>339250</v>
          </cell>
          <cell r="I2123">
            <v>50019.85</v>
          </cell>
          <cell r="AY2123">
            <v>0</v>
          </cell>
          <cell r="CK2123">
            <v>0</v>
          </cell>
          <cell r="CL2123">
            <v>0</v>
          </cell>
          <cell r="CM2123">
            <v>0</v>
          </cell>
        </row>
        <row r="2124">
          <cell r="F2124">
            <v>50000</v>
          </cell>
          <cell r="G2124">
            <v>84000</v>
          </cell>
          <cell r="H2124">
            <v>71823.75</v>
          </cell>
          <cell r="I2124">
            <v>9275.25</v>
          </cell>
          <cell r="AY2124">
            <v>0</v>
          </cell>
          <cell r="CK2124">
            <v>0</v>
          </cell>
          <cell r="CL2124">
            <v>0</v>
          </cell>
          <cell r="CM2124">
            <v>0</v>
          </cell>
        </row>
        <row r="2125">
          <cell r="F2125">
            <v>540000</v>
          </cell>
          <cell r="G2125">
            <v>1080035.49</v>
          </cell>
          <cell r="H2125">
            <v>0</v>
          </cell>
          <cell r="I2125">
            <v>1079068</v>
          </cell>
          <cell r="AY2125">
            <v>0</v>
          </cell>
          <cell r="CK2125">
            <v>0</v>
          </cell>
          <cell r="CL2125">
            <v>0</v>
          </cell>
          <cell r="CM2125">
            <v>0</v>
          </cell>
        </row>
        <row r="2126">
          <cell r="F2126">
            <v>2404</v>
          </cell>
          <cell r="G2126">
            <v>151514</v>
          </cell>
          <cell r="H2126">
            <v>147274.63</v>
          </cell>
          <cell r="I2126">
            <v>967.49</v>
          </cell>
          <cell r="AY2126">
            <v>0</v>
          </cell>
          <cell r="CK2126">
            <v>0</v>
          </cell>
          <cell r="CL2126">
            <v>0</v>
          </cell>
          <cell r="CM2126">
            <v>0</v>
          </cell>
        </row>
        <row r="2127">
          <cell r="F2127">
            <v>100000</v>
          </cell>
          <cell r="G2127">
            <v>100000</v>
          </cell>
          <cell r="H2127">
            <v>0</v>
          </cell>
          <cell r="I2127">
            <v>76467.399999999994</v>
          </cell>
          <cell r="AY2127">
            <v>0</v>
          </cell>
          <cell r="CK2127">
            <v>0</v>
          </cell>
          <cell r="CL2127">
            <v>0</v>
          </cell>
          <cell r="CM2127">
            <v>0</v>
          </cell>
        </row>
        <row r="2128">
          <cell r="F2128">
            <v>4152</v>
          </cell>
          <cell r="G2128">
            <v>4152</v>
          </cell>
          <cell r="H2128">
            <v>674</v>
          </cell>
          <cell r="I2128">
            <v>0</v>
          </cell>
          <cell r="AY2128">
            <v>0</v>
          </cell>
          <cell r="CK2128">
            <v>0</v>
          </cell>
          <cell r="CL2128">
            <v>0</v>
          </cell>
          <cell r="CM2128">
            <v>0</v>
          </cell>
        </row>
        <row r="2129">
          <cell r="F2129">
            <v>60018</v>
          </cell>
          <cell r="G2129">
            <v>139018</v>
          </cell>
          <cell r="H2129">
            <v>62616.11</v>
          </cell>
          <cell r="I2129">
            <v>0</v>
          </cell>
          <cell r="AY2129">
            <v>0</v>
          </cell>
          <cell r="CK2129">
            <v>0</v>
          </cell>
          <cell r="CL2129">
            <v>0</v>
          </cell>
          <cell r="CM2129">
            <v>0</v>
          </cell>
        </row>
        <row r="2130">
          <cell r="F2130">
            <v>33756</v>
          </cell>
          <cell r="G2130">
            <v>33756</v>
          </cell>
          <cell r="H2130">
            <v>26241.75</v>
          </cell>
          <cell r="I2130">
            <v>2184.5</v>
          </cell>
          <cell r="AY2130">
            <v>0</v>
          </cell>
          <cell r="CK2130">
            <v>0</v>
          </cell>
          <cell r="CL2130">
            <v>0</v>
          </cell>
          <cell r="CM2130">
            <v>0</v>
          </cell>
        </row>
        <row r="2131">
          <cell r="F2131">
            <v>164713</v>
          </cell>
          <cell r="G2131">
            <v>184713</v>
          </cell>
          <cell r="H2131">
            <v>118525.06</v>
          </cell>
          <cell r="I2131">
            <v>0</v>
          </cell>
          <cell r="AY2131">
            <v>0</v>
          </cell>
          <cell r="CK2131">
            <v>0</v>
          </cell>
          <cell r="CL2131">
            <v>0</v>
          </cell>
          <cell r="CM2131">
            <v>0</v>
          </cell>
        </row>
        <row r="2132">
          <cell r="F2132">
            <v>9467</v>
          </cell>
          <cell r="G2132">
            <v>9467</v>
          </cell>
          <cell r="H2132">
            <v>9457</v>
          </cell>
          <cell r="I2132">
            <v>0</v>
          </cell>
          <cell r="AY2132">
            <v>0</v>
          </cell>
          <cell r="CK2132">
            <v>0</v>
          </cell>
          <cell r="CL2132">
            <v>0</v>
          </cell>
          <cell r="CM2132">
            <v>0</v>
          </cell>
        </row>
        <row r="2133">
          <cell r="F2133">
            <v>0</v>
          </cell>
          <cell r="G2133">
            <v>239100</v>
          </cell>
          <cell r="H2133">
            <v>237983.56</v>
          </cell>
          <cell r="I2133">
            <v>329</v>
          </cell>
          <cell r="AY2133">
            <v>0</v>
          </cell>
          <cell r="CK2133">
            <v>0</v>
          </cell>
          <cell r="CL2133">
            <v>0</v>
          </cell>
          <cell r="CM2133">
            <v>0</v>
          </cell>
        </row>
        <row r="2134">
          <cell r="F2134">
            <v>0</v>
          </cell>
          <cell r="G2134">
            <v>134800</v>
          </cell>
          <cell r="H2134">
            <v>124461.2</v>
          </cell>
          <cell r="I2134">
            <v>10</v>
          </cell>
          <cell r="AY2134">
            <v>0</v>
          </cell>
          <cell r="CK2134">
            <v>0</v>
          </cell>
          <cell r="CL2134">
            <v>0</v>
          </cell>
          <cell r="CM2134">
            <v>0</v>
          </cell>
        </row>
        <row r="2135">
          <cell r="F2135">
            <v>0</v>
          </cell>
          <cell r="G2135">
            <v>1500</v>
          </cell>
          <cell r="H2135">
            <v>1265.45</v>
          </cell>
          <cell r="I2135">
            <v>0</v>
          </cell>
          <cell r="AY2135">
            <v>0</v>
          </cell>
          <cell r="CK2135">
            <v>0</v>
          </cell>
          <cell r="CL2135">
            <v>0</v>
          </cell>
          <cell r="CM2135">
            <v>0</v>
          </cell>
        </row>
        <row r="2136">
          <cell r="F2136">
            <v>2282</v>
          </cell>
          <cell r="G2136">
            <v>7282</v>
          </cell>
          <cell r="H2136">
            <v>6422.12</v>
          </cell>
          <cell r="I2136">
            <v>0</v>
          </cell>
          <cell r="AY2136">
            <v>194</v>
          </cell>
          <cell r="CK2136">
            <v>0</v>
          </cell>
          <cell r="CL2136">
            <v>0</v>
          </cell>
          <cell r="CM2136">
            <v>0</v>
          </cell>
        </row>
        <row r="2137">
          <cell r="F2137">
            <v>0</v>
          </cell>
          <cell r="G2137">
            <v>75990</v>
          </cell>
          <cell r="H2137">
            <v>75967</v>
          </cell>
          <cell r="I2137">
            <v>0</v>
          </cell>
          <cell r="AY2137">
            <v>7350</v>
          </cell>
          <cell r="CK2137">
            <v>0</v>
          </cell>
          <cell r="CL2137">
            <v>0</v>
          </cell>
          <cell r="CM2137">
            <v>0</v>
          </cell>
        </row>
        <row r="2138">
          <cell r="F2138">
            <v>4500000</v>
          </cell>
          <cell r="G2138">
            <v>37691415.509999998</v>
          </cell>
          <cell r="H2138">
            <v>36464485.780000001</v>
          </cell>
          <cell r="I2138">
            <v>0</v>
          </cell>
          <cell r="AY2138">
            <v>0</v>
          </cell>
          <cell r="CK2138">
            <v>0</v>
          </cell>
          <cell r="CL2138">
            <v>0</v>
          </cell>
          <cell r="CM2138">
            <v>0</v>
          </cell>
        </row>
        <row r="2139">
          <cell r="F2139">
            <v>0</v>
          </cell>
          <cell r="G2139">
            <v>3431324</v>
          </cell>
          <cell r="H2139">
            <v>0</v>
          </cell>
          <cell r="I2139">
            <v>3431324</v>
          </cell>
          <cell r="AY2139">
            <v>0</v>
          </cell>
          <cell r="CK2139">
            <v>0</v>
          </cell>
          <cell r="CL2139">
            <v>0</v>
          </cell>
          <cell r="CM2139">
            <v>0</v>
          </cell>
        </row>
        <row r="2140">
          <cell r="F2140">
            <v>0</v>
          </cell>
          <cell r="G2140">
            <v>40000</v>
          </cell>
          <cell r="H2140">
            <v>0</v>
          </cell>
          <cell r="I2140">
            <v>0</v>
          </cell>
          <cell r="AY2140">
            <v>0</v>
          </cell>
          <cell r="CK2140">
            <v>0</v>
          </cell>
          <cell r="CL2140">
            <v>900000</v>
          </cell>
          <cell r="CM2140">
            <v>0</v>
          </cell>
        </row>
        <row r="2141">
          <cell r="F2141">
            <v>505775</v>
          </cell>
          <cell r="G2141">
            <v>985531.89</v>
          </cell>
          <cell r="H2141">
            <v>985531.89</v>
          </cell>
          <cell r="I2141">
            <v>0</v>
          </cell>
          <cell r="AY2141">
            <v>97713.66</v>
          </cell>
          <cell r="CK2141">
            <v>0</v>
          </cell>
          <cell r="CL2141">
            <v>0</v>
          </cell>
          <cell r="CM2141">
            <v>0</v>
          </cell>
        </row>
        <row r="2142">
          <cell r="F2142">
            <v>1795044</v>
          </cell>
          <cell r="G2142">
            <v>1795044</v>
          </cell>
          <cell r="H2142">
            <v>1428951.77</v>
          </cell>
          <cell r="I2142">
            <v>0</v>
          </cell>
          <cell r="AY2142">
            <v>160693.68</v>
          </cell>
          <cell r="CK2142">
            <v>0</v>
          </cell>
          <cell r="CL2142">
            <v>0</v>
          </cell>
          <cell r="CM2142">
            <v>0</v>
          </cell>
        </row>
        <row r="2143">
          <cell r="F2143">
            <v>17972</v>
          </cell>
          <cell r="G2143">
            <v>18207</v>
          </cell>
          <cell r="H2143">
            <v>18207</v>
          </cell>
          <cell r="I2143">
            <v>0</v>
          </cell>
          <cell r="AY2143">
            <v>2023</v>
          </cell>
          <cell r="CK2143">
            <v>0</v>
          </cell>
          <cell r="CL2143">
            <v>0</v>
          </cell>
          <cell r="CM2143">
            <v>0</v>
          </cell>
        </row>
        <row r="2144">
          <cell r="F2144">
            <v>125814</v>
          </cell>
          <cell r="G2144">
            <v>125814</v>
          </cell>
          <cell r="H2144">
            <v>60204.98</v>
          </cell>
          <cell r="I2144">
            <v>0</v>
          </cell>
          <cell r="AY2144">
            <v>0</v>
          </cell>
          <cell r="CK2144">
            <v>0</v>
          </cell>
          <cell r="CL2144">
            <v>0</v>
          </cell>
          <cell r="CM2144">
            <v>0</v>
          </cell>
        </row>
        <row r="2145">
          <cell r="F2145">
            <v>353530</v>
          </cell>
          <cell r="G2145">
            <v>353530</v>
          </cell>
          <cell r="H2145">
            <v>0</v>
          </cell>
          <cell r="I2145">
            <v>0</v>
          </cell>
          <cell r="AY2145">
            <v>0</v>
          </cell>
          <cell r="CK2145">
            <v>0</v>
          </cell>
          <cell r="CL2145">
            <v>0</v>
          </cell>
          <cell r="CM2145">
            <v>0</v>
          </cell>
        </row>
        <row r="2146">
          <cell r="F2146">
            <v>100769</v>
          </cell>
          <cell r="G2146">
            <v>100769</v>
          </cell>
          <cell r="H2146">
            <v>77728.39</v>
          </cell>
          <cell r="I2146">
            <v>0</v>
          </cell>
          <cell r="AY2146">
            <v>8762.7000000000007</v>
          </cell>
          <cell r="CK2146">
            <v>0</v>
          </cell>
          <cell r="CL2146">
            <v>0</v>
          </cell>
          <cell r="CM2146">
            <v>0</v>
          </cell>
        </row>
        <row r="2147">
          <cell r="F2147">
            <v>17368</v>
          </cell>
          <cell r="G2147">
            <v>17368</v>
          </cell>
          <cell r="H2147">
            <v>13722.02</v>
          </cell>
          <cell r="I2147">
            <v>0</v>
          </cell>
          <cell r="AY2147">
            <v>1552.56</v>
          </cell>
          <cell r="CK2147">
            <v>0</v>
          </cell>
          <cell r="CL2147">
            <v>0</v>
          </cell>
          <cell r="CM2147">
            <v>0</v>
          </cell>
        </row>
        <row r="2148">
          <cell r="F2148">
            <v>19800</v>
          </cell>
          <cell r="G2148">
            <v>19800</v>
          </cell>
          <cell r="H2148">
            <v>15794.15</v>
          </cell>
          <cell r="I2148">
            <v>0</v>
          </cell>
          <cell r="AY2148">
            <v>1755</v>
          </cell>
          <cell r="CK2148">
            <v>0</v>
          </cell>
          <cell r="CL2148">
            <v>0</v>
          </cell>
          <cell r="CM2148">
            <v>0</v>
          </cell>
        </row>
        <row r="2149">
          <cell r="F2149">
            <v>40266</v>
          </cell>
          <cell r="G2149">
            <v>42423.94</v>
          </cell>
          <cell r="H2149">
            <v>42423.94</v>
          </cell>
          <cell r="I2149">
            <v>0</v>
          </cell>
          <cell r="AY2149">
            <v>0</v>
          </cell>
          <cell r="CK2149">
            <v>0</v>
          </cell>
          <cell r="CL2149">
            <v>0</v>
          </cell>
          <cell r="CM2149">
            <v>0</v>
          </cell>
        </row>
        <row r="2150">
          <cell r="F2150">
            <v>489471</v>
          </cell>
          <cell r="G2150">
            <v>489471</v>
          </cell>
          <cell r="H2150">
            <v>273602.17</v>
          </cell>
          <cell r="I2150">
            <v>0</v>
          </cell>
          <cell r="AY2150">
            <v>31198.16</v>
          </cell>
          <cell r="CK2150">
            <v>0</v>
          </cell>
          <cell r="CL2150">
            <v>0</v>
          </cell>
          <cell r="CM2150">
            <v>0</v>
          </cell>
        </row>
        <row r="2151">
          <cell r="F2151">
            <v>1903223</v>
          </cell>
          <cell r="G2151">
            <v>1171511.51</v>
          </cell>
          <cell r="H2151">
            <v>0</v>
          </cell>
          <cell r="I2151">
            <v>0</v>
          </cell>
          <cell r="AY2151">
            <v>0</v>
          </cell>
          <cell r="CK2151">
            <v>0</v>
          </cell>
          <cell r="CL2151">
            <v>0</v>
          </cell>
          <cell r="CM2151">
            <v>0</v>
          </cell>
        </row>
        <row r="2152">
          <cell r="F2152">
            <v>890</v>
          </cell>
          <cell r="G2152">
            <v>890</v>
          </cell>
          <cell r="H2152">
            <v>890</v>
          </cell>
          <cell r="I2152">
            <v>0</v>
          </cell>
          <cell r="AY2152">
            <v>0</v>
          </cell>
          <cell r="CK2152">
            <v>0</v>
          </cell>
          <cell r="CL2152">
            <v>0</v>
          </cell>
          <cell r="CM2152">
            <v>0</v>
          </cell>
        </row>
        <row r="2153">
          <cell r="F2153">
            <v>7223</v>
          </cell>
          <cell r="G2153">
            <v>11852.4</v>
          </cell>
          <cell r="H2153">
            <v>11852.4</v>
          </cell>
          <cell r="I2153">
            <v>0</v>
          </cell>
          <cell r="AY2153">
            <v>579.84</v>
          </cell>
          <cell r="CK2153">
            <v>0</v>
          </cell>
          <cell r="CL2153">
            <v>0</v>
          </cell>
          <cell r="CM2153">
            <v>0</v>
          </cell>
        </row>
        <row r="2154">
          <cell r="F2154">
            <v>6885</v>
          </cell>
          <cell r="G2154">
            <v>7019.68</v>
          </cell>
          <cell r="H2154">
            <v>5564.48</v>
          </cell>
          <cell r="I2154">
            <v>0</v>
          </cell>
          <cell r="AY2154">
            <v>458.98</v>
          </cell>
          <cell r="CK2154">
            <v>0</v>
          </cell>
          <cell r="CL2154">
            <v>0</v>
          </cell>
          <cell r="CM2154">
            <v>0</v>
          </cell>
        </row>
        <row r="2155">
          <cell r="F2155">
            <v>1661</v>
          </cell>
          <cell r="G2155">
            <v>1661</v>
          </cell>
          <cell r="H2155">
            <v>1215.69</v>
          </cell>
          <cell r="I2155">
            <v>0</v>
          </cell>
          <cell r="AY2155">
            <v>148.37</v>
          </cell>
          <cell r="CK2155">
            <v>0</v>
          </cell>
          <cell r="CL2155">
            <v>0</v>
          </cell>
          <cell r="CM2155">
            <v>0</v>
          </cell>
        </row>
        <row r="2156">
          <cell r="F2156">
            <v>9103</v>
          </cell>
          <cell r="G2156">
            <v>10591.08</v>
          </cell>
          <cell r="H2156">
            <v>10261.99</v>
          </cell>
          <cell r="I2156">
            <v>0</v>
          </cell>
          <cell r="AY2156">
            <v>205.91</v>
          </cell>
          <cell r="CK2156">
            <v>0</v>
          </cell>
          <cell r="CL2156">
            <v>0</v>
          </cell>
          <cell r="CM2156">
            <v>0</v>
          </cell>
        </row>
        <row r="2157">
          <cell r="F2157">
            <v>3296</v>
          </cell>
          <cell r="G2157">
            <v>3296</v>
          </cell>
          <cell r="H2157">
            <v>2600</v>
          </cell>
          <cell r="I2157">
            <v>400</v>
          </cell>
          <cell r="AY2157">
            <v>0</v>
          </cell>
          <cell r="CK2157">
            <v>0</v>
          </cell>
          <cell r="CL2157">
            <v>0</v>
          </cell>
          <cell r="CM2157">
            <v>0</v>
          </cell>
        </row>
        <row r="2158">
          <cell r="F2158">
            <v>0</v>
          </cell>
          <cell r="G2158">
            <v>12500</v>
          </cell>
          <cell r="H2158">
            <v>0</v>
          </cell>
          <cell r="I2158">
            <v>12500</v>
          </cell>
          <cell r="AY2158">
            <v>0</v>
          </cell>
          <cell r="CK2158">
            <v>0</v>
          </cell>
          <cell r="CL2158">
            <v>0</v>
          </cell>
          <cell r="CM2158">
            <v>0</v>
          </cell>
        </row>
        <row r="2159">
          <cell r="F2159">
            <v>1420000</v>
          </cell>
          <cell r="G2159">
            <v>1610000</v>
          </cell>
          <cell r="H2159">
            <v>462300</v>
          </cell>
          <cell r="I2159">
            <v>1078700</v>
          </cell>
          <cell r="AY2159">
            <v>0</v>
          </cell>
          <cell r="CK2159">
            <v>0</v>
          </cell>
          <cell r="CL2159">
            <v>1200000</v>
          </cell>
          <cell r="CM2159">
            <v>0</v>
          </cell>
        </row>
        <row r="2160">
          <cell r="F2160">
            <v>0</v>
          </cell>
          <cell r="G2160">
            <v>302389.2</v>
          </cell>
          <cell r="H2160">
            <v>0</v>
          </cell>
          <cell r="I2160">
            <v>302389.2</v>
          </cell>
          <cell r="AY2160">
            <v>0</v>
          </cell>
          <cell r="CK2160">
            <v>0</v>
          </cell>
          <cell r="CL2160">
            <v>0</v>
          </cell>
          <cell r="CM2160">
            <v>0</v>
          </cell>
        </row>
        <row r="2161">
          <cell r="F2161">
            <v>10000</v>
          </cell>
          <cell r="G2161">
            <v>10000</v>
          </cell>
          <cell r="H2161">
            <v>10000</v>
          </cell>
          <cell r="I2161">
            <v>0</v>
          </cell>
          <cell r="AY2161">
            <v>0</v>
          </cell>
          <cell r="CK2161">
            <v>0</v>
          </cell>
          <cell r="CL2161">
            <v>0</v>
          </cell>
          <cell r="CM2161">
            <v>0</v>
          </cell>
        </row>
        <row r="2162">
          <cell r="F2162">
            <v>300000</v>
          </cell>
          <cell r="G2162">
            <v>900000</v>
          </cell>
          <cell r="H2162">
            <v>176128</v>
          </cell>
          <cell r="I2162">
            <v>193453</v>
          </cell>
          <cell r="AY2162">
            <v>0</v>
          </cell>
          <cell r="CK2162">
            <v>0</v>
          </cell>
          <cell r="CL2162">
            <v>0</v>
          </cell>
          <cell r="CM2162">
            <v>0</v>
          </cell>
        </row>
        <row r="2163">
          <cell r="F2163">
            <v>840</v>
          </cell>
          <cell r="G2163">
            <v>2000</v>
          </cell>
          <cell r="H2163">
            <v>1944.86</v>
          </cell>
          <cell r="I2163">
            <v>0</v>
          </cell>
          <cell r="AY2163">
            <v>0</v>
          </cell>
          <cell r="CK2163">
            <v>0</v>
          </cell>
          <cell r="CL2163">
            <v>0</v>
          </cell>
          <cell r="CM2163">
            <v>0</v>
          </cell>
        </row>
        <row r="2164">
          <cell r="F2164">
            <v>69168</v>
          </cell>
          <cell r="G2164">
            <v>69168</v>
          </cell>
          <cell r="H2164">
            <v>0</v>
          </cell>
          <cell r="I2164">
            <v>0</v>
          </cell>
          <cell r="AY2164">
            <v>0</v>
          </cell>
          <cell r="CK2164">
            <v>0</v>
          </cell>
          <cell r="CL2164">
            <v>0</v>
          </cell>
          <cell r="CM2164">
            <v>0</v>
          </cell>
        </row>
        <row r="2166">
          <cell r="F2166">
            <v>0</v>
          </cell>
          <cell r="G2166">
            <v>5000</v>
          </cell>
          <cell r="H2166">
            <v>3505.89</v>
          </cell>
          <cell r="I2166">
            <v>0</v>
          </cell>
          <cell r="AY2166">
            <v>0</v>
          </cell>
          <cell r="CK2166">
            <v>0</v>
          </cell>
          <cell r="CL2166">
            <v>0</v>
          </cell>
          <cell r="CM2166">
            <v>0</v>
          </cell>
        </row>
        <row r="2167">
          <cell r="F2167">
            <v>36593</v>
          </cell>
          <cell r="G2167">
            <v>39193</v>
          </cell>
          <cell r="H2167">
            <v>35605.5</v>
          </cell>
          <cell r="I2167">
            <v>0</v>
          </cell>
          <cell r="AY2167">
            <v>0</v>
          </cell>
          <cell r="CK2167">
            <v>0</v>
          </cell>
          <cell r="CL2167">
            <v>0</v>
          </cell>
          <cell r="CM2167">
            <v>0</v>
          </cell>
        </row>
        <row r="2168">
          <cell r="F2168">
            <v>371063</v>
          </cell>
          <cell r="G2168">
            <v>371063</v>
          </cell>
          <cell r="H2168">
            <v>300258.26</v>
          </cell>
          <cell r="I2168">
            <v>9079.84</v>
          </cell>
          <cell r="AY2168">
            <v>4337.87</v>
          </cell>
          <cell r="CK2168">
            <v>0</v>
          </cell>
          <cell r="CL2168">
            <v>0</v>
          </cell>
          <cell r="CM2168">
            <v>0</v>
          </cell>
        </row>
        <row r="2169">
          <cell r="F2169">
            <v>0</v>
          </cell>
          <cell r="G2169">
            <v>1826.26</v>
          </cell>
          <cell r="H2169">
            <v>0</v>
          </cell>
          <cell r="I2169">
            <v>0</v>
          </cell>
          <cell r="AY2169">
            <v>0</v>
          </cell>
          <cell r="CK2169">
            <v>0</v>
          </cell>
          <cell r="CL2169">
            <v>0</v>
          </cell>
          <cell r="CM2169">
            <v>0</v>
          </cell>
        </row>
        <row r="2170">
          <cell r="F2170">
            <v>0</v>
          </cell>
          <cell r="G2170">
            <v>442623.5</v>
          </cell>
          <cell r="H2170">
            <v>0</v>
          </cell>
          <cell r="I2170">
            <v>82075.5</v>
          </cell>
          <cell r="AY2170">
            <v>0</v>
          </cell>
          <cell r="CK2170">
            <v>0</v>
          </cell>
          <cell r="CL2170">
            <v>0</v>
          </cell>
          <cell r="CM2170">
            <v>0</v>
          </cell>
        </row>
        <row r="2171">
          <cell r="F2171">
            <v>1026504</v>
          </cell>
          <cell r="G2171">
            <v>1026504</v>
          </cell>
          <cell r="H2171">
            <v>812170.35</v>
          </cell>
          <cell r="I2171">
            <v>0</v>
          </cell>
          <cell r="AY2171">
            <v>96684.08</v>
          </cell>
          <cell r="CK2171">
            <v>0</v>
          </cell>
          <cell r="CL2171">
            <v>0</v>
          </cell>
          <cell r="CM2171">
            <v>0</v>
          </cell>
        </row>
        <row r="2172">
          <cell r="F2172">
            <v>0</v>
          </cell>
          <cell r="G2172">
            <v>142459.85</v>
          </cell>
          <cell r="H2172">
            <v>142459.85</v>
          </cell>
          <cell r="I2172">
            <v>0</v>
          </cell>
          <cell r="AY2172">
            <v>0</v>
          </cell>
          <cell r="CK2172">
            <v>0</v>
          </cell>
          <cell r="CL2172">
            <v>0</v>
          </cell>
          <cell r="CM2172">
            <v>0</v>
          </cell>
        </row>
        <row r="2173">
          <cell r="F2173">
            <v>27348</v>
          </cell>
          <cell r="G2173">
            <v>27348</v>
          </cell>
          <cell r="H2173">
            <v>23394</v>
          </cell>
          <cell r="I2173">
            <v>0</v>
          </cell>
          <cell r="AY2173">
            <v>2394</v>
          </cell>
          <cell r="CK2173">
            <v>0</v>
          </cell>
          <cell r="CL2173">
            <v>0</v>
          </cell>
          <cell r="CM2173">
            <v>0</v>
          </cell>
        </row>
        <row r="2174">
          <cell r="F2174">
            <v>71223</v>
          </cell>
          <cell r="G2174">
            <v>71223</v>
          </cell>
          <cell r="H2174">
            <v>35413.72</v>
          </cell>
          <cell r="I2174">
            <v>0</v>
          </cell>
          <cell r="AY2174">
            <v>0</v>
          </cell>
          <cell r="CK2174">
            <v>0</v>
          </cell>
          <cell r="CL2174">
            <v>0</v>
          </cell>
          <cell r="CM2174">
            <v>0</v>
          </cell>
        </row>
        <row r="2175">
          <cell r="F2175">
            <v>204916</v>
          </cell>
          <cell r="G2175">
            <v>204916</v>
          </cell>
          <cell r="H2175">
            <v>0</v>
          </cell>
          <cell r="I2175">
            <v>0</v>
          </cell>
          <cell r="AY2175">
            <v>0</v>
          </cell>
          <cell r="CK2175">
            <v>0</v>
          </cell>
          <cell r="CL2175">
            <v>0</v>
          </cell>
          <cell r="CM2175">
            <v>0</v>
          </cell>
        </row>
        <row r="2176">
          <cell r="F2176">
            <v>78458</v>
          </cell>
          <cell r="G2176">
            <v>78458</v>
          </cell>
          <cell r="H2176">
            <v>53430.21</v>
          </cell>
          <cell r="I2176">
            <v>0</v>
          </cell>
          <cell r="AY2176">
            <v>0</v>
          </cell>
          <cell r="CK2176">
            <v>0</v>
          </cell>
          <cell r="CL2176">
            <v>0</v>
          </cell>
          <cell r="CM2176">
            <v>0</v>
          </cell>
        </row>
        <row r="2177">
          <cell r="F2177">
            <v>149240</v>
          </cell>
          <cell r="G2177">
            <v>149240</v>
          </cell>
          <cell r="H2177">
            <v>110804.11</v>
          </cell>
          <cell r="I2177">
            <v>0</v>
          </cell>
          <cell r="AY2177">
            <v>12958.68</v>
          </cell>
          <cell r="CK2177">
            <v>0</v>
          </cell>
          <cell r="CL2177">
            <v>0</v>
          </cell>
          <cell r="CM2177">
            <v>0</v>
          </cell>
        </row>
        <row r="2178">
          <cell r="F2178">
            <v>24877</v>
          </cell>
          <cell r="G2178">
            <v>24877</v>
          </cell>
          <cell r="H2178">
            <v>18850.849999999999</v>
          </cell>
          <cell r="I2178">
            <v>0</v>
          </cell>
          <cell r="AY2178">
            <v>2210.64</v>
          </cell>
          <cell r="CK2178">
            <v>0</v>
          </cell>
          <cell r="CL2178">
            <v>0</v>
          </cell>
          <cell r="CM2178">
            <v>0</v>
          </cell>
        </row>
        <row r="2179">
          <cell r="F2179">
            <v>39600</v>
          </cell>
          <cell r="G2179">
            <v>39600</v>
          </cell>
          <cell r="H2179">
            <v>30412.47</v>
          </cell>
          <cell r="I2179">
            <v>0</v>
          </cell>
          <cell r="AY2179">
            <v>3510</v>
          </cell>
          <cell r="CK2179">
            <v>0</v>
          </cell>
          <cell r="CL2179">
            <v>0</v>
          </cell>
          <cell r="CM2179">
            <v>0</v>
          </cell>
        </row>
        <row r="2180">
          <cell r="F2180">
            <v>23419</v>
          </cell>
          <cell r="G2180">
            <v>21109.81</v>
          </cell>
          <cell r="H2180">
            <v>21092.85</v>
          </cell>
          <cell r="I2180">
            <v>0</v>
          </cell>
          <cell r="AY2180">
            <v>0</v>
          </cell>
          <cell r="CK2180">
            <v>0</v>
          </cell>
          <cell r="CL2180">
            <v>0</v>
          </cell>
          <cell r="CM2180">
            <v>0</v>
          </cell>
        </row>
        <row r="2181">
          <cell r="F2181">
            <v>139949</v>
          </cell>
          <cell r="G2181">
            <v>139949</v>
          </cell>
          <cell r="H2181">
            <v>94875.16</v>
          </cell>
          <cell r="I2181">
            <v>0</v>
          </cell>
          <cell r="AY2181">
            <v>10661.45</v>
          </cell>
          <cell r="CK2181">
            <v>0</v>
          </cell>
          <cell r="CL2181">
            <v>0</v>
          </cell>
          <cell r="CM2181">
            <v>0</v>
          </cell>
        </row>
        <row r="2182">
          <cell r="F2182">
            <v>4500</v>
          </cell>
          <cell r="G2182">
            <v>23500</v>
          </cell>
          <cell r="H2182">
            <v>10749</v>
          </cell>
          <cell r="I2182">
            <v>1749.59</v>
          </cell>
          <cell r="AY2182">
            <v>0</v>
          </cell>
          <cell r="CK2182">
            <v>0</v>
          </cell>
          <cell r="CL2182">
            <v>0</v>
          </cell>
          <cell r="CM2182">
            <v>0</v>
          </cell>
        </row>
        <row r="2183">
          <cell r="F2183">
            <v>3443</v>
          </cell>
          <cell r="G2183">
            <v>3510.34</v>
          </cell>
          <cell r="H2183">
            <v>2782.27</v>
          </cell>
          <cell r="I2183">
            <v>0</v>
          </cell>
          <cell r="AY2183">
            <v>229.49</v>
          </cell>
          <cell r="CK2183">
            <v>0</v>
          </cell>
          <cell r="CL2183">
            <v>0</v>
          </cell>
          <cell r="CM2183">
            <v>0</v>
          </cell>
        </row>
        <row r="2184">
          <cell r="F2184">
            <v>2215</v>
          </cell>
          <cell r="G2184">
            <v>2215</v>
          </cell>
          <cell r="H2184">
            <v>1620.91</v>
          </cell>
          <cell r="I2184">
            <v>0</v>
          </cell>
          <cell r="AY2184">
            <v>197.82</v>
          </cell>
          <cell r="CK2184">
            <v>0</v>
          </cell>
          <cell r="CL2184">
            <v>0</v>
          </cell>
          <cell r="CM2184">
            <v>0</v>
          </cell>
        </row>
        <row r="2185">
          <cell r="F2185">
            <v>19035</v>
          </cell>
          <cell r="G2185">
            <v>17872.77</v>
          </cell>
          <cell r="H2185">
            <v>11403.59</v>
          </cell>
          <cell r="I2185">
            <v>0</v>
          </cell>
          <cell r="AY2185">
            <v>304.04000000000002</v>
          </cell>
          <cell r="CK2185">
            <v>0</v>
          </cell>
          <cell r="CL2185">
            <v>0</v>
          </cell>
          <cell r="CM2185">
            <v>0</v>
          </cell>
        </row>
        <row r="2186">
          <cell r="F2186">
            <v>46746</v>
          </cell>
          <cell r="G2186">
            <v>46746</v>
          </cell>
          <cell r="H2186">
            <v>28921.7</v>
          </cell>
          <cell r="I2186">
            <v>1694</v>
          </cell>
          <cell r="AY2186">
            <v>3263.7</v>
          </cell>
          <cell r="CK2186">
            <v>0</v>
          </cell>
          <cell r="CL2186">
            <v>0</v>
          </cell>
          <cell r="CM2186">
            <v>0</v>
          </cell>
        </row>
        <row r="2187">
          <cell r="F2187">
            <v>65729</v>
          </cell>
          <cell r="G2187">
            <v>62152.1</v>
          </cell>
          <cell r="H2187">
            <v>46614.080000000002</v>
          </cell>
          <cell r="I2187">
            <v>0</v>
          </cell>
          <cell r="AY2187">
            <v>4979.5</v>
          </cell>
          <cell r="CK2187">
            <v>0</v>
          </cell>
          <cell r="CL2187">
            <v>0</v>
          </cell>
          <cell r="CM2187">
            <v>0</v>
          </cell>
        </row>
        <row r="2188">
          <cell r="F2188">
            <v>58422</v>
          </cell>
          <cell r="G2188">
            <v>58022</v>
          </cell>
          <cell r="H2188">
            <v>35048.160000000003</v>
          </cell>
          <cell r="I2188">
            <v>4709</v>
          </cell>
          <cell r="AY2188">
            <v>0</v>
          </cell>
          <cell r="CK2188">
            <v>0</v>
          </cell>
          <cell r="CL2188">
            <v>0</v>
          </cell>
          <cell r="CM2188">
            <v>0</v>
          </cell>
        </row>
        <row r="2189">
          <cell r="F2189">
            <v>13634</v>
          </cell>
          <cell r="G2189">
            <v>13634</v>
          </cell>
          <cell r="H2189">
            <v>0</v>
          </cell>
          <cell r="I2189">
            <v>0</v>
          </cell>
          <cell r="AY2189">
            <v>0</v>
          </cell>
          <cell r="CK2189">
            <v>0</v>
          </cell>
          <cell r="CL2189">
            <v>0</v>
          </cell>
          <cell r="CM2189">
            <v>0</v>
          </cell>
        </row>
        <row r="2190">
          <cell r="F2190">
            <v>0</v>
          </cell>
          <cell r="G2190">
            <v>3277914</v>
          </cell>
          <cell r="H2190">
            <v>3277914</v>
          </cell>
          <cell r="I2190">
            <v>0</v>
          </cell>
          <cell r="AY2190">
            <v>0</v>
          </cell>
          <cell r="CK2190">
            <v>0</v>
          </cell>
          <cell r="CL2190">
            <v>0</v>
          </cell>
          <cell r="CM2190">
            <v>0</v>
          </cell>
        </row>
        <row r="2191">
          <cell r="F2191">
            <v>649</v>
          </cell>
          <cell r="G2191">
            <v>649</v>
          </cell>
          <cell r="H2191">
            <v>0</v>
          </cell>
          <cell r="I2191">
            <v>0</v>
          </cell>
          <cell r="AY2191">
            <v>0</v>
          </cell>
          <cell r="CK2191">
            <v>0</v>
          </cell>
          <cell r="CL2191">
            <v>0</v>
          </cell>
          <cell r="CM2191">
            <v>0</v>
          </cell>
        </row>
        <row r="2192">
          <cell r="F2192">
            <v>3000</v>
          </cell>
          <cell r="G2192">
            <v>3000</v>
          </cell>
          <cell r="H2192">
            <v>683.5</v>
          </cell>
          <cell r="I2192">
            <v>0</v>
          </cell>
          <cell r="AY2192">
            <v>0</v>
          </cell>
          <cell r="CK2192">
            <v>0</v>
          </cell>
          <cell r="CL2192">
            <v>0</v>
          </cell>
          <cell r="CM2192">
            <v>0</v>
          </cell>
        </row>
        <row r="2193">
          <cell r="F2193">
            <v>3000</v>
          </cell>
          <cell r="G2193">
            <v>3000</v>
          </cell>
          <cell r="H2193">
            <v>2012.5</v>
          </cell>
          <cell r="I2193">
            <v>1</v>
          </cell>
          <cell r="AY2193">
            <v>0</v>
          </cell>
          <cell r="CK2193">
            <v>0</v>
          </cell>
          <cell r="CL2193">
            <v>0</v>
          </cell>
          <cell r="CM2193">
            <v>0</v>
          </cell>
        </row>
        <row r="2194">
          <cell r="F2194">
            <v>5000</v>
          </cell>
          <cell r="G2194">
            <v>5000</v>
          </cell>
          <cell r="H2194">
            <v>2116</v>
          </cell>
          <cell r="I2194">
            <v>0</v>
          </cell>
          <cell r="AY2194">
            <v>0</v>
          </cell>
          <cell r="CK2194">
            <v>0</v>
          </cell>
          <cell r="CL2194">
            <v>0</v>
          </cell>
          <cell r="CM2194">
            <v>0</v>
          </cell>
        </row>
        <row r="2195">
          <cell r="F2195">
            <v>20000</v>
          </cell>
          <cell r="G2195">
            <v>20000</v>
          </cell>
          <cell r="H2195">
            <v>16100.32</v>
          </cell>
          <cell r="I2195">
            <v>3899.55</v>
          </cell>
          <cell r="AY2195">
            <v>0</v>
          </cell>
          <cell r="CK2195">
            <v>0</v>
          </cell>
          <cell r="CL2195">
            <v>0</v>
          </cell>
          <cell r="CM2195">
            <v>0</v>
          </cell>
        </row>
        <row r="2196">
          <cell r="F2196">
            <v>16555</v>
          </cell>
          <cell r="G2196">
            <v>11555</v>
          </cell>
          <cell r="H2196">
            <v>948.75</v>
          </cell>
          <cell r="I2196">
            <v>5000</v>
          </cell>
          <cell r="AY2196">
            <v>0</v>
          </cell>
          <cell r="CK2196">
            <v>0</v>
          </cell>
          <cell r="CL2196">
            <v>0</v>
          </cell>
          <cell r="CM2196">
            <v>0</v>
          </cell>
        </row>
        <row r="2197">
          <cell r="F2197">
            <v>20000</v>
          </cell>
          <cell r="G2197">
            <v>19240</v>
          </cell>
          <cell r="H2197">
            <v>7962.2</v>
          </cell>
          <cell r="I2197">
            <v>0</v>
          </cell>
          <cell r="AY2197">
            <v>0</v>
          </cell>
          <cell r="CK2197">
            <v>0</v>
          </cell>
          <cell r="CL2197">
            <v>0</v>
          </cell>
          <cell r="CM2197">
            <v>0</v>
          </cell>
        </row>
        <row r="2198">
          <cell r="F2198">
            <v>40000</v>
          </cell>
          <cell r="G2198">
            <v>31583</v>
          </cell>
          <cell r="H2198">
            <v>25068.16</v>
          </cell>
          <cell r="I2198">
            <v>0</v>
          </cell>
          <cell r="AY2198">
            <v>0</v>
          </cell>
          <cell r="CK2198">
            <v>0</v>
          </cell>
          <cell r="CL2198">
            <v>0</v>
          </cell>
          <cell r="CM2198">
            <v>0</v>
          </cell>
        </row>
        <row r="2199">
          <cell r="F2199">
            <v>0</v>
          </cell>
          <cell r="G2199">
            <v>36000</v>
          </cell>
          <cell r="H2199">
            <v>32346.09</v>
          </cell>
          <cell r="I2199">
            <v>2300</v>
          </cell>
          <cell r="AY2199">
            <v>0</v>
          </cell>
          <cell r="CK2199">
            <v>0</v>
          </cell>
          <cell r="CL2199">
            <v>0</v>
          </cell>
          <cell r="CM2199">
            <v>0</v>
          </cell>
        </row>
        <row r="2200">
          <cell r="F2200">
            <v>18500</v>
          </cell>
          <cell r="G2200">
            <v>18500</v>
          </cell>
          <cell r="H2200">
            <v>12852.79</v>
          </cell>
          <cell r="I2200">
            <v>1624.05</v>
          </cell>
          <cell r="AY2200">
            <v>0</v>
          </cell>
          <cell r="CK2200">
            <v>0</v>
          </cell>
          <cell r="CL2200">
            <v>0</v>
          </cell>
          <cell r="CM2200">
            <v>0</v>
          </cell>
        </row>
        <row r="2201">
          <cell r="F2201">
            <v>75000</v>
          </cell>
          <cell r="G2201">
            <v>75000</v>
          </cell>
          <cell r="H2201">
            <v>70740.89</v>
          </cell>
          <cell r="I2201">
            <v>4214.9399999999996</v>
          </cell>
          <cell r="AY2201">
            <v>0</v>
          </cell>
          <cell r="CK2201">
            <v>0</v>
          </cell>
          <cell r="CL2201">
            <v>0</v>
          </cell>
          <cell r="CM2201">
            <v>0</v>
          </cell>
        </row>
        <row r="2202">
          <cell r="F2202">
            <v>25000</v>
          </cell>
          <cell r="G2202">
            <v>13000</v>
          </cell>
          <cell r="H2202">
            <v>8424.5</v>
          </cell>
          <cell r="I2202">
            <v>592</v>
          </cell>
          <cell r="AY2202">
            <v>0</v>
          </cell>
          <cell r="CK2202">
            <v>0</v>
          </cell>
          <cell r="CL2202">
            <v>0</v>
          </cell>
          <cell r="CM2202">
            <v>0</v>
          </cell>
        </row>
        <row r="2203">
          <cell r="F2203">
            <v>5000</v>
          </cell>
          <cell r="G2203">
            <v>14400</v>
          </cell>
          <cell r="H2203">
            <v>6007.77</v>
          </cell>
          <cell r="I2203">
            <v>741</v>
          </cell>
          <cell r="AY2203">
            <v>0</v>
          </cell>
          <cell r="CK2203">
            <v>0</v>
          </cell>
          <cell r="CL2203">
            <v>0</v>
          </cell>
          <cell r="CM2203">
            <v>0</v>
          </cell>
        </row>
        <row r="2204">
          <cell r="F2204">
            <v>0</v>
          </cell>
          <cell r="G2204">
            <v>484876.79999999999</v>
          </cell>
          <cell r="H2204">
            <v>0</v>
          </cell>
          <cell r="I2204">
            <v>484876.79999999999</v>
          </cell>
          <cell r="AY2204">
            <v>0</v>
          </cell>
          <cell r="CK2204">
            <v>0</v>
          </cell>
          <cell r="CL2204">
            <v>0</v>
          </cell>
          <cell r="CM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CK2205">
            <v>0</v>
          </cell>
          <cell r="CL2205">
            <v>0</v>
          </cell>
          <cell r="CM2205">
            <v>0</v>
          </cell>
        </row>
        <row r="2206">
          <cell r="F2206">
            <v>878316</v>
          </cell>
          <cell r="G2206">
            <v>878316</v>
          </cell>
          <cell r="H2206">
            <v>720274.98</v>
          </cell>
          <cell r="I2206">
            <v>0</v>
          </cell>
          <cell r="AY2206">
            <v>82007.600000000006</v>
          </cell>
          <cell r="CK2206">
            <v>0</v>
          </cell>
          <cell r="CL2206">
            <v>0</v>
          </cell>
          <cell r="CM2206">
            <v>0</v>
          </cell>
        </row>
        <row r="2207">
          <cell r="F2207">
            <v>0</v>
          </cell>
          <cell r="G2207">
            <v>55876.2</v>
          </cell>
          <cell r="H2207">
            <v>55876.2</v>
          </cell>
          <cell r="I2207">
            <v>0</v>
          </cell>
          <cell r="AY2207">
            <v>0</v>
          </cell>
          <cell r="CK2207">
            <v>0</v>
          </cell>
          <cell r="CL2207">
            <v>0</v>
          </cell>
          <cell r="CM2207">
            <v>0</v>
          </cell>
        </row>
        <row r="2208">
          <cell r="F2208">
            <v>30924</v>
          </cell>
          <cell r="G2208">
            <v>32400</v>
          </cell>
          <cell r="H2208">
            <v>32400</v>
          </cell>
          <cell r="I2208">
            <v>0</v>
          </cell>
          <cell r="AY2208">
            <v>3600</v>
          </cell>
          <cell r="CK2208">
            <v>0</v>
          </cell>
          <cell r="CL2208">
            <v>0</v>
          </cell>
          <cell r="CM2208">
            <v>0</v>
          </cell>
        </row>
        <row r="2209">
          <cell r="F2209">
            <v>74476</v>
          </cell>
          <cell r="G2209">
            <v>74476</v>
          </cell>
          <cell r="H2209">
            <v>33769.120000000003</v>
          </cell>
          <cell r="I2209">
            <v>0</v>
          </cell>
          <cell r="AY2209">
            <v>0</v>
          </cell>
          <cell r="CK2209">
            <v>0</v>
          </cell>
          <cell r="CL2209">
            <v>0</v>
          </cell>
          <cell r="CM2209">
            <v>0</v>
          </cell>
        </row>
        <row r="2210">
          <cell r="F2210">
            <v>176925</v>
          </cell>
          <cell r="G2210">
            <v>176925</v>
          </cell>
          <cell r="H2210">
            <v>0</v>
          </cell>
          <cell r="I2210">
            <v>0</v>
          </cell>
          <cell r="AY2210">
            <v>0</v>
          </cell>
          <cell r="CK2210">
            <v>0</v>
          </cell>
          <cell r="CL2210">
            <v>0</v>
          </cell>
          <cell r="CM2210">
            <v>0</v>
          </cell>
        </row>
        <row r="2211">
          <cell r="F2211">
            <v>119974</v>
          </cell>
          <cell r="G2211">
            <v>119974</v>
          </cell>
          <cell r="H2211">
            <v>91814.06</v>
          </cell>
          <cell r="I2211">
            <v>0</v>
          </cell>
          <cell r="AY2211">
            <v>10349.450000000001</v>
          </cell>
          <cell r="CK2211">
            <v>0</v>
          </cell>
          <cell r="CL2211">
            <v>0</v>
          </cell>
          <cell r="CM2211">
            <v>0</v>
          </cell>
        </row>
        <row r="2212">
          <cell r="F2212">
            <v>20957</v>
          </cell>
          <cell r="G2212">
            <v>20957</v>
          </cell>
          <cell r="H2212">
            <v>16468.650000000001</v>
          </cell>
          <cell r="I2212">
            <v>0</v>
          </cell>
          <cell r="AY2212">
            <v>1863.38</v>
          </cell>
          <cell r="CK2212">
            <v>0</v>
          </cell>
          <cell r="CL2212">
            <v>0</v>
          </cell>
          <cell r="CM2212">
            <v>0</v>
          </cell>
        </row>
        <row r="2213">
          <cell r="F2213">
            <v>19800</v>
          </cell>
          <cell r="G2213">
            <v>19800</v>
          </cell>
          <cell r="H2213">
            <v>17256.060000000001</v>
          </cell>
          <cell r="I2213">
            <v>0</v>
          </cell>
          <cell r="AY2213">
            <v>1755</v>
          </cell>
          <cell r="CK2213">
            <v>0</v>
          </cell>
          <cell r="CL2213">
            <v>0</v>
          </cell>
          <cell r="CM2213">
            <v>0</v>
          </cell>
        </row>
        <row r="2214">
          <cell r="F2214">
            <v>20220</v>
          </cell>
          <cell r="G2214">
            <v>21453.84</v>
          </cell>
          <cell r="H2214">
            <v>21453.84</v>
          </cell>
          <cell r="I2214">
            <v>0</v>
          </cell>
          <cell r="AY2214">
            <v>0</v>
          </cell>
          <cell r="CK2214">
            <v>0</v>
          </cell>
          <cell r="CL2214">
            <v>0</v>
          </cell>
          <cell r="CM2214">
            <v>0</v>
          </cell>
        </row>
        <row r="2215">
          <cell r="F2215">
            <v>124120</v>
          </cell>
          <cell r="G2215">
            <v>124120</v>
          </cell>
          <cell r="H2215">
            <v>98615.47</v>
          </cell>
          <cell r="I2215">
            <v>0</v>
          </cell>
          <cell r="AY2215">
            <v>9475.2000000000007</v>
          </cell>
          <cell r="CK2215">
            <v>0</v>
          </cell>
          <cell r="CL2215">
            <v>0</v>
          </cell>
          <cell r="CM2215">
            <v>0</v>
          </cell>
        </row>
        <row r="2216">
          <cell r="F2216">
            <v>6885</v>
          </cell>
          <cell r="G2216">
            <v>7019.68</v>
          </cell>
          <cell r="H2216">
            <v>5564.48</v>
          </cell>
          <cell r="I2216">
            <v>0</v>
          </cell>
          <cell r="AY2216">
            <v>458.98</v>
          </cell>
          <cell r="CK2216">
            <v>0</v>
          </cell>
          <cell r="CL2216">
            <v>0</v>
          </cell>
          <cell r="CM2216">
            <v>0</v>
          </cell>
        </row>
        <row r="2217">
          <cell r="F2217">
            <v>7758</v>
          </cell>
          <cell r="G2217">
            <v>7758</v>
          </cell>
          <cell r="H2217">
            <v>4708.3500000000004</v>
          </cell>
          <cell r="I2217">
            <v>0</v>
          </cell>
          <cell r="AY2217">
            <v>213.96</v>
          </cell>
          <cell r="CK2217">
            <v>0</v>
          </cell>
          <cell r="CL2217">
            <v>0</v>
          </cell>
          <cell r="CM2217">
            <v>0</v>
          </cell>
        </row>
        <row r="2218">
          <cell r="F2218">
            <v>7000</v>
          </cell>
          <cell r="G2218">
            <v>7000</v>
          </cell>
          <cell r="H2218">
            <v>34.92</v>
          </cell>
          <cell r="I2218">
            <v>0</v>
          </cell>
          <cell r="AY2218">
            <v>0</v>
          </cell>
          <cell r="CK2218">
            <v>0</v>
          </cell>
          <cell r="CL2218">
            <v>0</v>
          </cell>
          <cell r="CM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CK2219">
            <v>0</v>
          </cell>
          <cell r="CL2219">
            <v>0</v>
          </cell>
          <cell r="CM2219">
            <v>0</v>
          </cell>
        </row>
        <row r="2220">
          <cell r="F2220">
            <v>2818260</v>
          </cell>
          <cell r="G2220">
            <v>2818260</v>
          </cell>
          <cell r="H2220">
            <v>2279376.3199999998</v>
          </cell>
          <cell r="I2220">
            <v>0</v>
          </cell>
          <cell r="AY2220">
            <v>266138.7</v>
          </cell>
          <cell r="CK2220">
            <v>0</v>
          </cell>
          <cell r="CL2220">
            <v>0</v>
          </cell>
          <cell r="CM2220">
            <v>0</v>
          </cell>
        </row>
        <row r="2221">
          <cell r="F2221">
            <v>360000</v>
          </cell>
          <cell r="G2221">
            <v>360000</v>
          </cell>
          <cell r="H2221">
            <v>140617.16</v>
          </cell>
          <cell r="I2221">
            <v>66423.98</v>
          </cell>
          <cell r="AY2221">
            <v>0</v>
          </cell>
          <cell r="CK2221">
            <v>0</v>
          </cell>
          <cell r="CL2221">
            <v>0</v>
          </cell>
          <cell r="CM2221">
            <v>63000</v>
          </cell>
        </row>
        <row r="2222">
          <cell r="F2222">
            <v>0</v>
          </cell>
          <cell r="G2222">
            <v>84590.23</v>
          </cell>
          <cell r="H2222">
            <v>84590.23</v>
          </cell>
          <cell r="I2222">
            <v>0</v>
          </cell>
          <cell r="AY2222">
            <v>0</v>
          </cell>
          <cell r="CK2222">
            <v>0</v>
          </cell>
          <cell r="CL2222">
            <v>0</v>
          </cell>
          <cell r="CM2222">
            <v>0</v>
          </cell>
        </row>
        <row r="2223">
          <cell r="F2223">
            <v>30940</v>
          </cell>
          <cell r="G2223">
            <v>36156.660000000003</v>
          </cell>
          <cell r="H2223">
            <v>36156.660000000003</v>
          </cell>
          <cell r="I2223">
            <v>0</v>
          </cell>
          <cell r="AY2223">
            <v>3507</v>
          </cell>
          <cell r="CK2223">
            <v>0</v>
          </cell>
          <cell r="CL2223">
            <v>0</v>
          </cell>
          <cell r="CM2223">
            <v>0</v>
          </cell>
        </row>
        <row r="2224">
          <cell r="F2224">
            <v>194933</v>
          </cell>
          <cell r="G2224">
            <v>194933</v>
          </cell>
          <cell r="H2224">
            <v>94856.63</v>
          </cell>
          <cell r="I2224">
            <v>0</v>
          </cell>
          <cell r="AY2224">
            <v>0</v>
          </cell>
          <cell r="CK2224">
            <v>0</v>
          </cell>
          <cell r="CL2224">
            <v>0</v>
          </cell>
          <cell r="CM2224">
            <v>0</v>
          </cell>
        </row>
        <row r="2225">
          <cell r="F2225">
            <v>555372</v>
          </cell>
          <cell r="G2225">
            <v>555372</v>
          </cell>
          <cell r="H2225">
            <v>0</v>
          </cell>
          <cell r="I2225">
            <v>0</v>
          </cell>
          <cell r="AY2225">
            <v>0</v>
          </cell>
          <cell r="CK2225">
            <v>0</v>
          </cell>
          <cell r="CL2225">
            <v>0</v>
          </cell>
          <cell r="CM2225">
            <v>0</v>
          </cell>
        </row>
        <row r="2226">
          <cell r="F2226">
            <v>385346</v>
          </cell>
          <cell r="G2226">
            <v>385346</v>
          </cell>
          <cell r="H2226">
            <v>291583.61</v>
          </cell>
          <cell r="I2226">
            <v>0</v>
          </cell>
          <cell r="AY2226">
            <v>33230.99</v>
          </cell>
          <cell r="CK2226">
            <v>0</v>
          </cell>
          <cell r="CL2226">
            <v>0</v>
          </cell>
          <cell r="CM2226">
            <v>0</v>
          </cell>
        </row>
        <row r="2227">
          <cell r="F2227">
            <v>65989</v>
          </cell>
          <cell r="G2227">
            <v>65989</v>
          </cell>
          <cell r="H2227">
            <v>51227.69</v>
          </cell>
          <cell r="I2227">
            <v>0</v>
          </cell>
          <cell r="AY2227">
            <v>5853.83</v>
          </cell>
          <cell r="CK2227">
            <v>0</v>
          </cell>
          <cell r="CL2227">
            <v>0</v>
          </cell>
          <cell r="CM2227">
            <v>0</v>
          </cell>
        </row>
        <row r="2228">
          <cell r="F2228">
            <v>79200</v>
          </cell>
          <cell r="G2228">
            <v>79200</v>
          </cell>
          <cell r="H2228">
            <v>62006.11</v>
          </cell>
          <cell r="I2228">
            <v>0</v>
          </cell>
          <cell r="AY2228">
            <v>7020</v>
          </cell>
          <cell r="CK2228">
            <v>0</v>
          </cell>
          <cell r="CL2228">
            <v>0</v>
          </cell>
          <cell r="CM2228">
            <v>0</v>
          </cell>
        </row>
        <row r="2229">
          <cell r="F2229">
            <v>63330</v>
          </cell>
          <cell r="G2229">
            <v>66570.14</v>
          </cell>
          <cell r="H2229">
            <v>66570.14</v>
          </cell>
          <cell r="I2229">
            <v>0</v>
          </cell>
          <cell r="AY2229">
            <v>0</v>
          </cell>
          <cell r="CK2229">
            <v>0</v>
          </cell>
          <cell r="CL2229">
            <v>0</v>
          </cell>
          <cell r="CM2229">
            <v>0</v>
          </cell>
        </row>
        <row r="2230">
          <cell r="F2230">
            <v>377044</v>
          </cell>
          <cell r="G2230">
            <v>377044</v>
          </cell>
          <cell r="H2230">
            <v>264783.09000000003</v>
          </cell>
          <cell r="I2230">
            <v>0</v>
          </cell>
          <cell r="AY2230">
            <v>29345.040000000001</v>
          </cell>
          <cell r="CK2230">
            <v>0</v>
          </cell>
          <cell r="CL2230">
            <v>0</v>
          </cell>
          <cell r="CM2230">
            <v>0</v>
          </cell>
        </row>
        <row r="2231">
          <cell r="F2231">
            <v>20055</v>
          </cell>
          <cell r="G2231">
            <v>20055</v>
          </cell>
          <cell r="H2231">
            <v>17675.599999999999</v>
          </cell>
          <cell r="I2231">
            <v>0</v>
          </cell>
          <cell r="AY2231">
            <v>0</v>
          </cell>
          <cell r="CK2231">
            <v>0</v>
          </cell>
          <cell r="CL2231">
            <v>0</v>
          </cell>
          <cell r="CM2231">
            <v>0</v>
          </cell>
        </row>
        <row r="2232">
          <cell r="F2232">
            <v>780</v>
          </cell>
          <cell r="G2232">
            <v>780</v>
          </cell>
          <cell r="H2232">
            <v>219.44</v>
          </cell>
          <cell r="I2232">
            <v>0</v>
          </cell>
          <cell r="AY2232">
            <v>26.1</v>
          </cell>
          <cell r="CK2232">
            <v>0</v>
          </cell>
          <cell r="CL2232">
            <v>0</v>
          </cell>
          <cell r="CM2232">
            <v>0</v>
          </cell>
        </row>
        <row r="2233">
          <cell r="F2233">
            <v>14138</v>
          </cell>
          <cell r="G2233">
            <v>14138</v>
          </cell>
          <cell r="H2233">
            <v>8803.39</v>
          </cell>
          <cell r="I2233">
            <v>0</v>
          </cell>
          <cell r="AY2233">
            <v>204.3</v>
          </cell>
          <cell r="CK2233">
            <v>0</v>
          </cell>
          <cell r="CL2233">
            <v>0</v>
          </cell>
          <cell r="CM2233">
            <v>0</v>
          </cell>
        </row>
        <row r="2234">
          <cell r="F2234">
            <v>49013</v>
          </cell>
          <cell r="G2234">
            <v>49013</v>
          </cell>
          <cell r="H2234">
            <v>32546.7</v>
          </cell>
          <cell r="I2234">
            <v>2894</v>
          </cell>
          <cell r="AY2234">
            <v>2688.7</v>
          </cell>
          <cell r="CK2234">
            <v>0</v>
          </cell>
          <cell r="CL2234">
            <v>0</v>
          </cell>
          <cell r="CM2234">
            <v>0</v>
          </cell>
        </row>
        <row r="2235">
          <cell r="F2235">
            <v>240689</v>
          </cell>
          <cell r="G2235">
            <v>227562.85</v>
          </cell>
          <cell r="H2235">
            <v>151708.6</v>
          </cell>
          <cell r="I2235">
            <v>18963.580000000002</v>
          </cell>
          <cell r="AY2235">
            <v>18963.57</v>
          </cell>
          <cell r="CK2235">
            <v>0</v>
          </cell>
          <cell r="CL2235">
            <v>0</v>
          </cell>
          <cell r="CM2235">
            <v>0</v>
          </cell>
        </row>
        <row r="2236">
          <cell r="F2236">
            <v>11389</v>
          </cell>
          <cell r="G2236">
            <v>11389</v>
          </cell>
          <cell r="H2236">
            <v>10000</v>
          </cell>
          <cell r="I2236">
            <v>0</v>
          </cell>
          <cell r="AY2236">
            <v>0</v>
          </cell>
          <cell r="CK2236">
            <v>0</v>
          </cell>
          <cell r="CL2236">
            <v>0</v>
          </cell>
          <cell r="CM2236">
            <v>0</v>
          </cell>
        </row>
        <row r="2237">
          <cell r="F2237">
            <v>20000</v>
          </cell>
          <cell r="G2237">
            <v>20000</v>
          </cell>
          <cell r="H2237">
            <v>236.57</v>
          </cell>
          <cell r="I2237">
            <v>2</v>
          </cell>
          <cell r="AY2237">
            <v>0</v>
          </cell>
          <cell r="CK2237">
            <v>0</v>
          </cell>
          <cell r="CL2237">
            <v>0</v>
          </cell>
          <cell r="CM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CK2238">
            <v>0</v>
          </cell>
          <cell r="CL2238">
            <v>0</v>
          </cell>
          <cell r="CM2238">
            <v>0</v>
          </cell>
        </row>
        <row r="2239">
          <cell r="F2239">
            <v>987588</v>
          </cell>
          <cell r="G2239">
            <v>987588</v>
          </cell>
          <cell r="H2239">
            <v>769145.05</v>
          </cell>
          <cell r="I2239">
            <v>0</v>
          </cell>
          <cell r="AY2239">
            <v>91371.26</v>
          </cell>
          <cell r="CK2239">
            <v>0</v>
          </cell>
          <cell r="CL2239">
            <v>0</v>
          </cell>
          <cell r="CM2239">
            <v>0</v>
          </cell>
        </row>
        <row r="2240">
          <cell r="F2240">
            <v>25416</v>
          </cell>
          <cell r="G2240">
            <v>26005.84</v>
          </cell>
          <cell r="H2240">
            <v>21488.67</v>
          </cell>
          <cell r="I2240">
            <v>0</v>
          </cell>
          <cell r="AY2240">
            <v>2225</v>
          </cell>
          <cell r="CK2240">
            <v>0</v>
          </cell>
          <cell r="CL2240">
            <v>0</v>
          </cell>
          <cell r="CM2240">
            <v>0</v>
          </cell>
        </row>
        <row r="2241">
          <cell r="F2241">
            <v>70871</v>
          </cell>
          <cell r="G2241">
            <v>70871</v>
          </cell>
          <cell r="H2241">
            <v>32879.54</v>
          </cell>
          <cell r="I2241">
            <v>0</v>
          </cell>
          <cell r="AY2241">
            <v>0</v>
          </cell>
          <cell r="CK2241">
            <v>0</v>
          </cell>
          <cell r="CL2241">
            <v>0</v>
          </cell>
          <cell r="CM2241">
            <v>0</v>
          </cell>
        </row>
        <row r="2242">
          <cell r="F2242">
            <v>196973</v>
          </cell>
          <cell r="G2242">
            <v>196973</v>
          </cell>
          <cell r="H2242">
            <v>13104.87</v>
          </cell>
          <cell r="I2242">
            <v>0</v>
          </cell>
          <cell r="AY2242">
            <v>0</v>
          </cell>
          <cell r="CK2242">
            <v>0</v>
          </cell>
          <cell r="CL2242">
            <v>0</v>
          </cell>
          <cell r="CM2242">
            <v>0</v>
          </cell>
        </row>
        <row r="2243">
          <cell r="F2243">
            <v>0</v>
          </cell>
          <cell r="G2243">
            <v>162212.63</v>
          </cell>
          <cell r="H2243">
            <v>162212.63</v>
          </cell>
          <cell r="I2243">
            <v>0</v>
          </cell>
          <cell r="AY2243">
            <v>0</v>
          </cell>
          <cell r="CK2243">
            <v>0</v>
          </cell>
          <cell r="CL2243">
            <v>0</v>
          </cell>
          <cell r="CM2243">
            <v>0</v>
          </cell>
        </row>
        <row r="2244">
          <cell r="F2244">
            <v>0</v>
          </cell>
          <cell r="G2244">
            <v>216.45</v>
          </cell>
          <cell r="H2244">
            <v>216.45</v>
          </cell>
          <cell r="I2244">
            <v>0</v>
          </cell>
          <cell r="AY2244">
            <v>0</v>
          </cell>
          <cell r="CK2244">
            <v>0</v>
          </cell>
          <cell r="CL2244">
            <v>0</v>
          </cell>
          <cell r="CM2244">
            <v>0</v>
          </cell>
        </row>
        <row r="2245">
          <cell r="F2245">
            <v>149314</v>
          </cell>
          <cell r="G2245">
            <v>149314</v>
          </cell>
          <cell r="H2245">
            <v>108474.49</v>
          </cell>
          <cell r="I2245">
            <v>0</v>
          </cell>
          <cell r="AY2245">
            <v>12920.82</v>
          </cell>
          <cell r="CK2245">
            <v>0</v>
          </cell>
          <cell r="CL2245">
            <v>0</v>
          </cell>
          <cell r="CM2245">
            <v>0</v>
          </cell>
        </row>
        <row r="2246">
          <cell r="F2246">
            <v>25407</v>
          </cell>
          <cell r="G2246">
            <v>25407</v>
          </cell>
          <cell r="H2246">
            <v>18902.75</v>
          </cell>
          <cell r="I2246">
            <v>0</v>
          </cell>
          <cell r="AY2246">
            <v>2257.85</v>
          </cell>
          <cell r="CK2246">
            <v>0</v>
          </cell>
          <cell r="CL2246">
            <v>0</v>
          </cell>
          <cell r="CM2246">
            <v>0</v>
          </cell>
        </row>
        <row r="2247">
          <cell r="F2247">
            <v>33000</v>
          </cell>
          <cell r="G2247">
            <v>33000</v>
          </cell>
          <cell r="H2247">
            <v>24851.87</v>
          </cell>
          <cell r="I2247">
            <v>0</v>
          </cell>
          <cell r="AY2247">
            <v>2924.8</v>
          </cell>
          <cell r="CK2247">
            <v>0</v>
          </cell>
          <cell r="CL2247">
            <v>0</v>
          </cell>
          <cell r="CM2247">
            <v>0</v>
          </cell>
        </row>
        <row r="2248">
          <cell r="F2248">
            <v>22511</v>
          </cell>
          <cell r="G2248">
            <v>22511</v>
          </cell>
          <cell r="H2248">
            <v>21850.42</v>
          </cell>
          <cell r="I2248">
            <v>0</v>
          </cell>
          <cell r="AY2248">
            <v>0</v>
          </cell>
          <cell r="CK2248">
            <v>0</v>
          </cell>
          <cell r="CL2248">
            <v>0</v>
          </cell>
          <cell r="CM2248">
            <v>0</v>
          </cell>
        </row>
        <row r="2249">
          <cell r="F2249">
            <v>130059</v>
          </cell>
          <cell r="G2249">
            <v>130059</v>
          </cell>
          <cell r="H2249">
            <v>85971.96</v>
          </cell>
          <cell r="I2249">
            <v>0</v>
          </cell>
          <cell r="AY2249">
            <v>9950.42</v>
          </cell>
          <cell r="CK2249">
            <v>0</v>
          </cell>
          <cell r="CL2249">
            <v>0</v>
          </cell>
          <cell r="CM2249">
            <v>0</v>
          </cell>
        </row>
        <row r="2250">
          <cell r="F2250">
            <v>626</v>
          </cell>
          <cell r="G2250">
            <v>626</v>
          </cell>
          <cell r="H2250">
            <v>626</v>
          </cell>
          <cell r="I2250">
            <v>0</v>
          </cell>
          <cell r="AY2250">
            <v>0</v>
          </cell>
          <cell r="CK2250">
            <v>0</v>
          </cell>
          <cell r="CL2250">
            <v>0</v>
          </cell>
          <cell r="CM2250">
            <v>0</v>
          </cell>
        </row>
        <row r="2251">
          <cell r="F2251">
            <v>14531</v>
          </cell>
          <cell r="G2251">
            <v>12311.14</v>
          </cell>
          <cell r="H2251">
            <v>7237.86</v>
          </cell>
          <cell r="I2251">
            <v>0</v>
          </cell>
          <cell r="AY2251">
            <v>0</v>
          </cell>
          <cell r="CK2251">
            <v>0</v>
          </cell>
          <cell r="CL2251">
            <v>0</v>
          </cell>
          <cell r="CM2251">
            <v>0</v>
          </cell>
        </row>
        <row r="2252">
          <cell r="F2252">
            <v>15041</v>
          </cell>
          <cell r="G2252">
            <v>15041</v>
          </cell>
          <cell r="H2252">
            <v>13256.7</v>
          </cell>
          <cell r="I2252">
            <v>0</v>
          </cell>
          <cell r="AY2252">
            <v>0</v>
          </cell>
          <cell r="CK2252">
            <v>0</v>
          </cell>
          <cell r="CL2252">
            <v>0</v>
          </cell>
          <cell r="CM2252">
            <v>0</v>
          </cell>
        </row>
        <row r="2253">
          <cell r="F2253">
            <v>433</v>
          </cell>
          <cell r="G2253">
            <v>433</v>
          </cell>
          <cell r="H2253">
            <v>121.69</v>
          </cell>
          <cell r="I2253">
            <v>0</v>
          </cell>
          <cell r="AY2253">
            <v>14.47</v>
          </cell>
          <cell r="CK2253">
            <v>0</v>
          </cell>
          <cell r="CL2253">
            <v>0</v>
          </cell>
          <cell r="CM2253">
            <v>0</v>
          </cell>
        </row>
        <row r="2254">
          <cell r="F2254">
            <v>16123</v>
          </cell>
          <cell r="G2254">
            <v>16123</v>
          </cell>
          <cell r="H2254">
            <v>10469.81</v>
          </cell>
          <cell r="I2254">
            <v>0</v>
          </cell>
          <cell r="AY2254">
            <v>159.26</v>
          </cell>
          <cell r="CK2254">
            <v>0</v>
          </cell>
          <cell r="CL2254">
            <v>0</v>
          </cell>
          <cell r="CM2254">
            <v>0</v>
          </cell>
        </row>
        <row r="2255">
          <cell r="F2255">
            <v>5000</v>
          </cell>
          <cell r="G2255">
            <v>5000</v>
          </cell>
          <cell r="H2255">
            <v>0</v>
          </cell>
          <cell r="I2255">
            <v>0</v>
          </cell>
          <cell r="AY2255">
            <v>0</v>
          </cell>
          <cell r="CK2255">
            <v>0</v>
          </cell>
          <cell r="CL2255">
            <v>0</v>
          </cell>
          <cell r="CM2255">
            <v>0</v>
          </cell>
        </row>
        <row r="2256">
          <cell r="F2256">
            <v>1120536</v>
          </cell>
          <cell r="G2256">
            <v>1143124.6499999999</v>
          </cell>
          <cell r="H2256">
            <v>992708.48</v>
          </cell>
          <cell r="I2256">
            <v>0</v>
          </cell>
          <cell r="AY2256">
            <v>114725.34</v>
          </cell>
          <cell r="CK2256">
            <v>0</v>
          </cell>
          <cell r="CL2256">
            <v>0</v>
          </cell>
          <cell r="CM2256">
            <v>0</v>
          </cell>
        </row>
        <row r="2258">
          <cell r="F2258">
            <v>57711</v>
          </cell>
          <cell r="G2258">
            <v>57711</v>
          </cell>
          <cell r="H2258">
            <v>50148.67</v>
          </cell>
          <cell r="I2258">
            <v>0</v>
          </cell>
          <cell r="AY2258">
            <v>5252</v>
          </cell>
          <cell r="CK2258">
            <v>0</v>
          </cell>
          <cell r="CL2258">
            <v>0</v>
          </cell>
          <cell r="CM2258">
            <v>0</v>
          </cell>
        </row>
        <row r="2259">
          <cell r="F2259">
            <v>94112</v>
          </cell>
          <cell r="G2259">
            <v>94112</v>
          </cell>
          <cell r="H2259">
            <v>44708.63</v>
          </cell>
          <cell r="I2259">
            <v>0</v>
          </cell>
          <cell r="AY2259">
            <v>0</v>
          </cell>
          <cell r="CK2259">
            <v>0</v>
          </cell>
          <cell r="CL2259">
            <v>0</v>
          </cell>
          <cell r="CM2259">
            <v>0</v>
          </cell>
        </row>
        <row r="2260">
          <cell r="F2260">
            <v>229553</v>
          </cell>
          <cell r="G2260">
            <v>229553</v>
          </cell>
          <cell r="H2260">
            <v>0</v>
          </cell>
          <cell r="I2260">
            <v>0</v>
          </cell>
          <cell r="AY2260">
            <v>0</v>
          </cell>
          <cell r="CK2260">
            <v>0</v>
          </cell>
          <cell r="CL2260">
            <v>0</v>
          </cell>
          <cell r="CM2260">
            <v>0</v>
          </cell>
        </row>
        <row r="2261">
          <cell r="F2261">
            <v>174540</v>
          </cell>
          <cell r="G2261">
            <v>174540</v>
          </cell>
          <cell r="H2261">
            <v>146530.73000000001</v>
          </cell>
          <cell r="I2261">
            <v>0</v>
          </cell>
          <cell r="AY2261">
            <v>16482.79</v>
          </cell>
          <cell r="CK2261">
            <v>0</v>
          </cell>
          <cell r="CL2261">
            <v>0</v>
          </cell>
          <cell r="CM2261">
            <v>0</v>
          </cell>
        </row>
        <row r="2262">
          <cell r="F2262">
            <v>29089</v>
          </cell>
          <cell r="G2262">
            <v>29089</v>
          </cell>
          <cell r="H2262">
            <v>24747.54</v>
          </cell>
          <cell r="I2262">
            <v>0</v>
          </cell>
          <cell r="AY2262">
            <v>2791.71</v>
          </cell>
          <cell r="CK2262">
            <v>0</v>
          </cell>
          <cell r="CL2262">
            <v>0</v>
          </cell>
          <cell r="CM2262">
            <v>0</v>
          </cell>
        </row>
        <row r="2263">
          <cell r="F2263">
            <v>46200</v>
          </cell>
          <cell r="G2263">
            <v>46200</v>
          </cell>
          <cell r="H2263">
            <v>42118.03</v>
          </cell>
          <cell r="I2263">
            <v>0</v>
          </cell>
          <cell r="AY2263">
            <v>4680</v>
          </cell>
          <cell r="CK2263">
            <v>0</v>
          </cell>
          <cell r="CL2263">
            <v>0</v>
          </cell>
          <cell r="CM2263">
            <v>0</v>
          </cell>
        </row>
        <row r="2264">
          <cell r="F2264">
            <v>26235</v>
          </cell>
          <cell r="G2264">
            <v>29858.799999999999</v>
          </cell>
          <cell r="H2264">
            <v>29858.799999999999</v>
          </cell>
          <cell r="I2264">
            <v>0</v>
          </cell>
          <cell r="AY2264">
            <v>0</v>
          </cell>
          <cell r="CK2264">
            <v>0</v>
          </cell>
          <cell r="CL2264">
            <v>0</v>
          </cell>
          <cell r="CM2264">
            <v>0</v>
          </cell>
        </row>
        <row r="2265">
          <cell r="F2265">
            <v>154971</v>
          </cell>
          <cell r="G2265">
            <v>154971</v>
          </cell>
          <cell r="H2265">
            <v>114530.14</v>
          </cell>
          <cell r="I2265">
            <v>0</v>
          </cell>
          <cell r="AY2265">
            <v>12559.09</v>
          </cell>
          <cell r="CK2265">
            <v>0</v>
          </cell>
          <cell r="CL2265">
            <v>0</v>
          </cell>
          <cell r="CM2265">
            <v>0</v>
          </cell>
        </row>
        <row r="2266">
          <cell r="F2266">
            <v>15641</v>
          </cell>
          <cell r="G2266">
            <v>15641</v>
          </cell>
          <cell r="H2266">
            <v>13256.7</v>
          </cell>
          <cell r="I2266">
            <v>0</v>
          </cell>
          <cell r="AY2266">
            <v>0</v>
          </cell>
          <cell r="CK2266">
            <v>0</v>
          </cell>
          <cell r="CL2266">
            <v>0</v>
          </cell>
          <cell r="CM2266">
            <v>0</v>
          </cell>
        </row>
        <row r="2267">
          <cell r="F2267">
            <v>520</v>
          </cell>
          <cell r="G2267">
            <v>520</v>
          </cell>
          <cell r="H2267">
            <v>146.30000000000001</v>
          </cell>
          <cell r="I2267">
            <v>0</v>
          </cell>
          <cell r="AY2267">
            <v>17.399999999999999</v>
          </cell>
          <cell r="CK2267">
            <v>0</v>
          </cell>
          <cell r="CL2267">
            <v>0</v>
          </cell>
          <cell r="CM2267">
            <v>0</v>
          </cell>
        </row>
        <row r="2268">
          <cell r="F2268">
            <v>10730</v>
          </cell>
          <cell r="G2268">
            <v>10730</v>
          </cell>
          <cell r="H2268">
            <v>5759.56</v>
          </cell>
          <cell r="I2268">
            <v>0</v>
          </cell>
          <cell r="AY2268">
            <v>223.61</v>
          </cell>
          <cell r="CK2268">
            <v>0</v>
          </cell>
          <cell r="CL2268">
            <v>0</v>
          </cell>
          <cell r="CM2268">
            <v>0</v>
          </cell>
        </row>
        <row r="2269">
          <cell r="F2269">
            <v>5000</v>
          </cell>
          <cell r="G2269">
            <v>5000</v>
          </cell>
          <cell r="H2269">
            <v>0</v>
          </cell>
          <cell r="I2269">
            <v>0</v>
          </cell>
          <cell r="AY2269">
            <v>0</v>
          </cell>
          <cell r="CK2269">
            <v>0</v>
          </cell>
          <cell r="CL2269">
            <v>0</v>
          </cell>
          <cell r="CM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CK2270">
            <v>0</v>
          </cell>
          <cell r="CL2270">
            <v>0</v>
          </cell>
          <cell r="CM2270">
            <v>0</v>
          </cell>
        </row>
        <row r="2271">
          <cell r="F2271">
            <v>8268000</v>
          </cell>
          <cell r="G2271">
            <v>8268000</v>
          </cell>
          <cell r="H2271">
            <v>7027681.0199999996</v>
          </cell>
          <cell r="I2271">
            <v>0</v>
          </cell>
          <cell r="AY2271">
            <v>786082.24</v>
          </cell>
          <cell r="CK2271">
            <v>0</v>
          </cell>
          <cell r="CL2271">
            <v>0</v>
          </cell>
          <cell r="CM2271">
            <v>0</v>
          </cell>
        </row>
        <row r="2272">
          <cell r="F2272">
            <v>2936700</v>
          </cell>
          <cell r="G2272">
            <v>4025126.7</v>
          </cell>
          <cell r="H2272">
            <v>1991459.48</v>
          </cell>
          <cell r="I2272">
            <v>919913.95</v>
          </cell>
          <cell r="AY2272">
            <v>30234.07</v>
          </cell>
          <cell r="CK2272">
            <v>0</v>
          </cell>
          <cell r="CL2272">
            <v>0</v>
          </cell>
          <cell r="CM2272">
            <v>204000</v>
          </cell>
        </row>
        <row r="2273">
          <cell r="F2273">
            <v>0</v>
          </cell>
          <cell r="G2273">
            <v>125679.67999999999</v>
          </cell>
          <cell r="H2273">
            <v>125679.67999999999</v>
          </cell>
          <cell r="I2273">
            <v>0</v>
          </cell>
          <cell r="AY2273">
            <v>0</v>
          </cell>
          <cell r="CK2273">
            <v>0</v>
          </cell>
          <cell r="CL2273">
            <v>0</v>
          </cell>
          <cell r="CM2273">
            <v>0</v>
          </cell>
        </row>
        <row r="2274">
          <cell r="F2274">
            <v>141781</v>
          </cell>
          <cell r="G2274">
            <v>141781</v>
          </cell>
          <cell r="H2274">
            <v>141361.57</v>
          </cell>
          <cell r="I2274">
            <v>0</v>
          </cell>
          <cell r="AY2274">
            <v>14678</v>
          </cell>
          <cell r="CK2274">
            <v>0</v>
          </cell>
          <cell r="CL2274">
            <v>0</v>
          </cell>
          <cell r="CM2274">
            <v>0</v>
          </cell>
        </row>
        <row r="2275">
          <cell r="F2275">
            <v>563096</v>
          </cell>
          <cell r="G2275">
            <v>563096</v>
          </cell>
          <cell r="H2275">
            <v>285227.02</v>
          </cell>
          <cell r="I2275">
            <v>0</v>
          </cell>
          <cell r="AY2275">
            <v>0</v>
          </cell>
          <cell r="CK2275">
            <v>0</v>
          </cell>
          <cell r="CL2275">
            <v>0</v>
          </cell>
          <cell r="CM2275">
            <v>0</v>
          </cell>
        </row>
        <row r="2276">
          <cell r="F2276">
            <v>1639034</v>
          </cell>
          <cell r="G2276">
            <v>1639034</v>
          </cell>
          <cell r="H2276">
            <v>17379.650000000001</v>
          </cell>
          <cell r="I2276">
            <v>0</v>
          </cell>
          <cell r="AY2276">
            <v>0</v>
          </cell>
          <cell r="CK2276">
            <v>0</v>
          </cell>
          <cell r="CL2276">
            <v>0</v>
          </cell>
          <cell r="CM2276">
            <v>0</v>
          </cell>
        </row>
        <row r="2277">
          <cell r="F2277">
            <v>0</v>
          </cell>
          <cell r="G2277">
            <v>299606.27</v>
          </cell>
          <cell r="H2277">
            <v>299606.27</v>
          </cell>
          <cell r="I2277">
            <v>0</v>
          </cell>
          <cell r="AY2277">
            <v>0</v>
          </cell>
          <cell r="CK2277">
            <v>0</v>
          </cell>
          <cell r="CL2277">
            <v>0</v>
          </cell>
          <cell r="CM2277">
            <v>0</v>
          </cell>
        </row>
        <row r="2278">
          <cell r="F2278">
            <v>1168805</v>
          </cell>
          <cell r="G2278">
            <v>1168805</v>
          </cell>
          <cell r="H2278">
            <v>922680.02</v>
          </cell>
          <cell r="I2278">
            <v>0</v>
          </cell>
          <cell r="AY2278">
            <v>101362.26</v>
          </cell>
          <cell r="CK2278">
            <v>0</v>
          </cell>
          <cell r="CL2278">
            <v>0</v>
          </cell>
          <cell r="CM2278">
            <v>0</v>
          </cell>
        </row>
        <row r="2279">
          <cell r="F2279">
            <v>199589</v>
          </cell>
          <cell r="G2279">
            <v>199589</v>
          </cell>
          <cell r="H2279">
            <v>161822.56</v>
          </cell>
          <cell r="I2279">
            <v>0</v>
          </cell>
          <cell r="AY2279">
            <v>17833.84</v>
          </cell>
          <cell r="CK2279">
            <v>0</v>
          </cell>
          <cell r="CL2279">
            <v>0</v>
          </cell>
          <cell r="CM2279">
            <v>0</v>
          </cell>
        </row>
        <row r="2280">
          <cell r="F2280">
            <v>244200</v>
          </cell>
          <cell r="G2280">
            <v>244200</v>
          </cell>
          <cell r="H2280">
            <v>198870.55</v>
          </cell>
          <cell r="I2280">
            <v>0</v>
          </cell>
          <cell r="AY2280">
            <v>21645</v>
          </cell>
          <cell r="CK2280">
            <v>0</v>
          </cell>
          <cell r="CL2280">
            <v>0</v>
          </cell>
          <cell r="CM2280">
            <v>0</v>
          </cell>
        </row>
        <row r="2281">
          <cell r="F2281">
            <v>187036</v>
          </cell>
          <cell r="G2281">
            <v>209121.1</v>
          </cell>
          <cell r="H2281">
            <v>209121.1</v>
          </cell>
          <cell r="I2281">
            <v>0</v>
          </cell>
          <cell r="AY2281">
            <v>0</v>
          </cell>
          <cell r="CK2281">
            <v>0</v>
          </cell>
          <cell r="CL2281">
            <v>0</v>
          </cell>
          <cell r="CM2281">
            <v>0</v>
          </cell>
        </row>
        <row r="2282">
          <cell r="F2282">
            <v>1074513</v>
          </cell>
          <cell r="G2282">
            <v>1074513</v>
          </cell>
          <cell r="H2282">
            <v>794999.72</v>
          </cell>
          <cell r="I2282">
            <v>0</v>
          </cell>
          <cell r="AY2282">
            <v>86907.32</v>
          </cell>
          <cell r="CK2282">
            <v>0</v>
          </cell>
          <cell r="CL2282">
            <v>0</v>
          </cell>
          <cell r="CM2282">
            <v>0</v>
          </cell>
        </row>
        <row r="2283">
          <cell r="F2283">
            <v>10327</v>
          </cell>
          <cell r="G2283">
            <v>10327</v>
          </cell>
          <cell r="H2283">
            <v>8346.75</v>
          </cell>
          <cell r="I2283">
            <v>0</v>
          </cell>
          <cell r="AY2283">
            <v>688.47</v>
          </cell>
          <cell r="CK2283">
            <v>0</v>
          </cell>
          <cell r="CL2283">
            <v>0</v>
          </cell>
          <cell r="CM2283">
            <v>0</v>
          </cell>
        </row>
        <row r="2284">
          <cell r="F2284">
            <v>7308</v>
          </cell>
          <cell r="G2284">
            <v>7308</v>
          </cell>
          <cell r="H2284">
            <v>2057.87</v>
          </cell>
          <cell r="I2284">
            <v>0</v>
          </cell>
          <cell r="AY2284">
            <v>244.76</v>
          </cell>
          <cell r="CK2284">
            <v>0</v>
          </cell>
          <cell r="CL2284">
            <v>0</v>
          </cell>
          <cell r="CM2284">
            <v>0</v>
          </cell>
        </row>
        <row r="2285">
          <cell r="F2285">
            <v>37226</v>
          </cell>
          <cell r="G2285">
            <v>35011.5</v>
          </cell>
          <cell r="H2285">
            <v>18324.259999999998</v>
          </cell>
          <cell r="I2285">
            <v>0</v>
          </cell>
          <cell r="AY2285">
            <v>489.04</v>
          </cell>
          <cell r="CK2285">
            <v>0</v>
          </cell>
          <cell r="CL2285">
            <v>0</v>
          </cell>
          <cell r="CM2285">
            <v>0</v>
          </cell>
        </row>
        <row r="2286">
          <cell r="F2286">
            <v>105679</v>
          </cell>
          <cell r="G2286">
            <v>105679</v>
          </cell>
          <cell r="H2286">
            <v>63646.7</v>
          </cell>
          <cell r="I2286">
            <v>4094</v>
          </cell>
          <cell r="AY2286">
            <v>4988.7</v>
          </cell>
          <cell r="CK2286">
            <v>0</v>
          </cell>
          <cell r="CL2286">
            <v>0</v>
          </cell>
          <cell r="CM2286">
            <v>0</v>
          </cell>
        </row>
        <row r="2287">
          <cell r="F2287">
            <v>15000</v>
          </cell>
          <cell r="G2287">
            <v>15000</v>
          </cell>
          <cell r="H2287">
            <v>7650.49</v>
          </cell>
          <cell r="I2287">
            <v>0</v>
          </cell>
          <cell r="AY2287">
            <v>0</v>
          </cell>
          <cell r="CK2287">
            <v>0</v>
          </cell>
          <cell r="CL2287">
            <v>0</v>
          </cell>
          <cell r="CM2287">
            <v>0</v>
          </cell>
        </row>
        <row r="2288">
          <cell r="F2288">
            <v>2682</v>
          </cell>
          <cell r="G2288">
            <v>11082</v>
          </cell>
          <cell r="H2288">
            <v>0</v>
          </cell>
          <cell r="I2288">
            <v>0</v>
          </cell>
          <cell r="AY2288">
            <v>0</v>
          </cell>
          <cell r="CK2288">
            <v>0</v>
          </cell>
          <cell r="CL2288">
            <v>0</v>
          </cell>
          <cell r="CM2288">
            <v>0</v>
          </cell>
        </row>
        <row r="2289">
          <cell r="F2289">
            <v>0</v>
          </cell>
          <cell r="G2289">
            <v>1611</v>
          </cell>
          <cell r="H2289">
            <v>0</v>
          </cell>
          <cell r="I2289">
            <v>976</v>
          </cell>
          <cell r="AY2289">
            <v>0</v>
          </cell>
          <cell r="CK2289">
            <v>0</v>
          </cell>
          <cell r="CL2289">
            <v>0</v>
          </cell>
          <cell r="CM2289">
            <v>0</v>
          </cell>
        </row>
        <row r="2290">
          <cell r="F2290">
            <v>0</v>
          </cell>
          <cell r="G2290">
            <v>6075</v>
          </cell>
          <cell r="H2290">
            <v>6066.03</v>
          </cell>
          <cell r="I2290">
            <v>0</v>
          </cell>
          <cell r="AY2290">
            <v>0</v>
          </cell>
          <cell r="CK2290">
            <v>0</v>
          </cell>
          <cell r="CL2290">
            <v>0</v>
          </cell>
          <cell r="CM2290">
            <v>0</v>
          </cell>
        </row>
        <row r="2291">
          <cell r="F2291">
            <v>0</v>
          </cell>
          <cell r="G2291">
            <v>2775</v>
          </cell>
          <cell r="H2291">
            <v>1877</v>
          </cell>
          <cell r="I2291">
            <v>0</v>
          </cell>
          <cell r="AY2291">
            <v>0</v>
          </cell>
          <cell r="CK2291">
            <v>0</v>
          </cell>
          <cell r="CL2291">
            <v>0</v>
          </cell>
          <cell r="CM2291">
            <v>0</v>
          </cell>
        </row>
        <row r="2292">
          <cell r="F2292">
            <v>1000</v>
          </cell>
          <cell r="G2292">
            <v>1000</v>
          </cell>
          <cell r="H2292">
            <v>0</v>
          </cell>
          <cell r="I2292">
            <v>0</v>
          </cell>
          <cell r="AY2292">
            <v>0</v>
          </cell>
          <cell r="CK2292">
            <v>0</v>
          </cell>
          <cell r="CL2292">
            <v>0</v>
          </cell>
          <cell r="CM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CK2293">
            <v>0</v>
          </cell>
          <cell r="CL2293">
            <v>0</v>
          </cell>
          <cell r="CM2293">
            <v>0</v>
          </cell>
        </row>
        <row r="2294">
          <cell r="F2294">
            <v>0</v>
          </cell>
          <cell r="G2294">
            <v>630</v>
          </cell>
          <cell r="H2294">
            <v>521.64</v>
          </cell>
          <cell r="I2294">
            <v>0</v>
          </cell>
          <cell r="AY2294">
            <v>0</v>
          </cell>
          <cell r="CK2294">
            <v>0</v>
          </cell>
          <cell r="CL2294">
            <v>0</v>
          </cell>
          <cell r="CM2294">
            <v>0</v>
          </cell>
        </row>
        <row r="2295">
          <cell r="F2295">
            <v>0</v>
          </cell>
          <cell r="G2295">
            <v>5715</v>
          </cell>
          <cell r="H2295">
            <v>5355.09</v>
          </cell>
          <cell r="I2295">
            <v>351.9</v>
          </cell>
          <cell r="AY2295">
            <v>0</v>
          </cell>
          <cell r="CK2295">
            <v>0</v>
          </cell>
          <cell r="CL2295">
            <v>0</v>
          </cell>
          <cell r="CM2295">
            <v>0</v>
          </cell>
        </row>
        <row r="2296">
          <cell r="F2296">
            <v>0</v>
          </cell>
          <cell r="G2296">
            <v>64735</v>
          </cell>
          <cell r="H2296">
            <v>58227.83</v>
          </cell>
          <cell r="I2296">
            <v>0</v>
          </cell>
          <cell r="AY2296">
            <v>0</v>
          </cell>
          <cell r="CK2296">
            <v>0</v>
          </cell>
          <cell r="CL2296">
            <v>0</v>
          </cell>
          <cell r="CM2296">
            <v>0</v>
          </cell>
        </row>
        <row r="2297">
          <cell r="F2297">
            <v>0</v>
          </cell>
          <cell r="G2297">
            <v>2000</v>
          </cell>
          <cell r="H2297">
            <v>1138.5</v>
          </cell>
          <cell r="I2297">
            <v>0</v>
          </cell>
          <cell r="AY2297">
            <v>0</v>
          </cell>
          <cell r="CK2297">
            <v>0</v>
          </cell>
          <cell r="CL2297">
            <v>0</v>
          </cell>
          <cell r="CM2297">
            <v>0</v>
          </cell>
        </row>
        <row r="2298">
          <cell r="F2298">
            <v>0</v>
          </cell>
          <cell r="G2298">
            <v>176500</v>
          </cell>
          <cell r="H2298">
            <v>149693.75</v>
          </cell>
          <cell r="I2298">
            <v>0</v>
          </cell>
          <cell r="AY2298">
            <v>0</v>
          </cell>
          <cell r="CK2298">
            <v>0</v>
          </cell>
          <cell r="CL2298">
            <v>0</v>
          </cell>
          <cell r="CM2298">
            <v>0</v>
          </cell>
        </row>
        <row r="2299">
          <cell r="F2299">
            <v>4006332</v>
          </cell>
          <cell r="G2299">
            <v>4006332</v>
          </cell>
          <cell r="H2299">
            <v>3265320.95</v>
          </cell>
          <cell r="I2299">
            <v>0</v>
          </cell>
          <cell r="AY2299">
            <v>367045.61</v>
          </cell>
          <cell r="CK2299">
            <v>0</v>
          </cell>
          <cell r="CL2299">
            <v>0</v>
          </cell>
          <cell r="CM2299">
            <v>0</v>
          </cell>
        </row>
        <row r="2301">
          <cell r="F2301">
            <v>42360</v>
          </cell>
          <cell r="G2301">
            <v>42594</v>
          </cell>
          <cell r="H2301">
            <v>42594</v>
          </cell>
          <cell r="I2301">
            <v>0</v>
          </cell>
          <cell r="AY2301">
            <v>4246</v>
          </cell>
          <cell r="CK2301">
            <v>0</v>
          </cell>
          <cell r="CL2301">
            <v>0</v>
          </cell>
          <cell r="CM2301">
            <v>0</v>
          </cell>
        </row>
        <row r="2302">
          <cell r="F2302">
            <v>260106</v>
          </cell>
          <cell r="G2302">
            <v>260106</v>
          </cell>
          <cell r="H2302">
            <v>130186.71</v>
          </cell>
          <cell r="I2302">
            <v>0</v>
          </cell>
          <cell r="AY2302">
            <v>0</v>
          </cell>
          <cell r="CK2302">
            <v>0</v>
          </cell>
          <cell r="CL2302">
            <v>0</v>
          </cell>
          <cell r="CM2302">
            <v>0</v>
          </cell>
        </row>
        <row r="2303">
          <cell r="F2303">
            <v>787246</v>
          </cell>
          <cell r="G2303">
            <v>787246</v>
          </cell>
          <cell r="H2303">
            <v>0</v>
          </cell>
          <cell r="I2303">
            <v>0</v>
          </cell>
          <cell r="AY2303">
            <v>0</v>
          </cell>
          <cell r="CK2303">
            <v>0</v>
          </cell>
          <cell r="CL2303">
            <v>0</v>
          </cell>
          <cell r="CM2303">
            <v>0</v>
          </cell>
        </row>
        <row r="2304">
          <cell r="F2304">
            <v>546393</v>
          </cell>
          <cell r="G2304">
            <v>546393</v>
          </cell>
          <cell r="H2304">
            <v>415487.96</v>
          </cell>
          <cell r="I2304">
            <v>0</v>
          </cell>
          <cell r="AY2304">
            <v>45788.87</v>
          </cell>
          <cell r="CK2304">
            <v>0</v>
          </cell>
          <cell r="CL2304">
            <v>0</v>
          </cell>
          <cell r="CM2304">
            <v>0</v>
          </cell>
        </row>
        <row r="2305">
          <cell r="F2305">
            <v>94106</v>
          </cell>
          <cell r="G2305">
            <v>94106</v>
          </cell>
          <cell r="H2305">
            <v>73541.34</v>
          </cell>
          <cell r="I2305">
            <v>0</v>
          </cell>
          <cell r="AY2305">
            <v>8149.92</v>
          </cell>
          <cell r="CK2305">
            <v>0</v>
          </cell>
          <cell r="CL2305">
            <v>0</v>
          </cell>
          <cell r="CM2305">
            <v>0</v>
          </cell>
        </row>
        <row r="2306">
          <cell r="F2306">
            <v>105600</v>
          </cell>
          <cell r="G2306">
            <v>105600</v>
          </cell>
          <cell r="H2306">
            <v>82189.64</v>
          </cell>
          <cell r="I2306">
            <v>0</v>
          </cell>
          <cell r="AY2306">
            <v>8773.57</v>
          </cell>
          <cell r="CK2306">
            <v>0</v>
          </cell>
          <cell r="CL2306">
            <v>0</v>
          </cell>
          <cell r="CM2306">
            <v>0</v>
          </cell>
        </row>
        <row r="2307">
          <cell r="F2307">
            <v>89971</v>
          </cell>
          <cell r="G2307">
            <v>95218.05</v>
          </cell>
          <cell r="H2307">
            <v>95218.05</v>
          </cell>
          <cell r="I2307">
            <v>0</v>
          </cell>
          <cell r="AY2307">
            <v>0</v>
          </cell>
          <cell r="CK2307">
            <v>0</v>
          </cell>
          <cell r="CL2307">
            <v>0</v>
          </cell>
          <cell r="CM2307">
            <v>0</v>
          </cell>
        </row>
        <row r="2308">
          <cell r="F2308">
            <v>529403</v>
          </cell>
          <cell r="G2308">
            <v>529403</v>
          </cell>
          <cell r="H2308">
            <v>379986.95</v>
          </cell>
          <cell r="I2308">
            <v>0</v>
          </cell>
          <cell r="AY2308">
            <v>40404.86</v>
          </cell>
          <cell r="CK2308">
            <v>0</v>
          </cell>
          <cell r="CL2308">
            <v>0</v>
          </cell>
          <cell r="CM2308">
            <v>0</v>
          </cell>
        </row>
        <row r="2309">
          <cell r="F2309">
            <v>8302</v>
          </cell>
          <cell r="G2309">
            <v>8302</v>
          </cell>
          <cell r="H2309">
            <v>8302</v>
          </cell>
          <cell r="I2309">
            <v>0</v>
          </cell>
          <cell r="AY2309">
            <v>0</v>
          </cell>
          <cell r="CK2309">
            <v>0</v>
          </cell>
          <cell r="CL2309">
            <v>0</v>
          </cell>
          <cell r="CM2309">
            <v>0</v>
          </cell>
        </row>
        <row r="2310">
          <cell r="F2310">
            <v>13769</v>
          </cell>
          <cell r="G2310">
            <v>13850.96</v>
          </cell>
          <cell r="H2310">
            <v>11781.96</v>
          </cell>
          <cell r="I2310">
            <v>0</v>
          </cell>
          <cell r="AY2310">
            <v>917.96</v>
          </cell>
          <cell r="CK2310">
            <v>0</v>
          </cell>
          <cell r="CL2310">
            <v>0</v>
          </cell>
          <cell r="CM2310">
            <v>0</v>
          </cell>
        </row>
        <row r="2311">
          <cell r="F2311">
            <v>13284</v>
          </cell>
          <cell r="G2311">
            <v>13284</v>
          </cell>
          <cell r="H2311">
            <v>9724.31</v>
          </cell>
          <cell r="I2311">
            <v>0</v>
          </cell>
          <cell r="AY2311">
            <v>1186.79</v>
          </cell>
          <cell r="CK2311">
            <v>0</v>
          </cell>
          <cell r="CL2311">
            <v>0</v>
          </cell>
          <cell r="CM2311">
            <v>0</v>
          </cell>
        </row>
        <row r="2312">
          <cell r="F2312">
            <v>36679</v>
          </cell>
          <cell r="G2312">
            <v>36679</v>
          </cell>
          <cell r="H2312">
            <v>31366.93</v>
          </cell>
          <cell r="I2312">
            <v>0</v>
          </cell>
          <cell r="AY2312">
            <v>595.21</v>
          </cell>
          <cell r="CK2312">
            <v>0</v>
          </cell>
          <cell r="CL2312">
            <v>0</v>
          </cell>
          <cell r="CM2312">
            <v>0</v>
          </cell>
        </row>
        <row r="2313">
          <cell r="F2313">
            <v>104923</v>
          </cell>
          <cell r="G2313">
            <v>104923</v>
          </cell>
          <cell r="H2313">
            <v>63171.7</v>
          </cell>
          <cell r="I2313">
            <v>2094</v>
          </cell>
          <cell r="AY2313">
            <v>6713.7</v>
          </cell>
          <cell r="CK2313">
            <v>0</v>
          </cell>
          <cell r="CL2313">
            <v>0</v>
          </cell>
          <cell r="CM2313">
            <v>0</v>
          </cell>
        </row>
        <row r="2314">
          <cell r="F2314">
            <v>0</v>
          </cell>
          <cell r="G2314">
            <v>22000</v>
          </cell>
          <cell r="H2314">
            <v>0</v>
          </cell>
          <cell r="I2314">
            <v>0</v>
          </cell>
          <cell r="AY2314">
            <v>0</v>
          </cell>
          <cell r="CK2314">
            <v>0</v>
          </cell>
          <cell r="CL2314">
            <v>0</v>
          </cell>
          <cell r="CM2314">
            <v>0</v>
          </cell>
        </row>
        <row r="2315">
          <cell r="F2315">
            <v>0</v>
          </cell>
          <cell r="G2315">
            <v>10000</v>
          </cell>
          <cell r="H2315">
            <v>8822.7999999999993</v>
          </cell>
          <cell r="I2315">
            <v>0</v>
          </cell>
          <cell r="AY2315">
            <v>0</v>
          </cell>
          <cell r="CK2315">
            <v>0</v>
          </cell>
          <cell r="CL2315">
            <v>0</v>
          </cell>
          <cell r="CM2315">
            <v>0</v>
          </cell>
        </row>
        <row r="2316">
          <cell r="F2316">
            <v>75875</v>
          </cell>
          <cell r="G2316">
            <v>146152</v>
          </cell>
          <cell r="H2316">
            <v>117235.6</v>
          </cell>
          <cell r="I2316">
            <v>28915.599999999999</v>
          </cell>
          <cell r="AY2316">
            <v>6555</v>
          </cell>
          <cell r="CK2316">
            <v>245330</v>
          </cell>
          <cell r="CL2316">
            <v>118230</v>
          </cell>
          <cell r="CM2316">
            <v>56112</v>
          </cell>
        </row>
        <row r="2317">
          <cell r="F2317">
            <v>20000</v>
          </cell>
          <cell r="G2317">
            <v>20000</v>
          </cell>
          <cell r="H2317">
            <v>3626.86</v>
          </cell>
          <cell r="I2317">
            <v>5</v>
          </cell>
          <cell r="AY2317">
            <v>0</v>
          </cell>
          <cell r="CK2317">
            <v>0</v>
          </cell>
          <cell r="CL2317">
            <v>0</v>
          </cell>
          <cell r="CM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CK2318">
            <v>0</v>
          </cell>
          <cell r="CL2318">
            <v>0</v>
          </cell>
          <cell r="CM2318">
            <v>0</v>
          </cell>
        </row>
        <row r="2320">
          <cell r="F2320">
            <v>1774056</v>
          </cell>
          <cell r="G2320">
            <v>1774056</v>
          </cell>
          <cell r="H2320">
            <v>1216967.06</v>
          </cell>
          <cell r="I2320">
            <v>0</v>
          </cell>
          <cell r="AY2320">
            <v>139824.88</v>
          </cell>
          <cell r="CK2320">
            <v>0</v>
          </cell>
          <cell r="CL2320">
            <v>0</v>
          </cell>
          <cell r="CM2320">
            <v>0</v>
          </cell>
        </row>
        <row r="2321">
          <cell r="F2321">
            <v>25416</v>
          </cell>
          <cell r="G2321">
            <v>28418.57</v>
          </cell>
          <cell r="H2321">
            <v>28418.57</v>
          </cell>
          <cell r="I2321">
            <v>0</v>
          </cell>
          <cell r="AY2321">
            <v>2224</v>
          </cell>
          <cell r="CK2321">
            <v>0</v>
          </cell>
          <cell r="CL2321">
            <v>0</v>
          </cell>
          <cell r="CM2321">
            <v>0</v>
          </cell>
        </row>
        <row r="2322">
          <cell r="F2322">
            <v>117720</v>
          </cell>
          <cell r="G2322">
            <v>117720</v>
          </cell>
          <cell r="H2322">
            <v>50440.13</v>
          </cell>
          <cell r="I2322">
            <v>0</v>
          </cell>
          <cell r="AY2322">
            <v>0</v>
          </cell>
          <cell r="CK2322">
            <v>0</v>
          </cell>
          <cell r="CL2322">
            <v>0</v>
          </cell>
          <cell r="CM2322">
            <v>0</v>
          </cell>
        </row>
        <row r="2323">
          <cell r="F2323">
            <v>349897</v>
          </cell>
          <cell r="G2323">
            <v>349897</v>
          </cell>
          <cell r="H2323">
            <v>0</v>
          </cell>
          <cell r="I2323">
            <v>0</v>
          </cell>
          <cell r="AY2323">
            <v>0</v>
          </cell>
          <cell r="CK2323">
            <v>0</v>
          </cell>
          <cell r="CL2323">
            <v>0</v>
          </cell>
          <cell r="CM2323">
            <v>0</v>
          </cell>
        </row>
        <row r="2324">
          <cell r="F2324">
            <v>266021</v>
          </cell>
          <cell r="G2324">
            <v>266021</v>
          </cell>
          <cell r="H2324">
            <v>168529.7</v>
          </cell>
          <cell r="I2324">
            <v>0</v>
          </cell>
          <cell r="AY2324">
            <v>18872.75</v>
          </cell>
          <cell r="CK2324">
            <v>0</v>
          </cell>
          <cell r="CL2324">
            <v>0</v>
          </cell>
          <cell r="CM2324">
            <v>0</v>
          </cell>
        </row>
        <row r="2325">
          <cell r="F2325">
            <v>45586</v>
          </cell>
          <cell r="G2325">
            <v>45586</v>
          </cell>
          <cell r="H2325">
            <v>29991.48</v>
          </cell>
          <cell r="I2325">
            <v>0</v>
          </cell>
          <cell r="AY2325">
            <v>3369.02</v>
          </cell>
          <cell r="CK2325">
            <v>0</v>
          </cell>
          <cell r="CL2325">
            <v>0</v>
          </cell>
          <cell r="CM2325">
            <v>0</v>
          </cell>
        </row>
        <row r="2326">
          <cell r="F2326">
            <v>52800</v>
          </cell>
          <cell r="G2326">
            <v>52800</v>
          </cell>
          <cell r="H2326">
            <v>31590</v>
          </cell>
          <cell r="I2326">
            <v>0</v>
          </cell>
          <cell r="AY2326">
            <v>3510</v>
          </cell>
          <cell r="CK2326">
            <v>0</v>
          </cell>
          <cell r="CL2326">
            <v>0</v>
          </cell>
          <cell r="CM2326">
            <v>0</v>
          </cell>
        </row>
        <row r="2327">
          <cell r="F2327">
            <v>39988</v>
          </cell>
          <cell r="G2327">
            <v>35331.79</v>
          </cell>
          <cell r="H2327">
            <v>35282.1</v>
          </cell>
          <cell r="I2327">
            <v>0</v>
          </cell>
          <cell r="AY2327">
            <v>0</v>
          </cell>
          <cell r="CK2327">
            <v>0</v>
          </cell>
          <cell r="CL2327">
            <v>0</v>
          </cell>
          <cell r="CM2327">
            <v>0</v>
          </cell>
        </row>
        <row r="2328">
          <cell r="F2328">
            <v>226229</v>
          </cell>
          <cell r="G2328">
            <v>226229</v>
          </cell>
          <cell r="H2328">
            <v>140271.62</v>
          </cell>
          <cell r="I2328">
            <v>0</v>
          </cell>
          <cell r="AY2328">
            <v>14561.3</v>
          </cell>
          <cell r="CK2328">
            <v>0</v>
          </cell>
          <cell r="CL2328">
            <v>0</v>
          </cell>
          <cell r="CM2328">
            <v>0</v>
          </cell>
        </row>
        <row r="2329">
          <cell r="F2329">
            <v>3443</v>
          </cell>
          <cell r="G2329">
            <v>3510.34</v>
          </cell>
          <cell r="H2329">
            <v>2782.27</v>
          </cell>
          <cell r="I2329">
            <v>0</v>
          </cell>
          <cell r="AY2329">
            <v>229.49</v>
          </cell>
          <cell r="CK2329">
            <v>0</v>
          </cell>
          <cell r="CL2329">
            <v>0</v>
          </cell>
          <cell r="CM2329">
            <v>0</v>
          </cell>
        </row>
        <row r="2330">
          <cell r="F2330">
            <v>3322</v>
          </cell>
          <cell r="G2330">
            <v>3322</v>
          </cell>
          <cell r="H2330">
            <v>2431.36</v>
          </cell>
          <cell r="I2330">
            <v>0</v>
          </cell>
          <cell r="AY2330">
            <v>296.73</v>
          </cell>
          <cell r="CK2330">
            <v>0</v>
          </cell>
          <cell r="CL2330">
            <v>0</v>
          </cell>
          <cell r="CM2330">
            <v>0</v>
          </cell>
        </row>
        <row r="2331">
          <cell r="F2331">
            <v>4217</v>
          </cell>
          <cell r="G2331">
            <v>4217</v>
          </cell>
          <cell r="H2331">
            <v>2140.54</v>
          </cell>
          <cell r="I2331">
            <v>0</v>
          </cell>
          <cell r="AY2331">
            <v>8.0399999999999991</v>
          </cell>
          <cell r="CK2331">
            <v>0</v>
          </cell>
          <cell r="CL2331">
            <v>0</v>
          </cell>
          <cell r="CM2331">
            <v>0</v>
          </cell>
        </row>
        <row r="2332">
          <cell r="F2332">
            <v>13000</v>
          </cell>
          <cell r="G2332">
            <v>13000</v>
          </cell>
          <cell r="H2332">
            <v>10586.32</v>
          </cell>
          <cell r="I2332">
            <v>0</v>
          </cell>
          <cell r="AY2332">
            <v>4649.66</v>
          </cell>
          <cell r="CK2332">
            <v>0</v>
          </cell>
          <cell r="CL2332">
            <v>0</v>
          </cell>
          <cell r="CM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CK2333">
            <v>0</v>
          </cell>
          <cell r="CL2333">
            <v>0</v>
          </cell>
          <cell r="CM2333">
            <v>0</v>
          </cell>
        </row>
        <row r="2334">
          <cell r="F2334">
            <v>1200000</v>
          </cell>
          <cell r="G2334">
            <v>1996390.16</v>
          </cell>
          <cell r="H2334">
            <v>1996390.16</v>
          </cell>
          <cell r="I2334">
            <v>0</v>
          </cell>
          <cell r="AY2334">
            <v>16113.92</v>
          </cell>
          <cell r="CK2334">
            <v>0</v>
          </cell>
          <cell r="CL2334">
            <v>0</v>
          </cell>
          <cell r="CM2334">
            <v>0</v>
          </cell>
        </row>
        <row r="2335">
          <cell r="F2335">
            <v>1297884</v>
          </cell>
          <cell r="G2335">
            <v>1297884</v>
          </cell>
          <cell r="H2335">
            <v>1028827.75</v>
          </cell>
          <cell r="I2335">
            <v>0</v>
          </cell>
          <cell r="AY2335">
            <v>116641.37</v>
          </cell>
          <cell r="CK2335">
            <v>0</v>
          </cell>
          <cell r="CL2335">
            <v>0</v>
          </cell>
          <cell r="CM2335">
            <v>0</v>
          </cell>
        </row>
        <row r="2336">
          <cell r="F2336">
            <v>0</v>
          </cell>
          <cell r="G2336">
            <v>59944.27</v>
          </cell>
          <cell r="H2336">
            <v>59944.27</v>
          </cell>
          <cell r="I2336">
            <v>0</v>
          </cell>
          <cell r="AY2336">
            <v>0</v>
          </cell>
          <cell r="CK2336">
            <v>0</v>
          </cell>
          <cell r="CL2336">
            <v>0</v>
          </cell>
          <cell r="CM2336">
            <v>0</v>
          </cell>
        </row>
        <row r="2337">
          <cell r="F2337">
            <v>37762</v>
          </cell>
          <cell r="G2337">
            <v>37762</v>
          </cell>
          <cell r="H2337">
            <v>23346</v>
          </cell>
          <cell r="I2337">
            <v>0</v>
          </cell>
          <cell r="AY2337">
            <v>2594</v>
          </cell>
          <cell r="CK2337">
            <v>0</v>
          </cell>
          <cell r="CL2337">
            <v>0</v>
          </cell>
          <cell r="CM2337">
            <v>0</v>
          </cell>
        </row>
        <row r="2338">
          <cell r="F2338">
            <v>99622</v>
          </cell>
          <cell r="G2338">
            <v>99622</v>
          </cell>
          <cell r="H2338">
            <v>43682.36</v>
          </cell>
          <cell r="I2338">
            <v>0</v>
          </cell>
          <cell r="AY2338">
            <v>0</v>
          </cell>
          <cell r="CK2338">
            <v>0</v>
          </cell>
          <cell r="CL2338">
            <v>0</v>
          </cell>
          <cell r="CM2338">
            <v>0</v>
          </cell>
        </row>
        <row r="2339">
          <cell r="F2339">
            <v>260155</v>
          </cell>
          <cell r="G2339">
            <v>260155</v>
          </cell>
          <cell r="H2339">
            <v>16802.05</v>
          </cell>
          <cell r="I2339">
            <v>0</v>
          </cell>
          <cell r="AY2339">
            <v>0</v>
          </cell>
          <cell r="CK2339">
            <v>0</v>
          </cell>
          <cell r="CL2339">
            <v>0</v>
          </cell>
          <cell r="CM2339">
            <v>0</v>
          </cell>
        </row>
        <row r="2340">
          <cell r="F2340">
            <v>0</v>
          </cell>
          <cell r="G2340">
            <v>41947.05</v>
          </cell>
          <cell r="H2340">
            <v>41947.05</v>
          </cell>
          <cell r="I2340">
            <v>0</v>
          </cell>
          <cell r="AY2340">
            <v>0</v>
          </cell>
          <cell r="CK2340">
            <v>0</v>
          </cell>
          <cell r="CL2340">
            <v>0</v>
          </cell>
          <cell r="CM2340">
            <v>0</v>
          </cell>
        </row>
        <row r="2341">
          <cell r="F2341">
            <v>195241</v>
          </cell>
          <cell r="G2341">
            <v>195241</v>
          </cell>
          <cell r="H2341">
            <v>144018.66</v>
          </cell>
          <cell r="I2341">
            <v>0</v>
          </cell>
          <cell r="AY2341">
            <v>16227.49</v>
          </cell>
          <cell r="CK2341">
            <v>0</v>
          </cell>
          <cell r="CL2341">
            <v>0</v>
          </cell>
          <cell r="CM2341">
            <v>0</v>
          </cell>
        </row>
        <row r="2342">
          <cell r="F2342">
            <v>33475</v>
          </cell>
          <cell r="G2342">
            <v>33475</v>
          </cell>
          <cell r="H2342">
            <v>25214.31</v>
          </cell>
          <cell r="I2342">
            <v>0</v>
          </cell>
          <cell r="AY2342">
            <v>2851.2</v>
          </cell>
          <cell r="CK2342">
            <v>0</v>
          </cell>
          <cell r="CL2342">
            <v>0</v>
          </cell>
          <cell r="CM2342">
            <v>0</v>
          </cell>
        </row>
        <row r="2343">
          <cell r="F2343">
            <v>39600</v>
          </cell>
          <cell r="G2343">
            <v>39600</v>
          </cell>
          <cell r="H2343">
            <v>31584.95</v>
          </cell>
          <cell r="I2343">
            <v>0</v>
          </cell>
          <cell r="AY2343">
            <v>3506.89</v>
          </cell>
          <cell r="CK2343">
            <v>0</v>
          </cell>
          <cell r="CL2343">
            <v>0</v>
          </cell>
          <cell r="CM2343">
            <v>0</v>
          </cell>
        </row>
        <row r="2344">
          <cell r="F2344">
            <v>29732</v>
          </cell>
          <cell r="G2344">
            <v>29883.25</v>
          </cell>
          <cell r="H2344">
            <v>29883.25</v>
          </cell>
          <cell r="I2344">
            <v>0</v>
          </cell>
          <cell r="AY2344">
            <v>0</v>
          </cell>
          <cell r="CK2344">
            <v>0</v>
          </cell>
          <cell r="CL2344">
            <v>0</v>
          </cell>
          <cell r="CM2344">
            <v>0</v>
          </cell>
        </row>
        <row r="2345">
          <cell r="F2345">
            <v>171605</v>
          </cell>
          <cell r="G2345">
            <v>171605</v>
          </cell>
          <cell r="H2345">
            <v>114144.81</v>
          </cell>
          <cell r="I2345">
            <v>0</v>
          </cell>
          <cell r="AY2345">
            <v>12322.25</v>
          </cell>
          <cell r="CK2345">
            <v>0</v>
          </cell>
          <cell r="CL2345">
            <v>0</v>
          </cell>
          <cell r="CM2345">
            <v>0</v>
          </cell>
        </row>
        <row r="2346">
          <cell r="F2346">
            <v>3443</v>
          </cell>
          <cell r="G2346">
            <v>3510.34</v>
          </cell>
          <cell r="H2346">
            <v>2782.25</v>
          </cell>
          <cell r="I2346">
            <v>0</v>
          </cell>
          <cell r="AY2346">
            <v>229.49</v>
          </cell>
          <cell r="CK2346">
            <v>0</v>
          </cell>
          <cell r="CL2346">
            <v>0</v>
          </cell>
          <cell r="CM2346">
            <v>0</v>
          </cell>
        </row>
        <row r="2347">
          <cell r="F2347">
            <v>2477</v>
          </cell>
          <cell r="G2347">
            <v>2477</v>
          </cell>
          <cell r="H2347">
            <v>1723.5</v>
          </cell>
          <cell r="I2347">
            <v>0</v>
          </cell>
          <cell r="AY2347">
            <v>0</v>
          </cell>
          <cell r="CK2347">
            <v>0</v>
          </cell>
          <cell r="CL2347">
            <v>0</v>
          </cell>
          <cell r="CM2347">
            <v>0</v>
          </cell>
        </row>
        <row r="2348">
          <cell r="F2348">
            <v>3000</v>
          </cell>
          <cell r="G2348">
            <v>3000</v>
          </cell>
          <cell r="H2348">
            <v>0</v>
          </cell>
          <cell r="I2348">
            <v>0</v>
          </cell>
          <cell r="AY2348">
            <v>0</v>
          </cell>
          <cell r="CK2348">
            <v>0</v>
          </cell>
          <cell r="CL2348">
            <v>0</v>
          </cell>
          <cell r="CM2348">
            <v>0</v>
          </cell>
        </row>
        <row r="2349">
          <cell r="F2349">
            <v>4607189</v>
          </cell>
          <cell r="G2349">
            <v>4607189</v>
          </cell>
          <cell r="H2349">
            <v>3744154.05</v>
          </cell>
          <cell r="I2349">
            <v>0</v>
          </cell>
          <cell r="AY2349">
            <v>400376.87</v>
          </cell>
          <cell r="CK2349">
            <v>0</v>
          </cell>
          <cell r="CL2349">
            <v>0</v>
          </cell>
          <cell r="CM2349">
            <v>0</v>
          </cell>
        </row>
        <row r="2350">
          <cell r="F2350">
            <v>980000</v>
          </cell>
          <cell r="G2350">
            <v>1056668.2</v>
          </cell>
          <cell r="H2350">
            <v>172345.1</v>
          </cell>
          <cell r="I2350">
            <v>160651.79999999999</v>
          </cell>
          <cell r="AY2350">
            <v>0</v>
          </cell>
          <cell r="CK2350">
            <v>0</v>
          </cell>
          <cell r="CL2350">
            <v>0</v>
          </cell>
          <cell r="CM2350">
            <v>0</v>
          </cell>
        </row>
        <row r="2351">
          <cell r="F2351">
            <v>27358</v>
          </cell>
          <cell r="G2351">
            <v>27358</v>
          </cell>
          <cell r="H2351">
            <v>26299.83</v>
          </cell>
          <cell r="I2351">
            <v>0</v>
          </cell>
          <cell r="AY2351">
            <v>2596</v>
          </cell>
          <cell r="CK2351">
            <v>0</v>
          </cell>
          <cell r="CL2351">
            <v>0</v>
          </cell>
          <cell r="CM2351">
            <v>0</v>
          </cell>
        </row>
        <row r="2352">
          <cell r="F2352">
            <v>286518</v>
          </cell>
          <cell r="G2352">
            <v>286518</v>
          </cell>
          <cell r="H2352">
            <v>151923.29</v>
          </cell>
          <cell r="I2352">
            <v>0</v>
          </cell>
          <cell r="AY2352">
            <v>0</v>
          </cell>
          <cell r="CK2352">
            <v>0</v>
          </cell>
          <cell r="CL2352">
            <v>0</v>
          </cell>
          <cell r="CM2352">
            <v>0</v>
          </cell>
        </row>
        <row r="2353">
          <cell r="F2353">
            <v>893830</v>
          </cell>
          <cell r="G2353">
            <v>893830</v>
          </cell>
          <cell r="H2353">
            <v>0</v>
          </cell>
          <cell r="I2353">
            <v>0</v>
          </cell>
          <cell r="AY2353">
            <v>0</v>
          </cell>
          <cell r="CK2353">
            <v>0</v>
          </cell>
          <cell r="CL2353">
            <v>0</v>
          </cell>
          <cell r="CM2353">
            <v>0</v>
          </cell>
        </row>
        <row r="2354">
          <cell r="F2354">
            <v>10000</v>
          </cell>
          <cell r="G2354">
            <v>26218.36</v>
          </cell>
          <cell r="H2354">
            <v>26218.36</v>
          </cell>
          <cell r="I2354">
            <v>0</v>
          </cell>
          <cell r="AY2354">
            <v>0</v>
          </cell>
          <cell r="CK2354">
            <v>0</v>
          </cell>
          <cell r="CL2354">
            <v>0</v>
          </cell>
          <cell r="CM2354">
            <v>0</v>
          </cell>
        </row>
        <row r="2355">
          <cell r="F2355">
            <v>464261</v>
          </cell>
          <cell r="G2355">
            <v>464261</v>
          </cell>
          <cell r="H2355">
            <v>373523.53</v>
          </cell>
          <cell r="I2355">
            <v>0</v>
          </cell>
          <cell r="AY2355">
            <v>40164.949999999997</v>
          </cell>
          <cell r="CK2355">
            <v>0</v>
          </cell>
          <cell r="CL2355">
            <v>0</v>
          </cell>
          <cell r="CM2355">
            <v>0</v>
          </cell>
        </row>
        <row r="2356">
          <cell r="F2356">
            <v>80906</v>
          </cell>
          <cell r="G2356">
            <v>80906</v>
          </cell>
          <cell r="H2356">
            <v>66660.39</v>
          </cell>
          <cell r="I2356">
            <v>0</v>
          </cell>
          <cell r="AY2356">
            <v>7210.21</v>
          </cell>
          <cell r="CK2356">
            <v>0</v>
          </cell>
          <cell r="CL2356">
            <v>0</v>
          </cell>
          <cell r="CM2356">
            <v>0</v>
          </cell>
        </row>
        <row r="2357">
          <cell r="F2357">
            <v>79200</v>
          </cell>
          <cell r="G2357">
            <v>79200</v>
          </cell>
          <cell r="H2357">
            <v>67840.5</v>
          </cell>
          <cell r="I2357">
            <v>0</v>
          </cell>
          <cell r="AY2357">
            <v>7000.5</v>
          </cell>
          <cell r="CK2357">
            <v>0</v>
          </cell>
          <cell r="CL2357">
            <v>0</v>
          </cell>
          <cell r="CM2357">
            <v>0</v>
          </cell>
        </row>
        <row r="2358">
          <cell r="F2358">
            <v>102152</v>
          </cell>
          <cell r="G2358">
            <v>112410.34</v>
          </cell>
          <cell r="H2358">
            <v>112410.34</v>
          </cell>
          <cell r="I2358">
            <v>0</v>
          </cell>
          <cell r="AY2358">
            <v>0</v>
          </cell>
          <cell r="CK2358">
            <v>0</v>
          </cell>
          <cell r="CL2358">
            <v>0</v>
          </cell>
          <cell r="CM2358">
            <v>0</v>
          </cell>
        </row>
        <row r="2359">
          <cell r="F2359">
            <v>851396</v>
          </cell>
          <cell r="G2359">
            <v>851396</v>
          </cell>
          <cell r="H2359">
            <v>544625.65</v>
          </cell>
          <cell r="I2359">
            <v>0</v>
          </cell>
          <cell r="AY2359">
            <v>56061.72</v>
          </cell>
          <cell r="CK2359">
            <v>0</v>
          </cell>
          <cell r="CL2359">
            <v>0</v>
          </cell>
          <cell r="CM2359">
            <v>0</v>
          </cell>
        </row>
        <row r="2360">
          <cell r="F2360">
            <v>2336265</v>
          </cell>
          <cell r="G2360">
            <v>1781622.16</v>
          </cell>
          <cell r="H2360">
            <v>0</v>
          </cell>
          <cell r="I2360">
            <v>0</v>
          </cell>
          <cell r="AY2360">
            <v>0</v>
          </cell>
          <cell r="CK2360">
            <v>0</v>
          </cell>
          <cell r="CL2360">
            <v>0</v>
          </cell>
          <cell r="CM2360">
            <v>0</v>
          </cell>
        </row>
        <row r="2361">
          <cell r="F2361">
            <v>18585</v>
          </cell>
          <cell r="G2361">
            <v>18585</v>
          </cell>
          <cell r="H2361">
            <v>18583.25</v>
          </cell>
          <cell r="I2361">
            <v>0</v>
          </cell>
          <cell r="AY2361">
            <v>345</v>
          </cell>
          <cell r="CK2361">
            <v>0</v>
          </cell>
          <cell r="CL2361">
            <v>0</v>
          </cell>
          <cell r="CM2361">
            <v>0</v>
          </cell>
        </row>
        <row r="2362">
          <cell r="F2362">
            <v>9718</v>
          </cell>
          <cell r="G2362">
            <v>9718</v>
          </cell>
          <cell r="H2362">
            <v>5742.59</v>
          </cell>
          <cell r="I2362">
            <v>0</v>
          </cell>
          <cell r="AY2362">
            <v>0</v>
          </cell>
          <cell r="CK2362">
            <v>0</v>
          </cell>
          <cell r="CL2362">
            <v>0</v>
          </cell>
          <cell r="CM2362">
            <v>0</v>
          </cell>
        </row>
        <row r="2363">
          <cell r="F2363">
            <v>11889</v>
          </cell>
          <cell r="G2363">
            <v>12168.98</v>
          </cell>
          <cell r="H2363">
            <v>10367.040000000001</v>
          </cell>
          <cell r="I2363">
            <v>0</v>
          </cell>
          <cell r="AY2363">
            <v>731.54</v>
          </cell>
          <cell r="CK2363">
            <v>0</v>
          </cell>
          <cell r="CL2363">
            <v>0</v>
          </cell>
          <cell r="CM2363">
            <v>0</v>
          </cell>
        </row>
        <row r="2364">
          <cell r="F2364">
            <v>10520</v>
          </cell>
          <cell r="G2364">
            <v>10520</v>
          </cell>
          <cell r="H2364">
            <v>6570.01</v>
          </cell>
          <cell r="I2364">
            <v>0</v>
          </cell>
          <cell r="AY2364">
            <v>474.41</v>
          </cell>
          <cell r="CK2364">
            <v>0</v>
          </cell>
          <cell r="CL2364">
            <v>0</v>
          </cell>
          <cell r="CM2364">
            <v>0</v>
          </cell>
        </row>
        <row r="2365">
          <cell r="F2365">
            <v>2500</v>
          </cell>
          <cell r="G2365">
            <v>3619.16</v>
          </cell>
          <cell r="H2365">
            <v>2919.4</v>
          </cell>
          <cell r="I2365">
            <v>600</v>
          </cell>
          <cell r="AY2365">
            <v>0</v>
          </cell>
          <cell r="CK2365">
            <v>0</v>
          </cell>
          <cell r="CL2365">
            <v>0</v>
          </cell>
          <cell r="CM2365">
            <v>0</v>
          </cell>
        </row>
        <row r="2366">
          <cell r="F2366">
            <v>32650</v>
          </cell>
          <cell r="G2366">
            <v>59558.53</v>
          </cell>
          <cell r="H2366">
            <v>59558.53</v>
          </cell>
          <cell r="I2366">
            <v>0</v>
          </cell>
          <cell r="AY2366">
            <v>30468.76</v>
          </cell>
          <cell r="CK2366">
            <v>0</v>
          </cell>
          <cell r="CL2366">
            <v>0</v>
          </cell>
          <cell r="CM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CK2367">
            <v>0</v>
          </cell>
          <cell r="CL2367">
            <v>0</v>
          </cell>
          <cell r="CM2367">
            <v>0</v>
          </cell>
        </row>
        <row r="2368">
          <cell r="F2368">
            <v>0</v>
          </cell>
          <cell r="G2368">
            <v>23157.759999999998</v>
          </cell>
          <cell r="H2368">
            <v>15134.02</v>
          </cell>
          <cell r="I2368">
            <v>0</v>
          </cell>
          <cell r="AY2368">
            <v>0</v>
          </cell>
          <cell r="CK2368">
            <v>0</v>
          </cell>
          <cell r="CL2368">
            <v>0</v>
          </cell>
          <cell r="CM2368">
            <v>0</v>
          </cell>
        </row>
        <row r="2369">
          <cell r="F2369">
            <v>5000</v>
          </cell>
          <cell r="G2369">
            <v>4000</v>
          </cell>
          <cell r="H2369">
            <v>273.82</v>
          </cell>
          <cell r="I2369">
            <v>0</v>
          </cell>
          <cell r="AY2369">
            <v>0</v>
          </cell>
          <cell r="CK2369">
            <v>0</v>
          </cell>
          <cell r="CL2369">
            <v>0</v>
          </cell>
          <cell r="CM2369">
            <v>0</v>
          </cell>
        </row>
        <row r="2370">
          <cell r="F2370">
            <v>1500</v>
          </cell>
          <cell r="G2370">
            <v>2500</v>
          </cell>
          <cell r="H2370">
            <v>1500</v>
          </cell>
          <cell r="I2370">
            <v>231</v>
          </cell>
          <cell r="AY2370">
            <v>0</v>
          </cell>
          <cell r="CK2370">
            <v>0</v>
          </cell>
          <cell r="CL2370">
            <v>0</v>
          </cell>
          <cell r="CM2370">
            <v>0</v>
          </cell>
        </row>
        <row r="2371">
          <cell r="F2371">
            <v>32743</v>
          </cell>
          <cell r="G2371">
            <v>25743</v>
          </cell>
          <cell r="H2371">
            <v>1633</v>
          </cell>
          <cell r="I2371">
            <v>7055.25</v>
          </cell>
          <cell r="AY2371">
            <v>0</v>
          </cell>
          <cell r="CK2371">
            <v>0</v>
          </cell>
          <cell r="CL2371">
            <v>0</v>
          </cell>
          <cell r="CM2371">
            <v>0</v>
          </cell>
        </row>
        <row r="2372">
          <cell r="F2372">
            <v>30000</v>
          </cell>
          <cell r="G2372">
            <v>30000</v>
          </cell>
          <cell r="H2372">
            <v>29269.54</v>
          </cell>
          <cell r="I2372">
            <v>728.46</v>
          </cell>
          <cell r="AY2372">
            <v>0</v>
          </cell>
          <cell r="CK2372">
            <v>0</v>
          </cell>
          <cell r="CL2372">
            <v>0</v>
          </cell>
          <cell r="CM2372">
            <v>0</v>
          </cell>
        </row>
        <row r="2373">
          <cell r="F2373">
            <v>154811</v>
          </cell>
          <cell r="G2373">
            <v>154811</v>
          </cell>
          <cell r="H2373">
            <v>83683.97</v>
          </cell>
          <cell r="I2373">
            <v>14097.23</v>
          </cell>
          <cell r="AY2373">
            <v>0</v>
          </cell>
          <cell r="CK2373">
            <v>0</v>
          </cell>
          <cell r="CL2373">
            <v>0</v>
          </cell>
          <cell r="CM2373">
            <v>0</v>
          </cell>
        </row>
        <row r="2374">
          <cell r="F2374">
            <v>10208</v>
          </cell>
          <cell r="G2374">
            <v>10208</v>
          </cell>
          <cell r="H2374">
            <v>8134.41</v>
          </cell>
          <cell r="I2374">
            <v>0</v>
          </cell>
          <cell r="AY2374">
            <v>0</v>
          </cell>
          <cell r="CK2374">
            <v>0</v>
          </cell>
          <cell r="CL2374">
            <v>0</v>
          </cell>
          <cell r="CM2374">
            <v>0</v>
          </cell>
        </row>
        <row r="2375">
          <cell r="F2375">
            <v>12232</v>
          </cell>
          <cell r="G2375">
            <v>12232</v>
          </cell>
          <cell r="H2375">
            <v>6874.5</v>
          </cell>
          <cell r="I2375">
            <v>0</v>
          </cell>
          <cell r="AY2375">
            <v>0</v>
          </cell>
          <cell r="CK2375">
            <v>0</v>
          </cell>
          <cell r="CL2375">
            <v>0</v>
          </cell>
          <cell r="CM2375">
            <v>0</v>
          </cell>
        </row>
        <row r="2376">
          <cell r="F2376">
            <v>2550000</v>
          </cell>
          <cell r="G2376">
            <v>4550000</v>
          </cell>
          <cell r="H2376">
            <v>1935239.03</v>
          </cell>
          <cell r="I2376">
            <v>432649.01</v>
          </cell>
          <cell r="AY2376">
            <v>0</v>
          </cell>
          <cell r="CK2376">
            <v>100000</v>
          </cell>
          <cell r="CL2376">
            <v>100000</v>
          </cell>
          <cell r="CM2376">
            <v>100000</v>
          </cell>
        </row>
        <row r="2377">
          <cell r="F2377">
            <v>130000</v>
          </cell>
          <cell r="G2377">
            <v>130000</v>
          </cell>
          <cell r="H2377">
            <v>29769</v>
          </cell>
          <cell r="I2377">
            <v>1408.5</v>
          </cell>
          <cell r="AY2377">
            <v>264</v>
          </cell>
          <cell r="CK2377">
            <v>0</v>
          </cell>
          <cell r="CL2377">
            <v>0</v>
          </cell>
          <cell r="CM2377">
            <v>0</v>
          </cell>
        </row>
        <row r="2378">
          <cell r="F2378">
            <v>50000</v>
          </cell>
          <cell r="G2378">
            <v>50000</v>
          </cell>
          <cell r="H2378">
            <v>0</v>
          </cell>
          <cell r="I2378">
            <v>0</v>
          </cell>
          <cell r="AY2378">
            <v>0</v>
          </cell>
          <cell r="CK2378">
            <v>0</v>
          </cell>
          <cell r="CL2378">
            <v>0</v>
          </cell>
          <cell r="CM2378">
            <v>0</v>
          </cell>
        </row>
        <row r="2379">
          <cell r="F2379">
            <v>236858</v>
          </cell>
          <cell r="G2379">
            <v>142131.35</v>
          </cell>
          <cell r="H2379">
            <v>36384.39</v>
          </cell>
          <cell r="I2379">
            <v>2850</v>
          </cell>
          <cell r="AY2379">
            <v>0</v>
          </cell>
          <cell r="CK2379">
            <v>0</v>
          </cell>
          <cell r="CL2379">
            <v>0</v>
          </cell>
          <cell r="CM2379">
            <v>0</v>
          </cell>
        </row>
        <row r="2380">
          <cell r="F2380">
            <v>1600</v>
          </cell>
          <cell r="G2380">
            <v>1600</v>
          </cell>
          <cell r="H2380">
            <v>1593</v>
          </cell>
          <cell r="I2380">
            <v>7</v>
          </cell>
          <cell r="AY2380">
            <v>0</v>
          </cell>
          <cell r="CK2380">
            <v>0</v>
          </cell>
          <cell r="CL2380">
            <v>0</v>
          </cell>
          <cell r="CM2380">
            <v>0</v>
          </cell>
        </row>
        <row r="2381">
          <cell r="F2381">
            <v>24589</v>
          </cell>
          <cell r="G2381">
            <v>24589</v>
          </cell>
          <cell r="H2381">
            <v>22699.119999999999</v>
          </cell>
          <cell r="I2381">
            <v>666.37</v>
          </cell>
          <cell r="AY2381">
            <v>347.96</v>
          </cell>
          <cell r="CK2381">
            <v>0</v>
          </cell>
          <cell r="CL2381">
            <v>0</v>
          </cell>
          <cell r="CM2381">
            <v>0</v>
          </cell>
        </row>
        <row r="2382">
          <cell r="F2382">
            <v>530000</v>
          </cell>
          <cell r="G2382">
            <v>530000</v>
          </cell>
          <cell r="H2382">
            <v>8206.4599999999991</v>
          </cell>
          <cell r="I2382">
            <v>56787.71</v>
          </cell>
          <cell r="AY2382">
            <v>0</v>
          </cell>
          <cell r="CK2382">
            <v>0</v>
          </cell>
          <cell r="CL2382">
            <v>0</v>
          </cell>
          <cell r="CM2382">
            <v>0</v>
          </cell>
        </row>
        <row r="2383">
          <cell r="F2383">
            <v>4882</v>
          </cell>
          <cell r="G2383">
            <v>4882</v>
          </cell>
          <cell r="H2383">
            <v>2002.06</v>
          </cell>
          <cell r="I2383">
            <v>332.85</v>
          </cell>
          <cell r="AY2383">
            <v>0</v>
          </cell>
          <cell r="CK2383">
            <v>0</v>
          </cell>
          <cell r="CL2383">
            <v>0</v>
          </cell>
          <cell r="CM2383">
            <v>0</v>
          </cell>
        </row>
        <row r="2384">
          <cell r="F2384">
            <v>7111</v>
          </cell>
          <cell r="G2384">
            <v>7111</v>
          </cell>
          <cell r="H2384">
            <v>5680.5</v>
          </cell>
          <cell r="I2384">
            <v>601</v>
          </cell>
          <cell r="AY2384">
            <v>666</v>
          </cell>
          <cell r="CK2384">
            <v>0</v>
          </cell>
          <cell r="CL2384">
            <v>0</v>
          </cell>
          <cell r="CM2384">
            <v>0</v>
          </cell>
        </row>
        <row r="2385">
          <cell r="F2385">
            <v>977350</v>
          </cell>
          <cell r="G2385">
            <v>950250</v>
          </cell>
          <cell r="H2385">
            <v>28189.040000000001</v>
          </cell>
          <cell r="I2385">
            <v>400938.37</v>
          </cell>
          <cell r="AY2385">
            <v>0</v>
          </cell>
          <cell r="CK2385">
            <v>0</v>
          </cell>
          <cell r="CL2385">
            <v>0</v>
          </cell>
          <cell r="CM2385">
            <v>0</v>
          </cell>
        </row>
        <row r="2386">
          <cell r="F2386">
            <v>130000</v>
          </cell>
          <cell r="G2386">
            <v>121000</v>
          </cell>
          <cell r="H2386">
            <v>111343.69</v>
          </cell>
          <cell r="I2386">
            <v>2838.2</v>
          </cell>
          <cell r="AY2386">
            <v>0</v>
          </cell>
          <cell r="CK2386">
            <v>0</v>
          </cell>
          <cell r="CL2386">
            <v>0</v>
          </cell>
          <cell r="CM2386">
            <v>0</v>
          </cell>
        </row>
        <row r="2387">
          <cell r="F2387">
            <v>60000</v>
          </cell>
          <cell r="G2387">
            <v>60000</v>
          </cell>
          <cell r="H2387">
            <v>40936</v>
          </cell>
          <cell r="I2387">
            <v>2699</v>
          </cell>
          <cell r="AY2387">
            <v>0</v>
          </cell>
          <cell r="CK2387">
            <v>0</v>
          </cell>
          <cell r="CL2387">
            <v>0</v>
          </cell>
          <cell r="CM2387">
            <v>0</v>
          </cell>
        </row>
        <row r="2388">
          <cell r="F2388">
            <v>14190</v>
          </cell>
          <cell r="G2388">
            <v>7190</v>
          </cell>
          <cell r="H2388">
            <v>4732.32</v>
          </cell>
          <cell r="I2388">
            <v>40.1</v>
          </cell>
          <cell r="AY2388">
            <v>873</v>
          </cell>
          <cell r="CK2388">
            <v>0</v>
          </cell>
          <cell r="CL2388">
            <v>0</v>
          </cell>
          <cell r="CM2388">
            <v>0</v>
          </cell>
        </row>
        <row r="2389">
          <cell r="F2389">
            <v>935</v>
          </cell>
          <cell r="G2389">
            <v>7935</v>
          </cell>
          <cell r="H2389">
            <v>4111.1499999999996</v>
          </cell>
          <cell r="I2389">
            <v>481.81</v>
          </cell>
          <cell r="AY2389">
            <v>0</v>
          </cell>
          <cell r="CK2389">
            <v>0</v>
          </cell>
          <cell r="CL2389">
            <v>0</v>
          </cell>
          <cell r="CM2389">
            <v>0</v>
          </cell>
        </row>
        <row r="2390">
          <cell r="F2390">
            <v>3160</v>
          </cell>
          <cell r="G2390">
            <v>10360</v>
          </cell>
          <cell r="H2390">
            <v>1275.92</v>
          </cell>
          <cell r="I2390">
            <v>0</v>
          </cell>
          <cell r="AY2390">
            <v>0</v>
          </cell>
          <cell r="CK2390">
            <v>0</v>
          </cell>
          <cell r="CL2390">
            <v>0</v>
          </cell>
          <cell r="CM2390">
            <v>0</v>
          </cell>
        </row>
        <row r="2391">
          <cell r="F2391">
            <v>2000</v>
          </cell>
          <cell r="G2391">
            <v>3300</v>
          </cell>
          <cell r="H2391">
            <v>2285.66</v>
          </cell>
          <cell r="I2391">
            <v>355</v>
          </cell>
          <cell r="AY2391">
            <v>0</v>
          </cell>
          <cell r="CK2391">
            <v>0</v>
          </cell>
          <cell r="CL2391">
            <v>0</v>
          </cell>
          <cell r="CM2391">
            <v>0</v>
          </cell>
        </row>
        <row r="2392">
          <cell r="F2392">
            <v>24339</v>
          </cell>
          <cell r="G2392">
            <v>19339</v>
          </cell>
          <cell r="H2392">
            <v>9688.3700000000008</v>
          </cell>
          <cell r="I2392">
            <v>855.6</v>
          </cell>
          <cell r="AY2392">
            <v>29.9</v>
          </cell>
          <cell r="CK2392">
            <v>0</v>
          </cell>
          <cell r="CL2392">
            <v>0</v>
          </cell>
          <cell r="CM2392">
            <v>0</v>
          </cell>
        </row>
        <row r="2393">
          <cell r="F2393">
            <v>145353</v>
          </cell>
          <cell r="G2393">
            <v>145353</v>
          </cell>
          <cell r="H2393">
            <v>94253.97</v>
          </cell>
          <cell r="I2393">
            <v>6796.08</v>
          </cell>
          <cell r="AY2393">
            <v>4383.0200000000004</v>
          </cell>
          <cell r="CK2393">
            <v>0</v>
          </cell>
          <cell r="CL2393">
            <v>0</v>
          </cell>
          <cell r="CM2393">
            <v>0</v>
          </cell>
        </row>
        <row r="2395">
          <cell r="F2395">
            <v>0</v>
          </cell>
          <cell r="G2395">
            <v>17000</v>
          </cell>
          <cell r="H2395">
            <v>0</v>
          </cell>
          <cell r="I2395">
            <v>0</v>
          </cell>
          <cell r="AY2395">
            <v>0</v>
          </cell>
          <cell r="CK2395">
            <v>0</v>
          </cell>
          <cell r="CL2395">
            <v>0</v>
          </cell>
          <cell r="CM2395">
            <v>0</v>
          </cell>
        </row>
        <row r="2396">
          <cell r="F2396">
            <v>0</v>
          </cell>
          <cell r="G2396">
            <v>506763.84</v>
          </cell>
          <cell r="H2396">
            <v>213763.84</v>
          </cell>
          <cell r="I2396">
            <v>259395.8</v>
          </cell>
          <cell r="AY2396">
            <v>0</v>
          </cell>
          <cell r="CK2396">
            <v>0</v>
          </cell>
          <cell r="CL2396">
            <v>0</v>
          </cell>
          <cell r="CM2396">
            <v>0</v>
          </cell>
        </row>
        <row r="2397">
          <cell r="F2397">
            <v>2501636</v>
          </cell>
          <cell r="G2397">
            <v>2501636</v>
          </cell>
          <cell r="H2397">
            <v>1991278.13</v>
          </cell>
          <cell r="I2397">
            <v>0</v>
          </cell>
          <cell r="AY2397">
            <v>221720.54</v>
          </cell>
          <cell r="CK2397">
            <v>0</v>
          </cell>
          <cell r="CL2397">
            <v>0</v>
          </cell>
          <cell r="CM2397">
            <v>0</v>
          </cell>
        </row>
        <row r="2398">
          <cell r="F2398">
            <v>118704</v>
          </cell>
          <cell r="G2398">
            <v>118704</v>
          </cell>
          <cell r="H2398">
            <v>100298</v>
          </cell>
          <cell r="I2398">
            <v>0</v>
          </cell>
          <cell r="AY2398">
            <v>10781</v>
          </cell>
          <cell r="CK2398">
            <v>0</v>
          </cell>
          <cell r="CL2398">
            <v>0</v>
          </cell>
          <cell r="CM2398">
            <v>0</v>
          </cell>
        </row>
        <row r="2399">
          <cell r="F2399">
            <v>185192</v>
          </cell>
          <cell r="G2399">
            <v>185192</v>
          </cell>
          <cell r="H2399">
            <v>88859.39</v>
          </cell>
          <cell r="I2399">
            <v>0</v>
          </cell>
          <cell r="AY2399">
            <v>0</v>
          </cell>
          <cell r="CK2399">
            <v>0</v>
          </cell>
          <cell r="CL2399">
            <v>0</v>
          </cell>
          <cell r="CM2399">
            <v>0</v>
          </cell>
        </row>
        <row r="2400">
          <cell r="F2400">
            <v>512328</v>
          </cell>
          <cell r="G2400">
            <v>512328</v>
          </cell>
          <cell r="H2400">
            <v>7106.26</v>
          </cell>
          <cell r="I2400">
            <v>0</v>
          </cell>
          <cell r="AY2400">
            <v>0</v>
          </cell>
          <cell r="CK2400">
            <v>0</v>
          </cell>
          <cell r="CL2400">
            <v>0</v>
          </cell>
          <cell r="CM2400">
            <v>0</v>
          </cell>
        </row>
        <row r="2401">
          <cell r="F2401">
            <v>15000</v>
          </cell>
          <cell r="G2401">
            <v>42718.77</v>
          </cell>
          <cell r="H2401">
            <v>42718.77</v>
          </cell>
          <cell r="I2401">
            <v>0</v>
          </cell>
          <cell r="AY2401">
            <v>1936.9</v>
          </cell>
          <cell r="CK2401">
            <v>0</v>
          </cell>
          <cell r="CL2401">
            <v>0</v>
          </cell>
          <cell r="CM2401">
            <v>0</v>
          </cell>
        </row>
        <row r="2402">
          <cell r="F2402">
            <v>0</v>
          </cell>
          <cell r="G2402">
            <v>82717.039999999994</v>
          </cell>
          <cell r="H2402">
            <v>82717.039999999994</v>
          </cell>
          <cell r="I2402">
            <v>0</v>
          </cell>
          <cell r="AY2402">
            <v>0</v>
          </cell>
          <cell r="CK2402">
            <v>0</v>
          </cell>
          <cell r="CL2402">
            <v>0</v>
          </cell>
          <cell r="CM2402">
            <v>0</v>
          </cell>
        </row>
        <row r="2403">
          <cell r="F2403">
            <v>229233</v>
          </cell>
          <cell r="G2403">
            <v>229233</v>
          </cell>
          <cell r="H2403">
            <v>181403.49</v>
          </cell>
          <cell r="I2403">
            <v>0</v>
          </cell>
          <cell r="AY2403">
            <v>0</v>
          </cell>
          <cell r="CK2403">
            <v>0</v>
          </cell>
          <cell r="CL2403">
            <v>0</v>
          </cell>
          <cell r="CM2403">
            <v>0</v>
          </cell>
        </row>
        <row r="2404">
          <cell r="F2404">
            <v>371390</v>
          </cell>
          <cell r="G2404">
            <v>371390</v>
          </cell>
          <cell r="H2404">
            <v>283567.52</v>
          </cell>
          <cell r="I2404">
            <v>0</v>
          </cell>
          <cell r="AY2404">
            <v>32346.67</v>
          </cell>
          <cell r="CK2404">
            <v>0</v>
          </cell>
          <cell r="CL2404">
            <v>0</v>
          </cell>
          <cell r="CM2404">
            <v>0</v>
          </cell>
        </row>
        <row r="2405">
          <cell r="F2405">
            <v>61230</v>
          </cell>
          <cell r="G2405">
            <v>61230</v>
          </cell>
          <cell r="H2405">
            <v>47740.73</v>
          </cell>
          <cell r="I2405">
            <v>0</v>
          </cell>
          <cell r="AY2405">
            <v>5462.17</v>
          </cell>
          <cell r="CK2405">
            <v>0</v>
          </cell>
          <cell r="CL2405">
            <v>0</v>
          </cell>
          <cell r="CM2405">
            <v>0</v>
          </cell>
        </row>
        <row r="2406">
          <cell r="F2406">
            <v>105600</v>
          </cell>
          <cell r="G2406">
            <v>105600</v>
          </cell>
          <cell r="H2406">
            <v>83199.67</v>
          </cell>
          <cell r="I2406">
            <v>0</v>
          </cell>
          <cell r="AY2406">
            <v>9360</v>
          </cell>
          <cell r="CK2406">
            <v>0</v>
          </cell>
          <cell r="CL2406">
            <v>0</v>
          </cell>
          <cell r="CM2406">
            <v>0</v>
          </cell>
        </row>
        <row r="2407">
          <cell r="F2407">
            <v>58458</v>
          </cell>
          <cell r="G2407">
            <v>62033.85</v>
          </cell>
          <cell r="H2407">
            <v>62033.85</v>
          </cell>
          <cell r="I2407">
            <v>0</v>
          </cell>
          <cell r="AY2407">
            <v>0</v>
          </cell>
          <cell r="CK2407">
            <v>0</v>
          </cell>
          <cell r="CL2407">
            <v>0</v>
          </cell>
          <cell r="CM2407">
            <v>0</v>
          </cell>
        </row>
        <row r="2408">
          <cell r="F2408">
            <v>333788</v>
          </cell>
          <cell r="G2408">
            <v>333788</v>
          </cell>
          <cell r="H2408">
            <v>234153.02</v>
          </cell>
          <cell r="I2408">
            <v>0</v>
          </cell>
          <cell r="AY2408">
            <v>24166.99</v>
          </cell>
          <cell r="CK2408">
            <v>0</v>
          </cell>
          <cell r="CL2408">
            <v>0</v>
          </cell>
          <cell r="CM2408">
            <v>0</v>
          </cell>
        </row>
        <row r="2409">
          <cell r="F2409">
            <v>25098</v>
          </cell>
          <cell r="G2409">
            <v>15626.41</v>
          </cell>
          <cell r="H2409">
            <v>14430.69</v>
          </cell>
          <cell r="I2409">
            <v>0</v>
          </cell>
          <cell r="AY2409">
            <v>0</v>
          </cell>
          <cell r="CK2409">
            <v>0</v>
          </cell>
          <cell r="CL2409">
            <v>0</v>
          </cell>
          <cell r="CM2409">
            <v>0</v>
          </cell>
        </row>
        <row r="2410">
          <cell r="F2410">
            <v>109773</v>
          </cell>
          <cell r="G2410">
            <v>118868.12</v>
          </cell>
          <cell r="H2410">
            <v>118868.12</v>
          </cell>
          <cell r="I2410">
            <v>0</v>
          </cell>
          <cell r="AY2410">
            <v>6989.76</v>
          </cell>
          <cell r="CK2410">
            <v>0</v>
          </cell>
          <cell r="CL2410">
            <v>0</v>
          </cell>
          <cell r="CM2410">
            <v>0</v>
          </cell>
        </row>
        <row r="2411">
          <cell r="F2411">
            <v>116248</v>
          </cell>
          <cell r="G2411">
            <v>116853.83</v>
          </cell>
          <cell r="H2411">
            <v>104479.32</v>
          </cell>
          <cell r="I2411">
            <v>0</v>
          </cell>
          <cell r="AY2411">
            <v>7357.32</v>
          </cell>
          <cell r="CK2411">
            <v>0</v>
          </cell>
          <cell r="CL2411">
            <v>0</v>
          </cell>
          <cell r="CM2411">
            <v>0</v>
          </cell>
        </row>
        <row r="2412">
          <cell r="F2412">
            <v>445299</v>
          </cell>
          <cell r="G2412">
            <v>445299</v>
          </cell>
          <cell r="H2412">
            <v>287718.7</v>
          </cell>
          <cell r="I2412">
            <v>0</v>
          </cell>
          <cell r="AY2412">
            <v>8973.0499999999993</v>
          </cell>
          <cell r="CK2412">
            <v>0</v>
          </cell>
          <cell r="CL2412">
            <v>0</v>
          </cell>
          <cell r="CM2412">
            <v>0</v>
          </cell>
        </row>
        <row r="2413">
          <cell r="F2413">
            <v>8312</v>
          </cell>
          <cell r="G2413">
            <v>8312</v>
          </cell>
          <cell r="H2413">
            <v>5175</v>
          </cell>
          <cell r="I2413">
            <v>0</v>
          </cell>
          <cell r="AY2413">
            <v>575</v>
          </cell>
          <cell r="CK2413">
            <v>0</v>
          </cell>
          <cell r="CL2413">
            <v>0</v>
          </cell>
          <cell r="CM2413">
            <v>0</v>
          </cell>
        </row>
        <row r="2414">
          <cell r="F2414">
            <v>65000</v>
          </cell>
          <cell r="G2414">
            <v>65000</v>
          </cell>
          <cell r="H2414">
            <v>38230.949999999997</v>
          </cell>
          <cell r="I2414">
            <v>5430.14</v>
          </cell>
          <cell r="AY2414">
            <v>0</v>
          </cell>
          <cell r="CK2414">
            <v>0</v>
          </cell>
          <cell r="CL2414">
            <v>0</v>
          </cell>
          <cell r="CM2414">
            <v>0</v>
          </cell>
        </row>
        <row r="2415">
          <cell r="F2415">
            <v>3795</v>
          </cell>
          <cell r="G2415">
            <v>3795</v>
          </cell>
          <cell r="H2415">
            <v>0</v>
          </cell>
          <cell r="I2415">
            <v>0</v>
          </cell>
          <cell r="AY2415">
            <v>0</v>
          </cell>
          <cell r="CK2415">
            <v>0</v>
          </cell>
          <cell r="CL2415">
            <v>0</v>
          </cell>
          <cell r="CM2415">
            <v>0</v>
          </cell>
        </row>
        <row r="2416">
          <cell r="F2416">
            <v>5000</v>
          </cell>
          <cell r="G2416">
            <v>5000</v>
          </cell>
          <cell r="H2416">
            <v>2068.88</v>
          </cell>
          <cell r="I2416">
            <v>2930.12</v>
          </cell>
          <cell r="AY2416">
            <v>18</v>
          </cell>
          <cell r="CK2416">
            <v>0</v>
          </cell>
          <cell r="CL2416">
            <v>0</v>
          </cell>
          <cell r="CM2416">
            <v>0</v>
          </cell>
        </row>
        <row r="2417">
          <cell r="F2417">
            <v>40000</v>
          </cell>
          <cell r="G2417">
            <v>40000</v>
          </cell>
          <cell r="H2417">
            <v>35230.14</v>
          </cell>
          <cell r="I2417">
            <v>0</v>
          </cell>
          <cell r="AY2417">
            <v>0</v>
          </cell>
          <cell r="CK2417">
            <v>0</v>
          </cell>
          <cell r="CL2417">
            <v>0</v>
          </cell>
          <cell r="CM2417">
            <v>0</v>
          </cell>
        </row>
        <row r="2418">
          <cell r="F2418">
            <v>9135</v>
          </cell>
          <cell r="G2418">
            <v>33135</v>
          </cell>
          <cell r="H2418">
            <v>20520.330000000002</v>
          </cell>
          <cell r="I2418">
            <v>7235.5</v>
          </cell>
          <cell r="AY2418">
            <v>0</v>
          </cell>
          <cell r="CK2418">
            <v>0</v>
          </cell>
          <cell r="CL2418">
            <v>0</v>
          </cell>
          <cell r="CM2418">
            <v>0</v>
          </cell>
        </row>
        <row r="2419">
          <cell r="F2419">
            <v>260000</v>
          </cell>
          <cell r="G2419">
            <v>260000</v>
          </cell>
          <cell r="H2419">
            <v>215349.96</v>
          </cell>
          <cell r="I2419">
            <v>43011.16</v>
          </cell>
          <cell r="AY2419">
            <v>0</v>
          </cell>
          <cell r="CK2419">
            <v>0</v>
          </cell>
          <cell r="CL2419">
            <v>0</v>
          </cell>
          <cell r="CM2419">
            <v>0</v>
          </cell>
        </row>
        <row r="2420">
          <cell r="F2420">
            <v>14000</v>
          </cell>
          <cell r="G2420">
            <v>21000</v>
          </cell>
          <cell r="H2420">
            <v>7394.76</v>
          </cell>
          <cell r="I2420">
            <v>628.64</v>
          </cell>
          <cell r="AY2420">
            <v>845.8</v>
          </cell>
          <cell r="CK2420">
            <v>0</v>
          </cell>
          <cell r="CL2420">
            <v>0</v>
          </cell>
          <cell r="CM2420">
            <v>0</v>
          </cell>
        </row>
        <row r="2421">
          <cell r="F2421">
            <v>70056</v>
          </cell>
          <cell r="G2421">
            <v>70056</v>
          </cell>
          <cell r="H2421">
            <v>35542.94</v>
          </cell>
          <cell r="I2421">
            <v>3002</v>
          </cell>
          <cell r="AY2421">
            <v>0</v>
          </cell>
          <cell r="CK2421">
            <v>0</v>
          </cell>
          <cell r="CL2421">
            <v>0</v>
          </cell>
          <cell r="CM2421">
            <v>0</v>
          </cell>
        </row>
        <row r="2422">
          <cell r="F2422">
            <v>5000</v>
          </cell>
          <cell r="G2422">
            <v>5000</v>
          </cell>
          <cell r="H2422">
            <v>940.25</v>
          </cell>
          <cell r="I2422">
            <v>920</v>
          </cell>
          <cell r="AY2422">
            <v>0</v>
          </cell>
          <cell r="CK2422">
            <v>0</v>
          </cell>
          <cell r="CL2422">
            <v>0</v>
          </cell>
          <cell r="CM2422">
            <v>0</v>
          </cell>
        </row>
        <row r="2423">
          <cell r="F2423">
            <v>12656</v>
          </cell>
          <cell r="G2423">
            <v>12656</v>
          </cell>
          <cell r="H2423">
            <v>3675</v>
          </cell>
          <cell r="I2423">
            <v>916.35</v>
          </cell>
          <cell r="AY2423">
            <v>470</v>
          </cell>
          <cell r="CK2423">
            <v>0</v>
          </cell>
          <cell r="CL2423">
            <v>0</v>
          </cell>
          <cell r="CM2423">
            <v>0</v>
          </cell>
        </row>
        <row r="2424">
          <cell r="F2424">
            <v>190029</v>
          </cell>
          <cell r="G2424">
            <v>155529</v>
          </cell>
          <cell r="H2424">
            <v>96372.62</v>
          </cell>
          <cell r="I2424">
            <v>4464.3500000000004</v>
          </cell>
          <cell r="AY2424">
            <v>2086.84</v>
          </cell>
          <cell r="CK2424">
            <v>0</v>
          </cell>
          <cell r="CL2424">
            <v>0</v>
          </cell>
          <cell r="CM2424">
            <v>0</v>
          </cell>
        </row>
        <row r="2425">
          <cell r="F2425">
            <v>42776</v>
          </cell>
          <cell r="G2425">
            <v>42776</v>
          </cell>
          <cell r="H2425">
            <v>28488.39</v>
          </cell>
          <cell r="I2425">
            <v>4920.1400000000003</v>
          </cell>
          <cell r="AY2425">
            <v>216.2</v>
          </cell>
          <cell r="CK2425">
            <v>0</v>
          </cell>
          <cell r="CL2425">
            <v>0</v>
          </cell>
          <cell r="CM2425">
            <v>0</v>
          </cell>
        </row>
        <row r="2426">
          <cell r="F2426">
            <v>11900</v>
          </cell>
          <cell r="G2426">
            <v>5000</v>
          </cell>
          <cell r="H2426">
            <v>2164</v>
          </cell>
          <cell r="I2426">
            <v>0</v>
          </cell>
          <cell r="AY2426">
            <v>240</v>
          </cell>
          <cell r="CK2426">
            <v>0</v>
          </cell>
          <cell r="CL2426">
            <v>0</v>
          </cell>
          <cell r="CM2426">
            <v>0</v>
          </cell>
        </row>
        <row r="2427">
          <cell r="F2427">
            <v>2443</v>
          </cell>
          <cell r="G2427">
            <v>7443</v>
          </cell>
          <cell r="H2427">
            <v>1529.45</v>
          </cell>
          <cell r="I2427">
            <v>240</v>
          </cell>
          <cell r="AY2427">
            <v>0</v>
          </cell>
          <cell r="CK2427">
            <v>0</v>
          </cell>
          <cell r="CL2427">
            <v>0</v>
          </cell>
          <cell r="CM2427">
            <v>0</v>
          </cell>
        </row>
        <row r="2428">
          <cell r="F2428">
            <v>35000</v>
          </cell>
          <cell r="G2428">
            <v>26000</v>
          </cell>
          <cell r="H2428">
            <v>17440.25</v>
          </cell>
          <cell r="I2428">
            <v>351.51</v>
          </cell>
          <cell r="AY2428">
            <v>0</v>
          </cell>
          <cell r="CK2428">
            <v>0</v>
          </cell>
          <cell r="CL2428">
            <v>0</v>
          </cell>
          <cell r="CM2428">
            <v>0</v>
          </cell>
        </row>
        <row r="2429">
          <cell r="F2429">
            <v>14829</v>
          </cell>
          <cell r="G2429">
            <v>8729</v>
          </cell>
          <cell r="H2429">
            <v>4407.82</v>
          </cell>
          <cell r="I2429">
            <v>517.5</v>
          </cell>
          <cell r="AY2429">
            <v>0</v>
          </cell>
          <cell r="CK2429">
            <v>0</v>
          </cell>
          <cell r="CL2429">
            <v>0</v>
          </cell>
          <cell r="CM2429">
            <v>0</v>
          </cell>
        </row>
        <row r="2430">
          <cell r="F2430">
            <v>2132</v>
          </cell>
          <cell r="G2430">
            <v>2132</v>
          </cell>
          <cell r="H2430">
            <v>1625.99</v>
          </cell>
          <cell r="I2430">
            <v>0</v>
          </cell>
          <cell r="AY2430">
            <v>0</v>
          </cell>
          <cell r="CK2430">
            <v>0</v>
          </cell>
          <cell r="CL2430">
            <v>0</v>
          </cell>
          <cell r="CM2430">
            <v>0</v>
          </cell>
        </row>
        <row r="2431">
          <cell r="F2431">
            <v>2000</v>
          </cell>
          <cell r="G2431">
            <v>16500</v>
          </cell>
          <cell r="H2431">
            <v>9881.64</v>
          </cell>
          <cell r="I2431">
            <v>5600.81</v>
          </cell>
          <cell r="AY2431">
            <v>0</v>
          </cell>
          <cell r="CK2431">
            <v>0</v>
          </cell>
          <cell r="CL2431">
            <v>0</v>
          </cell>
          <cell r="CM2431">
            <v>0</v>
          </cell>
        </row>
        <row r="2432">
          <cell r="F2432">
            <v>2000</v>
          </cell>
          <cell r="G2432">
            <v>14000</v>
          </cell>
          <cell r="H2432">
            <v>13950</v>
          </cell>
          <cell r="I2432">
            <v>0</v>
          </cell>
          <cell r="AY2432">
            <v>0</v>
          </cell>
          <cell r="CK2432">
            <v>0</v>
          </cell>
          <cell r="CL2432">
            <v>0</v>
          </cell>
          <cell r="CM2432">
            <v>0</v>
          </cell>
        </row>
        <row r="2433">
          <cell r="F2433">
            <v>1468</v>
          </cell>
          <cell r="G2433">
            <v>1468</v>
          </cell>
          <cell r="H2433">
            <v>1302.49</v>
          </cell>
          <cell r="I2433">
            <v>0</v>
          </cell>
          <cell r="AY2433">
            <v>8</v>
          </cell>
          <cell r="CK2433">
            <v>0</v>
          </cell>
          <cell r="CL2433">
            <v>0</v>
          </cell>
          <cell r="CM2433">
            <v>0</v>
          </cell>
        </row>
        <row r="2434">
          <cell r="F2434">
            <v>5000</v>
          </cell>
          <cell r="G2434">
            <v>5000</v>
          </cell>
          <cell r="H2434">
            <v>1687.43</v>
          </cell>
          <cell r="I2434">
            <v>0</v>
          </cell>
          <cell r="AY2434">
            <v>0</v>
          </cell>
          <cell r="CK2434">
            <v>0</v>
          </cell>
          <cell r="CL2434">
            <v>0</v>
          </cell>
          <cell r="CM2434">
            <v>0</v>
          </cell>
        </row>
        <row r="2435">
          <cell r="F2435">
            <v>2000</v>
          </cell>
          <cell r="G2435">
            <v>5800</v>
          </cell>
          <cell r="H2435">
            <v>4853.45</v>
          </cell>
          <cell r="I2435">
            <v>132</v>
          </cell>
          <cell r="AY2435">
            <v>0</v>
          </cell>
          <cell r="CK2435">
            <v>0</v>
          </cell>
          <cell r="CL2435">
            <v>0</v>
          </cell>
          <cell r="CM2435">
            <v>0</v>
          </cell>
        </row>
        <row r="2436">
          <cell r="F2436">
            <v>41245</v>
          </cell>
          <cell r="G2436">
            <v>41245</v>
          </cell>
          <cell r="H2436">
            <v>26294.85</v>
          </cell>
          <cell r="I2436">
            <v>2794.86</v>
          </cell>
          <cell r="AY2436">
            <v>1500.14</v>
          </cell>
          <cell r="CK2436">
            <v>0</v>
          </cell>
          <cell r="CL2436">
            <v>0</v>
          </cell>
          <cell r="CM2436">
            <v>0</v>
          </cell>
        </row>
        <row r="2437">
          <cell r="F2437">
            <v>2721</v>
          </cell>
          <cell r="G2437">
            <v>1721</v>
          </cell>
          <cell r="H2437">
            <v>0</v>
          </cell>
          <cell r="I2437">
            <v>0</v>
          </cell>
          <cell r="AY2437">
            <v>0</v>
          </cell>
          <cell r="CK2437">
            <v>0</v>
          </cell>
          <cell r="CL2437">
            <v>0</v>
          </cell>
          <cell r="CM2437">
            <v>0</v>
          </cell>
        </row>
        <row r="2438">
          <cell r="F2438">
            <v>40000</v>
          </cell>
          <cell r="G2438">
            <v>79500</v>
          </cell>
          <cell r="H2438">
            <v>65789.710000000006</v>
          </cell>
          <cell r="I2438">
            <v>8128</v>
          </cell>
          <cell r="AY2438">
            <v>0</v>
          </cell>
          <cell r="CK2438">
            <v>0</v>
          </cell>
          <cell r="CL2438">
            <v>0</v>
          </cell>
          <cell r="CM2438">
            <v>0</v>
          </cell>
        </row>
        <row r="2439">
          <cell r="F2439">
            <v>1000</v>
          </cell>
          <cell r="G2439">
            <v>2200</v>
          </cell>
          <cell r="H2439">
            <v>2103</v>
          </cell>
          <cell r="I2439">
            <v>0</v>
          </cell>
          <cell r="AY2439">
            <v>0</v>
          </cell>
          <cell r="CK2439">
            <v>0</v>
          </cell>
          <cell r="CL2439">
            <v>0</v>
          </cell>
          <cell r="CM2439">
            <v>0</v>
          </cell>
        </row>
        <row r="2440">
          <cell r="F2440">
            <v>0</v>
          </cell>
          <cell r="G2440">
            <v>38936.160000000003</v>
          </cell>
          <cell r="H2440">
            <v>9049.91</v>
          </cell>
          <cell r="I2440">
            <v>0</v>
          </cell>
          <cell r="AY2440">
            <v>0</v>
          </cell>
          <cell r="CK2440">
            <v>0</v>
          </cell>
          <cell r="CL2440">
            <v>0</v>
          </cell>
          <cell r="CM2440">
            <v>0</v>
          </cell>
        </row>
        <row r="2441">
          <cell r="F2441">
            <v>0</v>
          </cell>
          <cell r="G2441">
            <v>4300</v>
          </cell>
          <cell r="H2441">
            <v>4300</v>
          </cell>
          <cell r="I2441">
            <v>0</v>
          </cell>
          <cell r="AY2441">
            <v>0</v>
          </cell>
          <cell r="CK2441">
            <v>0</v>
          </cell>
          <cell r="CL2441">
            <v>0</v>
          </cell>
          <cell r="CM2441">
            <v>0</v>
          </cell>
        </row>
        <row r="2442">
          <cell r="F2442">
            <v>897204</v>
          </cell>
          <cell r="G2442">
            <v>897204</v>
          </cell>
          <cell r="H2442">
            <v>717912</v>
          </cell>
          <cell r="I2442">
            <v>0</v>
          </cell>
          <cell r="AY2442">
            <v>78506</v>
          </cell>
          <cell r="CK2442">
            <v>0</v>
          </cell>
          <cell r="CL2442">
            <v>0</v>
          </cell>
          <cell r="CM2442">
            <v>0</v>
          </cell>
        </row>
        <row r="2443">
          <cell r="F2443">
            <v>33516</v>
          </cell>
          <cell r="G2443">
            <v>33516</v>
          </cell>
          <cell r="H2443">
            <v>26397</v>
          </cell>
          <cell r="I2443">
            <v>0</v>
          </cell>
          <cell r="AY2443">
            <v>2933</v>
          </cell>
          <cell r="CK2443">
            <v>0</v>
          </cell>
          <cell r="CL2443">
            <v>0</v>
          </cell>
          <cell r="CM2443">
            <v>0</v>
          </cell>
        </row>
        <row r="2444">
          <cell r="F2444">
            <v>70424</v>
          </cell>
          <cell r="G2444">
            <v>70424</v>
          </cell>
          <cell r="H2444">
            <v>32786</v>
          </cell>
          <cell r="I2444">
            <v>0</v>
          </cell>
          <cell r="AY2444">
            <v>0</v>
          </cell>
          <cell r="CK2444">
            <v>0</v>
          </cell>
          <cell r="CL2444">
            <v>0</v>
          </cell>
          <cell r="CM2444">
            <v>0</v>
          </cell>
        </row>
        <row r="2445">
          <cell r="F2445">
            <v>150000</v>
          </cell>
          <cell r="G2445">
            <v>150000</v>
          </cell>
          <cell r="H2445">
            <v>0</v>
          </cell>
          <cell r="I2445">
            <v>0</v>
          </cell>
          <cell r="AY2445">
            <v>0</v>
          </cell>
          <cell r="CK2445">
            <v>0</v>
          </cell>
          <cell r="CL2445">
            <v>0</v>
          </cell>
          <cell r="CM2445">
            <v>0</v>
          </cell>
        </row>
        <row r="2446">
          <cell r="F2446">
            <v>109906</v>
          </cell>
          <cell r="G2446">
            <v>109906</v>
          </cell>
          <cell r="H2446">
            <v>85101.440000000002</v>
          </cell>
          <cell r="I2446">
            <v>0</v>
          </cell>
          <cell r="AY2446">
            <v>9480.7800000000007</v>
          </cell>
          <cell r="CK2446">
            <v>0</v>
          </cell>
          <cell r="CL2446">
            <v>0</v>
          </cell>
          <cell r="CM2446">
            <v>0</v>
          </cell>
        </row>
        <row r="2447">
          <cell r="F2447">
            <v>19075</v>
          </cell>
          <cell r="G2447">
            <v>19075</v>
          </cell>
          <cell r="H2447">
            <v>15158.23</v>
          </cell>
          <cell r="I2447">
            <v>0</v>
          </cell>
          <cell r="AY2447">
            <v>1693.22</v>
          </cell>
          <cell r="CK2447">
            <v>0</v>
          </cell>
          <cell r="CL2447">
            <v>0</v>
          </cell>
          <cell r="CM2447">
            <v>0</v>
          </cell>
        </row>
        <row r="2448">
          <cell r="F2448">
            <v>19800</v>
          </cell>
          <cell r="G2448">
            <v>19800</v>
          </cell>
          <cell r="H2448">
            <v>15795</v>
          </cell>
          <cell r="I2448">
            <v>0</v>
          </cell>
          <cell r="AY2448">
            <v>1755</v>
          </cell>
          <cell r="CK2448">
            <v>0</v>
          </cell>
          <cell r="CL2448">
            <v>0</v>
          </cell>
          <cell r="CM2448">
            <v>0</v>
          </cell>
        </row>
        <row r="2449">
          <cell r="F2449">
            <v>20683</v>
          </cell>
          <cell r="G2449">
            <v>22221.81</v>
          </cell>
          <cell r="H2449">
            <v>22221.81</v>
          </cell>
          <cell r="I2449">
            <v>0</v>
          </cell>
          <cell r="AY2449">
            <v>0</v>
          </cell>
          <cell r="CK2449">
            <v>0</v>
          </cell>
          <cell r="CL2449">
            <v>0</v>
          </cell>
          <cell r="CM2449">
            <v>0</v>
          </cell>
        </row>
        <row r="2450">
          <cell r="F2450">
            <v>132388</v>
          </cell>
          <cell r="G2450">
            <v>132388</v>
          </cell>
          <cell r="H2450">
            <v>91790.56</v>
          </cell>
          <cell r="I2450">
            <v>0</v>
          </cell>
          <cell r="AY2450">
            <v>9674.7999999999993</v>
          </cell>
          <cell r="CK2450">
            <v>0</v>
          </cell>
          <cell r="CL2450">
            <v>0</v>
          </cell>
          <cell r="CM2450">
            <v>0</v>
          </cell>
        </row>
        <row r="2451">
          <cell r="F2451">
            <v>20483</v>
          </cell>
          <cell r="G2451">
            <v>20483</v>
          </cell>
          <cell r="H2451">
            <v>20262.77</v>
          </cell>
          <cell r="I2451">
            <v>218</v>
          </cell>
          <cell r="AY2451">
            <v>0</v>
          </cell>
          <cell r="CK2451">
            <v>0</v>
          </cell>
          <cell r="CL2451">
            <v>0</v>
          </cell>
          <cell r="CM2451">
            <v>0</v>
          </cell>
        </row>
        <row r="2452"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CK2452">
            <v>0</v>
          </cell>
          <cell r="CL2452">
            <v>0</v>
          </cell>
          <cell r="CM2452">
            <v>0</v>
          </cell>
        </row>
        <row r="2453">
          <cell r="F2453">
            <v>1934808</v>
          </cell>
          <cell r="G2453">
            <v>1934808</v>
          </cell>
          <cell r="H2453">
            <v>1247051.57</v>
          </cell>
          <cell r="I2453">
            <v>0</v>
          </cell>
          <cell r="AY2453">
            <v>170322</v>
          </cell>
          <cell r="CK2453">
            <v>0</v>
          </cell>
          <cell r="CL2453">
            <v>0</v>
          </cell>
          <cell r="CM2453">
            <v>0</v>
          </cell>
        </row>
        <row r="2454">
          <cell r="F2454">
            <v>17121</v>
          </cell>
          <cell r="G2454">
            <v>17121</v>
          </cell>
          <cell r="H2454">
            <v>11861</v>
          </cell>
          <cell r="I2454">
            <v>0</v>
          </cell>
          <cell r="AY2454">
            <v>1853</v>
          </cell>
          <cell r="CK2454">
            <v>0</v>
          </cell>
          <cell r="CL2454">
            <v>0</v>
          </cell>
          <cell r="CM2454">
            <v>0</v>
          </cell>
        </row>
        <row r="2455">
          <cell r="F2455">
            <v>124301</v>
          </cell>
          <cell r="G2455">
            <v>124301</v>
          </cell>
          <cell r="H2455">
            <v>46849.93</v>
          </cell>
          <cell r="I2455">
            <v>0</v>
          </cell>
          <cell r="AY2455">
            <v>0</v>
          </cell>
          <cell r="CK2455">
            <v>0</v>
          </cell>
          <cell r="CL2455">
            <v>0</v>
          </cell>
          <cell r="CM2455">
            <v>0</v>
          </cell>
        </row>
        <row r="2456">
          <cell r="F2456">
            <v>379507</v>
          </cell>
          <cell r="G2456">
            <v>379507</v>
          </cell>
          <cell r="H2456">
            <v>0</v>
          </cell>
          <cell r="I2456">
            <v>0</v>
          </cell>
          <cell r="AY2456">
            <v>0</v>
          </cell>
          <cell r="CK2456">
            <v>0</v>
          </cell>
          <cell r="CL2456">
            <v>0</v>
          </cell>
          <cell r="CM2456">
            <v>0</v>
          </cell>
        </row>
        <row r="2457">
          <cell r="F2457">
            <v>197569</v>
          </cell>
          <cell r="G2457">
            <v>197569</v>
          </cell>
          <cell r="H2457">
            <v>109419.43</v>
          </cell>
          <cell r="I2457">
            <v>0</v>
          </cell>
          <cell r="AY2457">
            <v>17072.060000000001</v>
          </cell>
          <cell r="CK2457">
            <v>0</v>
          </cell>
          <cell r="CL2457">
            <v>0</v>
          </cell>
          <cell r="CM2457">
            <v>0</v>
          </cell>
        </row>
        <row r="2458">
          <cell r="F2458">
            <v>34510</v>
          </cell>
          <cell r="G2458">
            <v>34510</v>
          </cell>
          <cell r="H2458">
            <v>19723.78</v>
          </cell>
          <cell r="I2458">
            <v>0</v>
          </cell>
          <cell r="AY2458">
            <v>3070.94</v>
          </cell>
          <cell r="CK2458">
            <v>0</v>
          </cell>
          <cell r="CL2458">
            <v>0</v>
          </cell>
          <cell r="CM2458">
            <v>0</v>
          </cell>
        </row>
        <row r="2459">
          <cell r="F2459">
            <v>33000</v>
          </cell>
          <cell r="G2459">
            <v>33000</v>
          </cell>
          <cell r="H2459">
            <v>18135</v>
          </cell>
          <cell r="I2459">
            <v>0</v>
          </cell>
          <cell r="AY2459">
            <v>2925</v>
          </cell>
          <cell r="CK2459">
            <v>0</v>
          </cell>
          <cell r="CL2459">
            <v>0</v>
          </cell>
          <cell r="CM2459">
            <v>0</v>
          </cell>
        </row>
        <row r="2460">
          <cell r="F2460">
            <v>43372</v>
          </cell>
          <cell r="G2460">
            <v>34415.61</v>
          </cell>
          <cell r="H2460">
            <v>34193.33</v>
          </cell>
          <cell r="I2460">
            <v>0</v>
          </cell>
          <cell r="AY2460">
            <v>0</v>
          </cell>
          <cell r="CK2460">
            <v>0</v>
          </cell>
          <cell r="CL2460">
            <v>0</v>
          </cell>
          <cell r="CM2460">
            <v>0</v>
          </cell>
        </row>
        <row r="2461">
          <cell r="F2461">
            <v>275021</v>
          </cell>
          <cell r="G2461">
            <v>275021</v>
          </cell>
          <cell r="H2461">
            <v>170775.2</v>
          </cell>
          <cell r="I2461">
            <v>0</v>
          </cell>
          <cell r="AY2461">
            <v>21392.240000000002</v>
          </cell>
          <cell r="CK2461">
            <v>0</v>
          </cell>
          <cell r="CL2461">
            <v>0</v>
          </cell>
          <cell r="CM2461">
            <v>0</v>
          </cell>
        </row>
        <row r="2462">
          <cell r="F2462">
            <v>1243</v>
          </cell>
          <cell r="G2462">
            <v>1243</v>
          </cell>
          <cell r="H2462">
            <v>1071.49</v>
          </cell>
          <cell r="I2462">
            <v>305.89999999999998</v>
          </cell>
          <cell r="AY2462">
            <v>0</v>
          </cell>
          <cell r="CK2462">
            <v>0</v>
          </cell>
          <cell r="CL2462">
            <v>0</v>
          </cell>
          <cell r="CM2462">
            <v>0</v>
          </cell>
        </row>
        <row r="2463">
          <cell r="F2463">
            <v>5090</v>
          </cell>
          <cell r="G2463">
            <v>5090</v>
          </cell>
          <cell r="H2463">
            <v>2882.67</v>
          </cell>
          <cell r="I2463">
            <v>0</v>
          </cell>
          <cell r="AY2463">
            <v>0</v>
          </cell>
          <cell r="CK2463">
            <v>0</v>
          </cell>
          <cell r="CL2463">
            <v>0</v>
          </cell>
          <cell r="CM2463">
            <v>0</v>
          </cell>
        </row>
        <row r="2464">
          <cell r="F2464">
            <v>17833</v>
          </cell>
          <cell r="G2464">
            <v>18083.560000000001</v>
          </cell>
          <cell r="H2464">
            <v>15550.56</v>
          </cell>
          <cell r="I2464">
            <v>0</v>
          </cell>
          <cell r="AY2464">
            <v>1097.31</v>
          </cell>
          <cell r="CK2464">
            <v>0</v>
          </cell>
          <cell r="CL2464">
            <v>0</v>
          </cell>
          <cell r="CM2464">
            <v>0</v>
          </cell>
        </row>
        <row r="2465">
          <cell r="F2465">
            <v>140000</v>
          </cell>
          <cell r="G2465">
            <v>136000</v>
          </cell>
          <cell r="H2465">
            <v>130000</v>
          </cell>
          <cell r="I2465">
            <v>0</v>
          </cell>
          <cell r="AY2465">
            <v>0</v>
          </cell>
          <cell r="CK2465">
            <v>0</v>
          </cell>
          <cell r="CL2465">
            <v>0</v>
          </cell>
          <cell r="CM2465">
            <v>0</v>
          </cell>
        </row>
        <row r="2466">
          <cell r="F2466">
            <v>10000</v>
          </cell>
          <cell r="G2466">
            <v>10000</v>
          </cell>
          <cell r="H2466">
            <v>9028.6</v>
          </cell>
          <cell r="I2466">
            <v>884.22</v>
          </cell>
          <cell r="AY2466">
            <v>0</v>
          </cell>
          <cell r="CK2466">
            <v>0</v>
          </cell>
          <cell r="CL2466">
            <v>0</v>
          </cell>
          <cell r="CM2466">
            <v>0</v>
          </cell>
        </row>
        <row r="2467">
          <cell r="F2467">
            <v>22483</v>
          </cell>
          <cell r="G2467">
            <v>22483</v>
          </cell>
          <cell r="H2467">
            <v>10924.02</v>
          </cell>
          <cell r="I2467">
            <v>5976.51</v>
          </cell>
          <cell r="AY2467">
            <v>35</v>
          </cell>
          <cell r="CK2467">
            <v>0</v>
          </cell>
          <cell r="CL2467">
            <v>0</v>
          </cell>
          <cell r="CM2467">
            <v>0</v>
          </cell>
        </row>
        <row r="2468">
          <cell r="F2468">
            <v>50500</v>
          </cell>
          <cell r="G2468">
            <v>39000</v>
          </cell>
          <cell r="H2468">
            <v>18914</v>
          </cell>
          <cell r="I2468">
            <v>2900.3</v>
          </cell>
          <cell r="AY2468">
            <v>0</v>
          </cell>
          <cell r="CK2468">
            <v>0</v>
          </cell>
          <cell r="CL2468">
            <v>0</v>
          </cell>
          <cell r="CM2468">
            <v>0</v>
          </cell>
        </row>
        <row r="2469">
          <cell r="F2469">
            <v>62898</v>
          </cell>
          <cell r="G2469">
            <v>52898</v>
          </cell>
          <cell r="H2469">
            <v>19088.59</v>
          </cell>
          <cell r="I2469">
            <v>33000</v>
          </cell>
          <cell r="AY2469">
            <v>0</v>
          </cell>
          <cell r="CK2469">
            <v>0</v>
          </cell>
          <cell r="CL2469">
            <v>0</v>
          </cell>
          <cell r="CM2469">
            <v>0</v>
          </cell>
        </row>
        <row r="2470">
          <cell r="F2470">
            <v>10350</v>
          </cell>
          <cell r="G2470">
            <v>0</v>
          </cell>
          <cell r="H2470">
            <v>0</v>
          </cell>
          <cell r="I2470">
            <v>0</v>
          </cell>
          <cell r="AY2470">
            <v>0</v>
          </cell>
          <cell r="CK2470">
            <v>0</v>
          </cell>
          <cell r="CL2470">
            <v>0</v>
          </cell>
          <cell r="CM2470">
            <v>0</v>
          </cell>
        </row>
        <row r="2471">
          <cell r="F2471">
            <v>20304</v>
          </cell>
          <cell r="G2471">
            <v>20304</v>
          </cell>
          <cell r="H2471">
            <v>11602.21</v>
          </cell>
          <cell r="I2471">
            <v>640</v>
          </cell>
          <cell r="AY2471">
            <v>937</v>
          </cell>
          <cell r="CK2471">
            <v>0</v>
          </cell>
          <cell r="CL2471">
            <v>0</v>
          </cell>
          <cell r="CM2471">
            <v>0</v>
          </cell>
        </row>
        <row r="2472">
          <cell r="F2472">
            <v>70000</v>
          </cell>
          <cell r="G2472">
            <v>70000</v>
          </cell>
          <cell r="H2472">
            <v>37581.43</v>
          </cell>
          <cell r="I2472">
            <v>0</v>
          </cell>
          <cell r="AY2472">
            <v>0</v>
          </cell>
          <cell r="CK2472">
            <v>0</v>
          </cell>
          <cell r="CL2472">
            <v>0</v>
          </cell>
          <cell r="CM2472">
            <v>0</v>
          </cell>
        </row>
        <row r="2473">
          <cell r="F2473">
            <v>28545</v>
          </cell>
          <cell r="G2473">
            <v>28545</v>
          </cell>
          <cell r="H2473">
            <v>10262.41</v>
          </cell>
          <cell r="I2473">
            <v>1257</v>
          </cell>
          <cell r="AY2473">
            <v>0</v>
          </cell>
          <cell r="CK2473">
            <v>0</v>
          </cell>
          <cell r="CL2473">
            <v>0</v>
          </cell>
          <cell r="CM2473">
            <v>0</v>
          </cell>
        </row>
        <row r="2474">
          <cell r="F2474">
            <v>55000</v>
          </cell>
          <cell r="G2474">
            <v>45700</v>
          </cell>
          <cell r="H2474">
            <v>19578.2</v>
          </cell>
          <cell r="I2474">
            <v>0</v>
          </cell>
          <cell r="AY2474">
            <v>0</v>
          </cell>
          <cell r="CK2474">
            <v>0</v>
          </cell>
          <cell r="CL2474">
            <v>0</v>
          </cell>
          <cell r="CM2474">
            <v>0</v>
          </cell>
        </row>
        <row r="2475">
          <cell r="F2475">
            <v>29669</v>
          </cell>
          <cell r="G2475">
            <v>29669</v>
          </cell>
          <cell r="H2475">
            <v>1352.52</v>
          </cell>
          <cell r="I2475">
            <v>1029</v>
          </cell>
          <cell r="AY2475">
            <v>387.5</v>
          </cell>
          <cell r="CK2475">
            <v>0</v>
          </cell>
          <cell r="CL2475">
            <v>0</v>
          </cell>
          <cell r="CM2475">
            <v>0</v>
          </cell>
        </row>
        <row r="2476">
          <cell r="F2476">
            <v>6111</v>
          </cell>
          <cell r="G2476">
            <v>6111</v>
          </cell>
          <cell r="H2476">
            <v>2685.94</v>
          </cell>
          <cell r="I2476">
            <v>320</v>
          </cell>
          <cell r="AY2476">
            <v>241.09</v>
          </cell>
          <cell r="CK2476">
            <v>0</v>
          </cell>
          <cell r="CL2476">
            <v>0</v>
          </cell>
          <cell r="CM2476">
            <v>0</v>
          </cell>
        </row>
        <row r="2477">
          <cell r="F2477">
            <v>1033</v>
          </cell>
          <cell r="G2477">
            <v>1033</v>
          </cell>
          <cell r="H2477">
            <v>631.96</v>
          </cell>
          <cell r="I2477">
            <v>220</v>
          </cell>
          <cell r="AY2477">
            <v>0</v>
          </cell>
          <cell r="CK2477">
            <v>0</v>
          </cell>
          <cell r="CL2477">
            <v>0</v>
          </cell>
          <cell r="CM2477">
            <v>0</v>
          </cell>
        </row>
        <row r="2478">
          <cell r="F2478">
            <v>45826</v>
          </cell>
          <cell r="G2478">
            <v>45826</v>
          </cell>
          <cell r="H2478">
            <v>27958.46</v>
          </cell>
          <cell r="I2478">
            <v>2506.65</v>
          </cell>
          <cell r="AY2478">
            <v>1486.12</v>
          </cell>
          <cell r="CK2478">
            <v>0</v>
          </cell>
          <cell r="CL2478">
            <v>0</v>
          </cell>
          <cell r="CM2478">
            <v>0</v>
          </cell>
        </row>
        <row r="2479">
          <cell r="F2479">
            <v>1279044</v>
          </cell>
          <cell r="G2479">
            <v>1279044</v>
          </cell>
          <cell r="H2479">
            <v>975179.28</v>
          </cell>
          <cell r="I2479">
            <v>0</v>
          </cell>
          <cell r="AY2479">
            <v>110577</v>
          </cell>
          <cell r="CK2479">
            <v>0</v>
          </cell>
          <cell r="CL2479">
            <v>0</v>
          </cell>
          <cell r="CM2479">
            <v>0</v>
          </cell>
        </row>
        <row r="2480">
          <cell r="F2480">
            <v>2648</v>
          </cell>
          <cell r="G2480">
            <v>11556.5</v>
          </cell>
          <cell r="H2480">
            <v>11556.5</v>
          </cell>
          <cell r="I2480">
            <v>0</v>
          </cell>
          <cell r="AY2480">
            <v>371</v>
          </cell>
          <cell r="CK2480">
            <v>0</v>
          </cell>
          <cell r="CL2480">
            <v>0</v>
          </cell>
          <cell r="CM2480">
            <v>0</v>
          </cell>
        </row>
        <row r="2481">
          <cell r="F2481">
            <v>77572</v>
          </cell>
          <cell r="G2481">
            <v>77572</v>
          </cell>
          <cell r="H2481">
            <v>42776.46</v>
          </cell>
          <cell r="I2481">
            <v>0</v>
          </cell>
          <cell r="AY2481">
            <v>0</v>
          </cell>
          <cell r="CK2481">
            <v>0</v>
          </cell>
          <cell r="CL2481">
            <v>0</v>
          </cell>
          <cell r="CM2481">
            <v>0</v>
          </cell>
        </row>
        <row r="2482">
          <cell r="F2482">
            <v>249527</v>
          </cell>
          <cell r="G2482">
            <v>249527</v>
          </cell>
          <cell r="H2482">
            <v>33269.919999999998</v>
          </cell>
          <cell r="I2482">
            <v>0</v>
          </cell>
          <cell r="AY2482">
            <v>0</v>
          </cell>
          <cell r="CK2482">
            <v>0</v>
          </cell>
          <cell r="CL2482">
            <v>0</v>
          </cell>
          <cell r="CM2482">
            <v>0</v>
          </cell>
        </row>
        <row r="2484">
          <cell r="F2484">
            <v>167316</v>
          </cell>
          <cell r="G2484">
            <v>167316</v>
          </cell>
          <cell r="H2484">
            <v>123800</v>
          </cell>
          <cell r="I2484">
            <v>0</v>
          </cell>
          <cell r="AY2484">
            <v>14471.07</v>
          </cell>
          <cell r="CK2484">
            <v>0</v>
          </cell>
          <cell r="CL2484">
            <v>0</v>
          </cell>
          <cell r="CM2484">
            <v>0</v>
          </cell>
        </row>
        <row r="2485">
          <cell r="F2485">
            <v>28772</v>
          </cell>
          <cell r="G2485">
            <v>28772</v>
          </cell>
          <cell r="H2485">
            <v>21863.94</v>
          </cell>
          <cell r="I2485">
            <v>0</v>
          </cell>
          <cell r="AY2485">
            <v>2561.4699999999998</v>
          </cell>
          <cell r="CK2485">
            <v>0</v>
          </cell>
          <cell r="CL2485">
            <v>0</v>
          </cell>
          <cell r="CM2485">
            <v>0</v>
          </cell>
        </row>
        <row r="2486">
          <cell r="F2486">
            <v>33000</v>
          </cell>
          <cell r="G2486">
            <v>33000</v>
          </cell>
          <cell r="H2486">
            <v>25155</v>
          </cell>
          <cell r="I2486">
            <v>0</v>
          </cell>
          <cell r="AY2486">
            <v>2925</v>
          </cell>
          <cell r="CK2486">
            <v>0</v>
          </cell>
          <cell r="CL2486">
            <v>0</v>
          </cell>
          <cell r="CM2486">
            <v>0</v>
          </cell>
        </row>
        <row r="2487">
          <cell r="F2487">
            <v>28517</v>
          </cell>
          <cell r="G2487">
            <v>24249.57</v>
          </cell>
          <cell r="H2487">
            <v>23804.240000000002</v>
          </cell>
          <cell r="I2487">
            <v>0</v>
          </cell>
          <cell r="AY2487">
            <v>0</v>
          </cell>
          <cell r="CK2487">
            <v>0</v>
          </cell>
          <cell r="CL2487">
            <v>0</v>
          </cell>
          <cell r="CM2487">
            <v>0</v>
          </cell>
        </row>
        <row r="2488">
          <cell r="F2488">
            <v>169474</v>
          </cell>
          <cell r="G2488">
            <v>169474</v>
          </cell>
          <cell r="H2488">
            <v>116378.64</v>
          </cell>
          <cell r="I2488">
            <v>0</v>
          </cell>
          <cell r="AY2488">
            <v>12194.08</v>
          </cell>
          <cell r="CK2488">
            <v>0</v>
          </cell>
          <cell r="CL2488">
            <v>0</v>
          </cell>
          <cell r="CM2488">
            <v>0</v>
          </cell>
        </row>
        <row r="2489">
          <cell r="F2489">
            <v>26844</v>
          </cell>
          <cell r="G2489">
            <v>26844</v>
          </cell>
          <cell r="H2489">
            <v>22704.99</v>
          </cell>
          <cell r="I2489">
            <v>634.19000000000005</v>
          </cell>
          <cell r="AY2489">
            <v>0</v>
          </cell>
          <cell r="CK2489">
            <v>0</v>
          </cell>
          <cell r="CL2489">
            <v>0</v>
          </cell>
          <cell r="CM2489">
            <v>0</v>
          </cell>
        </row>
        <row r="2490">
          <cell r="F2490">
            <v>101052</v>
          </cell>
          <cell r="G2490">
            <v>101052</v>
          </cell>
          <cell r="H2490">
            <v>88119.84</v>
          </cell>
          <cell r="I2490">
            <v>0</v>
          </cell>
          <cell r="AY2490">
            <v>6218.09</v>
          </cell>
          <cell r="CK2490">
            <v>0</v>
          </cell>
          <cell r="CL2490">
            <v>0</v>
          </cell>
          <cell r="CM2490">
            <v>0</v>
          </cell>
        </row>
        <row r="2491">
          <cell r="F2491">
            <v>2496</v>
          </cell>
          <cell r="G2491">
            <v>2496</v>
          </cell>
          <cell r="H2491">
            <v>1317.89</v>
          </cell>
          <cell r="I2491">
            <v>0</v>
          </cell>
          <cell r="AY2491">
            <v>141.91</v>
          </cell>
          <cell r="CK2491">
            <v>0</v>
          </cell>
          <cell r="CL2491">
            <v>0</v>
          </cell>
          <cell r="CM2491">
            <v>0</v>
          </cell>
        </row>
        <row r="2492">
          <cell r="F2492">
            <v>10000</v>
          </cell>
          <cell r="G2492">
            <v>10000</v>
          </cell>
          <cell r="H2492">
            <v>9999</v>
          </cell>
          <cell r="I2492">
            <v>0</v>
          </cell>
          <cell r="AY2492">
            <v>0</v>
          </cell>
          <cell r="CK2492">
            <v>0</v>
          </cell>
          <cell r="CL2492">
            <v>0</v>
          </cell>
          <cell r="CM2492">
            <v>0</v>
          </cell>
        </row>
        <row r="2493">
          <cell r="F2493">
            <v>12879</v>
          </cell>
          <cell r="G2493">
            <v>12879</v>
          </cell>
          <cell r="H2493">
            <v>8978.0499999999993</v>
          </cell>
          <cell r="I2493">
            <v>0</v>
          </cell>
          <cell r="AY2493">
            <v>0</v>
          </cell>
          <cell r="CK2493">
            <v>0</v>
          </cell>
          <cell r="CL2493">
            <v>0</v>
          </cell>
          <cell r="CM2493">
            <v>0</v>
          </cell>
        </row>
        <row r="2494">
          <cell r="F2494">
            <v>40000</v>
          </cell>
          <cell r="G2494">
            <v>2540000</v>
          </cell>
          <cell r="H2494">
            <v>714697.3</v>
          </cell>
          <cell r="I2494">
            <v>1483165.82</v>
          </cell>
          <cell r="AY2494">
            <v>0</v>
          </cell>
          <cell r="CK2494">
            <v>0</v>
          </cell>
          <cell r="CL2494">
            <v>0</v>
          </cell>
          <cell r="CM2494">
            <v>0</v>
          </cell>
        </row>
        <row r="2495">
          <cell r="F2495">
            <v>105977</v>
          </cell>
          <cell r="G2495">
            <v>49912</v>
          </cell>
          <cell r="H2495">
            <v>49912</v>
          </cell>
          <cell r="I2495">
            <v>0</v>
          </cell>
          <cell r="AY2495">
            <v>0</v>
          </cell>
          <cell r="CK2495">
            <v>0</v>
          </cell>
          <cell r="CL2495">
            <v>0</v>
          </cell>
          <cell r="CM2495">
            <v>0</v>
          </cell>
        </row>
        <row r="2496">
          <cell r="F2496">
            <v>17768</v>
          </cell>
          <cell r="G2496">
            <v>17768</v>
          </cell>
          <cell r="H2496">
            <v>3231</v>
          </cell>
          <cell r="I2496">
            <v>0</v>
          </cell>
          <cell r="AY2496">
            <v>0</v>
          </cell>
          <cell r="CK2496">
            <v>0</v>
          </cell>
          <cell r="CL2496">
            <v>0</v>
          </cell>
          <cell r="CM2496">
            <v>0</v>
          </cell>
        </row>
        <row r="2497">
          <cell r="F2497">
            <v>60000</v>
          </cell>
          <cell r="G2497">
            <v>60000</v>
          </cell>
          <cell r="H2497">
            <v>27409.8</v>
          </cell>
          <cell r="I2497">
            <v>26242.11</v>
          </cell>
          <cell r="AY2497">
            <v>0</v>
          </cell>
          <cell r="CK2497">
            <v>0</v>
          </cell>
          <cell r="CL2497">
            <v>0</v>
          </cell>
          <cell r="CM2497">
            <v>0</v>
          </cell>
        </row>
        <row r="2498">
          <cell r="F2498">
            <v>3166</v>
          </cell>
          <cell r="G2498">
            <v>3166</v>
          </cell>
          <cell r="H2498">
            <v>1579</v>
          </cell>
          <cell r="I2498">
            <v>0</v>
          </cell>
          <cell r="AY2498">
            <v>0</v>
          </cell>
          <cell r="CK2498">
            <v>0</v>
          </cell>
          <cell r="CL2498">
            <v>0</v>
          </cell>
          <cell r="CM2498">
            <v>0</v>
          </cell>
        </row>
        <row r="2499">
          <cell r="F2499">
            <v>100000</v>
          </cell>
          <cell r="G2499">
            <v>100000</v>
          </cell>
          <cell r="H2499">
            <v>65122.53</v>
          </cell>
          <cell r="I2499">
            <v>26275.599999999999</v>
          </cell>
          <cell r="AY2499">
            <v>0</v>
          </cell>
          <cell r="CK2499">
            <v>0</v>
          </cell>
          <cell r="CL2499">
            <v>0</v>
          </cell>
          <cell r="CM2499">
            <v>0</v>
          </cell>
        </row>
        <row r="2500">
          <cell r="F2500">
            <v>55167</v>
          </cell>
          <cell r="G2500">
            <v>55167</v>
          </cell>
          <cell r="H2500">
            <v>30830.22</v>
          </cell>
          <cell r="I2500">
            <v>9059</v>
          </cell>
          <cell r="AY2500">
            <v>0</v>
          </cell>
          <cell r="CK2500">
            <v>0</v>
          </cell>
          <cell r="CL2500">
            <v>0</v>
          </cell>
          <cell r="CM2500">
            <v>0</v>
          </cell>
        </row>
        <row r="2501">
          <cell r="F2501">
            <v>4680</v>
          </cell>
          <cell r="G2501">
            <v>2580</v>
          </cell>
          <cell r="H2501">
            <v>2535.7199999999998</v>
          </cell>
          <cell r="I2501">
            <v>44.28</v>
          </cell>
          <cell r="AY2501">
            <v>966</v>
          </cell>
          <cell r="CK2501">
            <v>0</v>
          </cell>
          <cell r="CL2501">
            <v>0</v>
          </cell>
          <cell r="CM2501">
            <v>0</v>
          </cell>
        </row>
        <row r="2502">
          <cell r="F2502">
            <v>1082</v>
          </cell>
          <cell r="G2502">
            <v>3182</v>
          </cell>
          <cell r="H2502">
            <v>3182</v>
          </cell>
          <cell r="I2502">
            <v>0</v>
          </cell>
          <cell r="AY2502">
            <v>0</v>
          </cell>
          <cell r="CK2502">
            <v>0</v>
          </cell>
          <cell r="CL2502">
            <v>0</v>
          </cell>
          <cell r="CM2502">
            <v>0</v>
          </cell>
        </row>
        <row r="2503">
          <cell r="F2503">
            <v>31690</v>
          </cell>
          <cell r="G2503">
            <v>31690</v>
          </cell>
          <cell r="H2503">
            <v>12663.49</v>
          </cell>
          <cell r="I2503">
            <v>994.44</v>
          </cell>
          <cell r="AY2503">
            <v>350.5</v>
          </cell>
          <cell r="CK2503">
            <v>0</v>
          </cell>
          <cell r="CL2503">
            <v>0</v>
          </cell>
          <cell r="CM2503">
            <v>0</v>
          </cell>
        </row>
        <row r="2504">
          <cell r="F2504">
            <v>697620</v>
          </cell>
          <cell r="G2504">
            <v>697620</v>
          </cell>
          <cell r="H2504">
            <v>563414.49</v>
          </cell>
          <cell r="I2504">
            <v>0</v>
          </cell>
          <cell r="AY2504">
            <v>60252.43</v>
          </cell>
          <cell r="CK2504">
            <v>0</v>
          </cell>
          <cell r="CL2504">
            <v>0</v>
          </cell>
          <cell r="CM2504">
            <v>0</v>
          </cell>
        </row>
        <row r="2505">
          <cell r="F2505">
            <v>29280</v>
          </cell>
          <cell r="G2505">
            <v>29280</v>
          </cell>
          <cell r="H2505">
            <v>23058</v>
          </cell>
          <cell r="I2505">
            <v>0</v>
          </cell>
          <cell r="AY2505">
            <v>2562</v>
          </cell>
          <cell r="CK2505">
            <v>0</v>
          </cell>
          <cell r="CL2505">
            <v>0</v>
          </cell>
          <cell r="CM2505">
            <v>0</v>
          </cell>
        </row>
        <row r="2506">
          <cell r="F2506">
            <v>58915</v>
          </cell>
          <cell r="G2506">
            <v>58915</v>
          </cell>
          <cell r="H2506">
            <v>26691.06</v>
          </cell>
          <cell r="I2506">
            <v>0</v>
          </cell>
          <cell r="AY2506">
            <v>0</v>
          </cell>
          <cell r="CK2506">
            <v>0</v>
          </cell>
          <cell r="CL2506">
            <v>0</v>
          </cell>
          <cell r="CM2506">
            <v>0</v>
          </cell>
        </row>
        <row r="2507">
          <cell r="F2507">
            <v>141342</v>
          </cell>
          <cell r="G2507">
            <v>141342</v>
          </cell>
          <cell r="H2507">
            <v>0</v>
          </cell>
          <cell r="I2507">
            <v>0</v>
          </cell>
          <cell r="AY2507">
            <v>0</v>
          </cell>
          <cell r="CK2507">
            <v>0</v>
          </cell>
          <cell r="CL2507">
            <v>0</v>
          </cell>
          <cell r="CM2507">
            <v>0</v>
          </cell>
        </row>
        <row r="2508">
          <cell r="F2508">
            <v>105502</v>
          </cell>
          <cell r="G2508">
            <v>105502</v>
          </cell>
          <cell r="H2508">
            <v>81969.05</v>
          </cell>
          <cell r="I2508">
            <v>0</v>
          </cell>
          <cell r="AY2508">
            <v>9000.09</v>
          </cell>
          <cell r="CK2508">
            <v>0</v>
          </cell>
          <cell r="CL2508">
            <v>0</v>
          </cell>
          <cell r="CM2508">
            <v>0</v>
          </cell>
        </row>
        <row r="2509">
          <cell r="F2509">
            <v>18252</v>
          </cell>
          <cell r="G2509">
            <v>18252</v>
          </cell>
          <cell r="H2509">
            <v>14547.32</v>
          </cell>
          <cell r="I2509">
            <v>0</v>
          </cell>
          <cell r="AY2509">
            <v>1599.55</v>
          </cell>
          <cell r="CK2509">
            <v>0</v>
          </cell>
          <cell r="CL2509">
            <v>0</v>
          </cell>
          <cell r="CM2509">
            <v>0</v>
          </cell>
        </row>
        <row r="2510">
          <cell r="F2510">
            <v>19800</v>
          </cell>
          <cell r="G2510">
            <v>19800</v>
          </cell>
          <cell r="H2510">
            <v>15787.18</v>
          </cell>
          <cell r="I2510">
            <v>0</v>
          </cell>
          <cell r="AY2510">
            <v>1749.64</v>
          </cell>
          <cell r="CK2510">
            <v>0</v>
          </cell>
          <cell r="CL2510">
            <v>0</v>
          </cell>
          <cell r="CM2510">
            <v>0</v>
          </cell>
        </row>
        <row r="2511">
          <cell r="F2511">
            <v>16153</v>
          </cell>
          <cell r="G2511">
            <v>17623.52</v>
          </cell>
          <cell r="H2511">
            <v>17623.52</v>
          </cell>
          <cell r="I2511">
            <v>0</v>
          </cell>
          <cell r="AY2511">
            <v>0</v>
          </cell>
          <cell r="CK2511">
            <v>0</v>
          </cell>
          <cell r="CL2511">
            <v>0</v>
          </cell>
          <cell r="CM2511">
            <v>0</v>
          </cell>
        </row>
        <row r="2512">
          <cell r="F2512">
            <v>94267</v>
          </cell>
          <cell r="G2512">
            <v>94267</v>
          </cell>
          <cell r="H2512">
            <v>64346.38</v>
          </cell>
          <cell r="I2512">
            <v>0</v>
          </cell>
          <cell r="AY2512">
            <v>6578.97</v>
          </cell>
          <cell r="CK2512">
            <v>0</v>
          </cell>
          <cell r="CL2512">
            <v>0</v>
          </cell>
          <cell r="CM2512">
            <v>0</v>
          </cell>
        </row>
        <row r="2513">
          <cell r="F2513">
            <v>17833</v>
          </cell>
          <cell r="G2513">
            <v>18083.560000000001</v>
          </cell>
          <cell r="H2513">
            <v>15550.56</v>
          </cell>
          <cell r="I2513">
            <v>0</v>
          </cell>
          <cell r="AY2513">
            <v>1097.31</v>
          </cell>
          <cell r="CK2513">
            <v>0</v>
          </cell>
          <cell r="CL2513">
            <v>0</v>
          </cell>
          <cell r="CM2513">
            <v>0</v>
          </cell>
        </row>
        <row r="2514">
          <cell r="F2514">
            <v>1664</v>
          </cell>
          <cell r="G2514">
            <v>1664</v>
          </cell>
          <cell r="H2514">
            <v>878.59</v>
          </cell>
          <cell r="I2514">
            <v>0</v>
          </cell>
          <cell r="AY2514">
            <v>94.61</v>
          </cell>
          <cell r="CK2514">
            <v>0</v>
          </cell>
          <cell r="CL2514">
            <v>0</v>
          </cell>
          <cell r="CM2514">
            <v>0</v>
          </cell>
        </row>
        <row r="2515">
          <cell r="F2515">
            <v>23264</v>
          </cell>
          <cell r="G2515">
            <v>23264</v>
          </cell>
          <cell r="H2515">
            <v>8006.18</v>
          </cell>
          <cell r="I2515">
            <v>0</v>
          </cell>
          <cell r="AY2515">
            <v>0</v>
          </cell>
          <cell r="CK2515">
            <v>0</v>
          </cell>
          <cell r="CL2515">
            <v>0</v>
          </cell>
          <cell r="CM2515">
            <v>0</v>
          </cell>
        </row>
        <row r="2516">
          <cell r="F2516">
            <v>18828</v>
          </cell>
          <cell r="G2516">
            <v>18828</v>
          </cell>
          <cell r="H2516">
            <v>11092.66</v>
          </cell>
          <cell r="I2516">
            <v>0</v>
          </cell>
          <cell r="AY2516">
            <v>0</v>
          </cell>
          <cell r="CK2516">
            <v>0</v>
          </cell>
          <cell r="CL2516">
            <v>0</v>
          </cell>
          <cell r="CM2516">
            <v>0</v>
          </cell>
        </row>
        <row r="2517">
          <cell r="F2517">
            <v>1107552</v>
          </cell>
          <cell r="G2517">
            <v>1107552</v>
          </cell>
          <cell r="H2517">
            <v>886223.15</v>
          </cell>
          <cell r="I2517">
            <v>0</v>
          </cell>
          <cell r="AY2517">
            <v>97495.66</v>
          </cell>
          <cell r="CK2517">
            <v>0</v>
          </cell>
          <cell r="CL2517">
            <v>0</v>
          </cell>
          <cell r="CM2517">
            <v>0</v>
          </cell>
        </row>
        <row r="2518">
          <cell r="F2518">
            <v>4236</v>
          </cell>
          <cell r="G2518">
            <v>5428.97</v>
          </cell>
          <cell r="H2518">
            <v>5428.97</v>
          </cell>
          <cell r="I2518">
            <v>0</v>
          </cell>
          <cell r="AY2518">
            <v>742</v>
          </cell>
          <cell r="CK2518">
            <v>0</v>
          </cell>
          <cell r="CL2518">
            <v>0</v>
          </cell>
          <cell r="CM2518">
            <v>0</v>
          </cell>
        </row>
        <row r="2519">
          <cell r="F2519">
            <v>66577</v>
          </cell>
          <cell r="G2519">
            <v>66577</v>
          </cell>
          <cell r="H2519">
            <v>36805.1</v>
          </cell>
          <cell r="I2519">
            <v>0</v>
          </cell>
          <cell r="AY2519">
            <v>0</v>
          </cell>
          <cell r="CK2519">
            <v>0</v>
          </cell>
          <cell r="CL2519">
            <v>0</v>
          </cell>
          <cell r="CM2519">
            <v>0</v>
          </cell>
        </row>
        <row r="2520">
          <cell r="F2520">
            <v>216181</v>
          </cell>
          <cell r="G2520">
            <v>216181</v>
          </cell>
          <cell r="H2520">
            <v>16519.740000000002</v>
          </cell>
          <cell r="I2520">
            <v>0</v>
          </cell>
          <cell r="AY2520">
            <v>0</v>
          </cell>
          <cell r="CK2520">
            <v>0</v>
          </cell>
          <cell r="CL2520">
            <v>0</v>
          </cell>
          <cell r="CM2520">
            <v>0</v>
          </cell>
        </row>
        <row r="2521">
          <cell r="F2521">
            <v>0</v>
          </cell>
          <cell r="G2521">
            <v>30003.94</v>
          </cell>
          <cell r="H2521">
            <v>30003.94</v>
          </cell>
          <cell r="I2521">
            <v>0</v>
          </cell>
          <cell r="AY2521">
            <v>0</v>
          </cell>
          <cell r="CK2521">
            <v>0</v>
          </cell>
          <cell r="CL2521">
            <v>0</v>
          </cell>
          <cell r="CM2521">
            <v>0</v>
          </cell>
        </row>
        <row r="2522">
          <cell r="F2522">
            <v>135399</v>
          </cell>
          <cell r="G2522">
            <v>135399</v>
          </cell>
          <cell r="H2522">
            <v>104023.7</v>
          </cell>
          <cell r="I2522">
            <v>0</v>
          </cell>
          <cell r="AY2522">
            <v>11742.57</v>
          </cell>
          <cell r="CK2522">
            <v>0</v>
          </cell>
          <cell r="CL2522">
            <v>0</v>
          </cell>
          <cell r="CM2522">
            <v>0</v>
          </cell>
        </row>
        <row r="2523">
          <cell r="F2523">
            <v>23323</v>
          </cell>
          <cell r="G2523">
            <v>23323</v>
          </cell>
          <cell r="H2523">
            <v>18457.84</v>
          </cell>
          <cell r="I2523">
            <v>0</v>
          </cell>
          <cell r="AY2523">
            <v>2081.63</v>
          </cell>
          <cell r="CK2523">
            <v>0</v>
          </cell>
          <cell r="CL2523">
            <v>0</v>
          </cell>
          <cell r="CM2523">
            <v>0</v>
          </cell>
        </row>
        <row r="2524">
          <cell r="F2524">
            <v>26400</v>
          </cell>
          <cell r="G2524">
            <v>26400</v>
          </cell>
          <cell r="H2524">
            <v>20182.5</v>
          </cell>
          <cell r="I2524">
            <v>0</v>
          </cell>
          <cell r="AY2524">
            <v>2340</v>
          </cell>
          <cell r="CK2524">
            <v>0</v>
          </cell>
          <cell r="CL2524">
            <v>0</v>
          </cell>
          <cell r="CM2524">
            <v>0</v>
          </cell>
        </row>
        <row r="2525">
          <cell r="F2525">
            <v>24706</v>
          </cell>
          <cell r="G2525">
            <v>24706</v>
          </cell>
          <cell r="H2525">
            <v>23585.06</v>
          </cell>
          <cell r="I2525">
            <v>0</v>
          </cell>
          <cell r="AY2525">
            <v>0</v>
          </cell>
          <cell r="CK2525">
            <v>0</v>
          </cell>
          <cell r="CL2525">
            <v>0</v>
          </cell>
          <cell r="CM2525">
            <v>0</v>
          </cell>
        </row>
        <row r="2526">
          <cell r="F2526">
            <v>150652</v>
          </cell>
          <cell r="G2526">
            <v>150652</v>
          </cell>
          <cell r="H2526">
            <v>107386.86</v>
          </cell>
          <cell r="I2526">
            <v>0</v>
          </cell>
          <cell r="AY2526">
            <v>11301.13</v>
          </cell>
          <cell r="CK2526">
            <v>0</v>
          </cell>
          <cell r="CL2526">
            <v>0</v>
          </cell>
          <cell r="CM2526">
            <v>0</v>
          </cell>
        </row>
        <row r="2527">
          <cell r="F2527">
            <v>11877</v>
          </cell>
          <cell r="G2527">
            <v>11877</v>
          </cell>
          <cell r="H2527">
            <v>585.35</v>
          </cell>
          <cell r="I2527">
            <v>11290</v>
          </cell>
          <cell r="AY2527">
            <v>0</v>
          </cell>
          <cell r="CK2527">
            <v>0</v>
          </cell>
          <cell r="CL2527">
            <v>0</v>
          </cell>
          <cell r="CM2527">
            <v>0</v>
          </cell>
        </row>
        <row r="2528">
          <cell r="F2528">
            <v>23777</v>
          </cell>
          <cell r="G2528">
            <v>23811.08</v>
          </cell>
          <cell r="H2528">
            <v>20734.080000000002</v>
          </cell>
          <cell r="I2528">
            <v>0</v>
          </cell>
          <cell r="AY2528">
            <v>1463.08</v>
          </cell>
          <cell r="CK2528">
            <v>0</v>
          </cell>
          <cell r="CL2528">
            <v>0</v>
          </cell>
          <cell r="CM2528">
            <v>0</v>
          </cell>
        </row>
        <row r="2529">
          <cell r="F2529">
            <v>1664</v>
          </cell>
          <cell r="G2529">
            <v>1664</v>
          </cell>
          <cell r="H2529">
            <v>1292.72</v>
          </cell>
          <cell r="I2529">
            <v>0</v>
          </cell>
          <cell r="AY2529">
            <v>94.61</v>
          </cell>
          <cell r="CK2529">
            <v>0</v>
          </cell>
          <cell r="CL2529">
            <v>0</v>
          </cell>
          <cell r="CM2529">
            <v>0</v>
          </cell>
        </row>
        <row r="2530">
          <cell r="F2530">
            <v>82000</v>
          </cell>
          <cell r="G2530">
            <v>24142.15</v>
          </cell>
          <cell r="H2530">
            <v>0</v>
          </cell>
          <cell r="I2530">
            <v>0</v>
          </cell>
          <cell r="AY2530">
            <v>0</v>
          </cell>
          <cell r="CK2530">
            <v>0</v>
          </cell>
          <cell r="CL2530">
            <v>0</v>
          </cell>
          <cell r="CM2530">
            <v>0</v>
          </cell>
        </row>
        <row r="2531">
          <cell r="F2531">
            <v>10000</v>
          </cell>
          <cell r="G2531">
            <v>96652.5</v>
          </cell>
          <cell r="H2531">
            <v>0</v>
          </cell>
          <cell r="I2531">
            <v>90653.5</v>
          </cell>
          <cell r="AY2531">
            <v>0</v>
          </cell>
          <cell r="CK2531">
            <v>0</v>
          </cell>
          <cell r="CL2531">
            <v>0</v>
          </cell>
          <cell r="CM2531">
            <v>0</v>
          </cell>
        </row>
        <row r="2532">
          <cell r="F2532">
            <v>34647</v>
          </cell>
          <cell r="G2532">
            <v>34647</v>
          </cell>
          <cell r="H2532">
            <v>9065.41</v>
          </cell>
          <cell r="I2532">
            <v>2</v>
          </cell>
          <cell r="AY2532">
            <v>0</v>
          </cell>
          <cell r="CK2532">
            <v>0</v>
          </cell>
          <cell r="CL2532">
            <v>0</v>
          </cell>
          <cell r="CM2532">
            <v>0</v>
          </cell>
        </row>
        <row r="2533">
          <cell r="F2533">
            <v>370204</v>
          </cell>
          <cell r="G2533">
            <v>539615.65</v>
          </cell>
          <cell r="H2533">
            <v>539615.65</v>
          </cell>
          <cell r="I2533">
            <v>0</v>
          </cell>
          <cell r="AY2533">
            <v>0</v>
          </cell>
          <cell r="CK2533">
            <v>0</v>
          </cell>
          <cell r="CL2533">
            <v>0</v>
          </cell>
          <cell r="CM2533">
            <v>0</v>
          </cell>
        </row>
        <row r="2534">
          <cell r="F2534">
            <v>53278</v>
          </cell>
          <cell r="G2534">
            <v>53278</v>
          </cell>
          <cell r="H2534">
            <v>38771.699999999997</v>
          </cell>
          <cell r="I2534">
            <v>4356.08</v>
          </cell>
          <cell r="AY2534">
            <v>2500</v>
          </cell>
          <cell r="CK2534">
            <v>0</v>
          </cell>
          <cell r="CL2534">
            <v>0</v>
          </cell>
          <cell r="CM2534">
            <v>0</v>
          </cell>
        </row>
        <row r="2535">
          <cell r="F2535">
            <v>15000</v>
          </cell>
          <cell r="G2535">
            <v>12900</v>
          </cell>
          <cell r="H2535">
            <v>5000</v>
          </cell>
          <cell r="I2535">
            <v>6197.31</v>
          </cell>
          <cell r="AY2535">
            <v>0</v>
          </cell>
          <cell r="CK2535">
            <v>0</v>
          </cell>
          <cell r="CL2535">
            <v>0</v>
          </cell>
          <cell r="CM2535">
            <v>0</v>
          </cell>
        </row>
        <row r="2536">
          <cell r="F2536">
            <v>81548</v>
          </cell>
          <cell r="G2536">
            <v>81548</v>
          </cell>
          <cell r="H2536">
            <v>57749.33</v>
          </cell>
          <cell r="I2536">
            <v>9252</v>
          </cell>
          <cell r="AY2536">
            <v>4746.5</v>
          </cell>
          <cell r="CK2536">
            <v>0</v>
          </cell>
          <cell r="CL2536">
            <v>0</v>
          </cell>
          <cell r="CM2536">
            <v>0</v>
          </cell>
        </row>
        <row r="2537">
          <cell r="F2537">
            <v>15000</v>
          </cell>
          <cell r="G2537">
            <v>15000</v>
          </cell>
          <cell r="H2537">
            <v>10552.6</v>
          </cell>
          <cell r="I2537">
            <v>0</v>
          </cell>
          <cell r="AY2537">
            <v>0</v>
          </cell>
          <cell r="CK2537">
            <v>0</v>
          </cell>
          <cell r="CL2537">
            <v>0</v>
          </cell>
          <cell r="CM2537">
            <v>0</v>
          </cell>
        </row>
        <row r="2538">
          <cell r="F2538">
            <v>5049</v>
          </cell>
          <cell r="G2538">
            <v>2549</v>
          </cell>
          <cell r="H2538">
            <v>833.37</v>
          </cell>
          <cell r="I2538">
            <v>320</v>
          </cell>
          <cell r="AY2538">
            <v>0</v>
          </cell>
          <cell r="CK2538">
            <v>0</v>
          </cell>
          <cell r="CL2538">
            <v>0</v>
          </cell>
          <cell r="CM2538">
            <v>0</v>
          </cell>
        </row>
        <row r="2539">
          <cell r="F2539">
            <v>0</v>
          </cell>
          <cell r="G2539">
            <v>2500</v>
          </cell>
          <cell r="H2539">
            <v>2455.65</v>
          </cell>
          <cell r="I2539">
            <v>34.65</v>
          </cell>
          <cell r="AY2539">
            <v>0</v>
          </cell>
          <cell r="CK2539">
            <v>0</v>
          </cell>
          <cell r="CL2539">
            <v>0</v>
          </cell>
          <cell r="CM2539">
            <v>0</v>
          </cell>
        </row>
        <row r="2540">
          <cell r="F2540">
            <v>81336</v>
          </cell>
          <cell r="G2540">
            <v>81336</v>
          </cell>
          <cell r="H2540">
            <v>39419.18</v>
          </cell>
          <cell r="I2540">
            <v>2180.2199999999998</v>
          </cell>
          <cell r="AY2540">
            <v>2425.46</v>
          </cell>
          <cell r="CK2540">
            <v>0</v>
          </cell>
          <cell r="CL2540">
            <v>0</v>
          </cell>
          <cell r="CM2540">
            <v>0</v>
          </cell>
        </row>
        <row r="2541">
          <cell r="F2541">
            <v>268740</v>
          </cell>
          <cell r="G2541">
            <v>268740</v>
          </cell>
          <cell r="H2541">
            <v>256968.33</v>
          </cell>
          <cell r="I2541">
            <v>0</v>
          </cell>
          <cell r="AY2541">
            <v>23515</v>
          </cell>
          <cell r="CK2541">
            <v>0</v>
          </cell>
          <cell r="CL2541">
            <v>0</v>
          </cell>
          <cell r="CM2541">
            <v>0</v>
          </cell>
        </row>
        <row r="2542">
          <cell r="F2542">
            <v>4766</v>
          </cell>
          <cell r="G2542">
            <v>6669</v>
          </cell>
          <cell r="H2542">
            <v>6669</v>
          </cell>
          <cell r="I2542">
            <v>0</v>
          </cell>
          <cell r="AY2542">
            <v>741</v>
          </cell>
          <cell r="CK2542">
            <v>0</v>
          </cell>
          <cell r="CL2542">
            <v>0</v>
          </cell>
          <cell r="CM2542">
            <v>0</v>
          </cell>
        </row>
        <row r="2543">
          <cell r="F2543">
            <v>19954</v>
          </cell>
          <cell r="G2543">
            <v>19954</v>
          </cell>
          <cell r="H2543">
            <v>10515.95</v>
          </cell>
          <cell r="I2543">
            <v>0</v>
          </cell>
          <cell r="AY2543">
            <v>0</v>
          </cell>
          <cell r="CK2543">
            <v>0</v>
          </cell>
          <cell r="CL2543">
            <v>0</v>
          </cell>
          <cell r="CM2543">
            <v>0</v>
          </cell>
        </row>
        <row r="2544">
          <cell r="F2544">
            <v>53902</v>
          </cell>
          <cell r="G2544">
            <v>53902</v>
          </cell>
          <cell r="H2544">
            <v>0</v>
          </cell>
          <cell r="I2544">
            <v>0</v>
          </cell>
          <cell r="AY2544">
            <v>0</v>
          </cell>
          <cell r="CK2544">
            <v>0</v>
          </cell>
          <cell r="CL2544">
            <v>0</v>
          </cell>
          <cell r="CM2544">
            <v>0</v>
          </cell>
        </row>
        <row r="2545">
          <cell r="F2545">
            <v>39837</v>
          </cell>
          <cell r="G2545">
            <v>39837</v>
          </cell>
          <cell r="H2545">
            <v>38169.39</v>
          </cell>
          <cell r="I2545">
            <v>0</v>
          </cell>
          <cell r="AY2545">
            <v>3476.07</v>
          </cell>
          <cell r="CK2545">
            <v>0</v>
          </cell>
          <cell r="CL2545">
            <v>0</v>
          </cell>
          <cell r="CM2545">
            <v>0</v>
          </cell>
        </row>
        <row r="2546">
          <cell r="F2546">
            <v>6929</v>
          </cell>
          <cell r="G2546">
            <v>6929</v>
          </cell>
          <cell r="H2546">
            <v>6709.68</v>
          </cell>
          <cell r="I2546">
            <v>0</v>
          </cell>
          <cell r="AY2546">
            <v>626.26</v>
          </cell>
          <cell r="CK2546">
            <v>0</v>
          </cell>
          <cell r="CL2546">
            <v>0</v>
          </cell>
          <cell r="CM2546">
            <v>0</v>
          </cell>
        </row>
        <row r="2547">
          <cell r="F2547">
            <v>6600</v>
          </cell>
          <cell r="G2547">
            <v>7917</v>
          </cell>
          <cell r="H2547">
            <v>7917</v>
          </cell>
          <cell r="I2547">
            <v>0</v>
          </cell>
          <cell r="AY2547">
            <v>585</v>
          </cell>
          <cell r="CK2547">
            <v>0</v>
          </cell>
          <cell r="CL2547">
            <v>0</v>
          </cell>
          <cell r="CM2547">
            <v>0</v>
          </cell>
        </row>
        <row r="2548">
          <cell r="F2548">
            <v>6066</v>
          </cell>
          <cell r="G2548">
            <v>9134.8799999999992</v>
          </cell>
          <cell r="H2548">
            <v>9134.8799999999992</v>
          </cell>
          <cell r="I2548">
            <v>0</v>
          </cell>
          <cell r="AY2548">
            <v>0</v>
          </cell>
          <cell r="CK2548">
            <v>0</v>
          </cell>
          <cell r="CL2548">
            <v>0</v>
          </cell>
          <cell r="CM2548">
            <v>0</v>
          </cell>
        </row>
        <row r="2549">
          <cell r="F2549">
            <v>33329</v>
          </cell>
          <cell r="G2549">
            <v>33329</v>
          </cell>
          <cell r="H2549">
            <v>28557.15</v>
          </cell>
          <cell r="I2549">
            <v>0</v>
          </cell>
          <cell r="AY2549">
            <v>2493.4</v>
          </cell>
          <cell r="CK2549">
            <v>0</v>
          </cell>
          <cell r="CL2549">
            <v>0</v>
          </cell>
          <cell r="CM2549">
            <v>0</v>
          </cell>
        </row>
        <row r="2550">
          <cell r="F2550">
            <v>101052</v>
          </cell>
          <cell r="G2550">
            <v>101052</v>
          </cell>
          <cell r="H2550">
            <v>88119.84</v>
          </cell>
          <cell r="I2550">
            <v>0</v>
          </cell>
          <cell r="AY2550">
            <v>6218.09</v>
          </cell>
          <cell r="CK2550">
            <v>0</v>
          </cell>
          <cell r="CL2550">
            <v>0</v>
          </cell>
          <cell r="CM2550">
            <v>0</v>
          </cell>
        </row>
        <row r="2551">
          <cell r="F2551">
            <v>832</v>
          </cell>
          <cell r="G2551">
            <v>832</v>
          </cell>
          <cell r="H2551">
            <v>532.9</v>
          </cell>
          <cell r="I2551">
            <v>0</v>
          </cell>
          <cell r="AY2551">
            <v>47.3</v>
          </cell>
          <cell r="CK2551">
            <v>0</v>
          </cell>
          <cell r="CL2551">
            <v>0</v>
          </cell>
          <cell r="CM2551">
            <v>0</v>
          </cell>
        </row>
        <row r="2552">
          <cell r="F2552">
            <v>0</v>
          </cell>
          <cell r="G2552">
            <v>13114.31</v>
          </cell>
          <cell r="H2552">
            <v>13114.31</v>
          </cell>
          <cell r="I2552">
            <v>0</v>
          </cell>
          <cell r="AY2552">
            <v>0</v>
          </cell>
          <cell r="CK2552">
            <v>0</v>
          </cell>
          <cell r="CL2552">
            <v>0</v>
          </cell>
          <cell r="CM2552">
            <v>0</v>
          </cell>
        </row>
        <row r="2553">
          <cell r="F2553">
            <v>40000</v>
          </cell>
          <cell r="G2553">
            <v>40000</v>
          </cell>
          <cell r="H2553">
            <v>13811.96</v>
          </cell>
          <cell r="I2553">
            <v>999.81</v>
          </cell>
          <cell r="AY2553">
            <v>0</v>
          </cell>
          <cell r="CK2553">
            <v>0</v>
          </cell>
          <cell r="CL2553">
            <v>0</v>
          </cell>
          <cell r="CM2553">
            <v>0</v>
          </cell>
        </row>
        <row r="2554">
          <cell r="F2554">
            <v>63070</v>
          </cell>
          <cell r="G2554">
            <v>63070</v>
          </cell>
          <cell r="H2554">
            <v>53026.5</v>
          </cell>
          <cell r="I2554">
            <v>4500</v>
          </cell>
          <cell r="AY2554">
            <v>53026.5</v>
          </cell>
          <cell r="CK2554">
            <v>0</v>
          </cell>
          <cell r="CL2554">
            <v>0</v>
          </cell>
          <cell r="CM2554">
            <v>0</v>
          </cell>
        </row>
        <row r="2555">
          <cell r="F2555">
            <v>5000</v>
          </cell>
          <cell r="G2555">
            <v>5000</v>
          </cell>
          <cell r="H2555">
            <v>2504.41</v>
          </cell>
          <cell r="I2555">
            <v>-11.4</v>
          </cell>
          <cell r="AY2555">
            <v>0</v>
          </cell>
          <cell r="CK2555">
            <v>0</v>
          </cell>
          <cell r="CL2555">
            <v>0</v>
          </cell>
          <cell r="CM2555">
            <v>0</v>
          </cell>
        </row>
        <row r="2556">
          <cell r="F2556">
            <v>8008</v>
          </cell>
          <cell r="G2556">
            <v>8008</v>
          </cell>
          <cell r="H2556">
            <v>1731</v>
          </cell>
          <cell r="I2556">
            <v>0</v>
          </cell>
          <cell r="AY2556">
            <v>0</v>
          </cell>
          <cell r="CK2556">
            <v>0</v>
          </cell>
          <cell r="CL2556">
            <v>0</v>
          </cell>
          <cell r="CM2556">
            <v>0</v>
          </cell>
        </row>
        <row r="2557">
          <cell r="F2557">
            <v>15000</v>
          </cell>
          <cell r="G2557">
            <v>24300</v>
          </cell>
          <cell r="H2557">
            <v>24204.2</v>
          </cell>
          <cell r="I2557">
            <v>0</v>
          </cell>
          <cell r="AY2557">
            <v>0</v>
          </cell>
          <cell r="CK2557">
            <v>0</v>
          </cell>
          <cell r="CL2557">
            <v>0</v>
          </cell>
          <cell r="CM2557">
            <v>0</v>
          </cell>
        </row>
        <row r="2558">
          <cell r="F2558">
            <v>641976</v>
          </cell>
          <cell r="G2558">
            <v>641976</v>
          </cell>
          <cell r="H2558">
            <v>520179.14</v>
          </cell>
          <cell r="I2558">
            <v>0</v>
          </cell>
          <cell r="AY2558">
            <v>56136.81</v>
          </cell>
          <cell r="CK2558">
            <v>0</v>
          </cell>
          <cell r="CL2558">
            <v>0</v>
          </cell>
          <cell r="CM2558">
            <v>0</v>
          </cell>
        </row>
        <row r="2559">
          <cell r="F2559">
            <v>27348</v>
          </cell>
          <cell r="G2559">
            <v>27348</v>
          </cell>
          <cell r="H2559">
            <v>21546</v>
          </cell>
          <cell r="I2559">
            <v>0</v>
          </cell>
          <cell r="AY2559">
            <v>2394</v>
          </cell>
          <cell r="CK2559">
            <v>0</v>
          </cell>
          <cell r="CL2559">
            <v>0</v>
          </cell>
          <cell r="CM2559">
            <v>0</v>
          </cell>
        </row>
        <row r="2560">
          <cell r="F2560">
            <v>48106</v>
          </cell>
          <cell r="G2560">
            <v>48106</v>
          </cell>
          <cell r="H2560">
            <v>23388.31</v>
          </cell>
          <cell r="I2560">
            <v>0</v>
          </cell>
          <cell r="AY2560">
            <v>0</v>
          </cell>
          <cell r="CK2560">
            <v>0</v>
          </cell>
          <cell r="CL2560">
            <v>0</v>
          </cell>
          <cell r="CM2560">
            <v>0</v>
          </cell>
        </row>
        <row r="2561">
          <cell r="F2561">
            <v>130146</v>
          </cell>
          <cell r="G2561">
            <v>130146</v>
          </cell>
          <cell r="H2561">
            <v>0</v>
          </cell>
          <cell r="I2561">
            <v>0</v>
          </cell>
          <cell r="AY2561">
            <v>0</v>
          </cell>
          <cell r="CK2561">
            <v>0</v>
          </cell>
          <cell r="CL2561">
            <v>0</v>
          </cell>
          <cell r="CM2561">
            <v>0</v>
          </cell>
        </row>
        <row r="2562">
          <cell r="F2562">
            <v>101781</v>
          </cell>
          <cell r="G2562">
            <v>101781</v>
          </cell>
          <cell r="H2562">
            <v>79608.08</v>
          </cell>
          <cell r="I2562">
            <v>0</v>
          </cell>
          <cell r="AY2562">
            <v>8829.51</v>
          </cell>
          <cell r="CK2562">
            <v>0</v>
          </cell>
          <cell r="CL2562">
            <v>0</v>
          </cell>
          <cell r="CM2562">
            <v>0</v>
          </cell>
        </row>
        <row r="2563">
          <cell r="F2563">
            <v>16956</v>
          </cell>
          <cell r="G2563">
            <v>16956</v>
          </cell>
          <cell r="H2563">
            <v>13610.01</v>
          </cell>
          <cell r="I2563">
            <v>0</v>
          </cell>
          <cell r="AY2563">
            <v>1511.23</v>
          </cell>
          <cell r="CK2563">
            <v>0</v>
          </cell>
          <cell r="CL2563">
            <v>0</v>
          </cell>
          <cell r="CM2563">
            <v>0</v>
          </cell>
        </row>
        <row r="2564">
          <cell r="F2564">
            <v>26400</v>
          </cell>
          <cell r="G2564">
            <v>26400</v>
          </cell>
          <cell r="H2564">
            <v>21046.86</v>
          </cell>
          <cell r="I2564">
            <v>0</v>
          </cell>
          <cell r="AY2564">
            <v>2338.02</v>
          </cell>
          <cell r="CK2564">
            <v>0</v>
          </cell>
          <cell r="CL2564">
            <v>0</v>
          </cell>
          <cell r="CM2564">
            <v>0</v>
          </cell>
        </row>
        <row r="2565">
          <cell r="F2565">
            <v>14874</v>
          </cell>
          <cell r="G2565">
            <v>16284.23</v>
          </cell>
          <cell r="H2565">
            <v>16284.23</v>
          </cell>
          <cell r="I2565">
            <v>0</v>
          </cell>
          <cell r="AY2565">
            <v>0</v>
          </cell>
          <cell r="CK2565">
            <v>0</v>
          </cell>
          <cell r="CL2565">
            <v>0</v>
          </cell>
          <cell r="CM2565">
            <v>0</v>
          </cell>
        </row>
        <row r="2566">
          <cell r="F2566">
            <v>84150</v>
          </cell>
          <cell r="G2566">
            <v>84150</v>
          </cell>
          <cell r="H2566">
            <v>58791.55</v>
          </cell>
          <cell r="I2566">
            <v>0</v>
          </cell>
          <cell r="AY2566">
            <v>6078.21</v>
          </cell>
          <cell r="CK2566">
            <v>0</v>
          </cell>
          <cell r="CL2566">
            <v>0</v>
          </cell>
          <cell r="CM2566">
            <v>0</v>
          </cell>
        </row>
        <row r="2567">
          <cell r="F2567">
            <v>5945</v>
          </cell>
          <cell r="G2567">
            <v>6134.99</v>
          </cell>
          <cell r="H2567">
            <v>5183.5200000000004</v>
          </cell>
          <cell r="I2567">
            <v>0</v>
          </cell>
          <cell r="AY2567">
            <v>365.77</v>
          </cell>
          <cell r="CK2567">
            <v>0</v>
          </cell>
          <cell r="CL2567">
            <v>0</v>
          </cell>
          <cell r="CM2567">
            <v>0</v>
          </cell>
        </row>
        <row r="2568">
          <cell r="F2568">
            <v>2080</v>
          </cell>
          <cell r="G2568">
            <v>2080</v>
          </cell>
          <cell r="H2568">
            <v>590.5</v>
          </cell>
          <cell r="I2568">
            <v>0</v>
          </cell>
          <cell r="AY2568">
            <v>118.26</v>
          </cell>
          <cell r="CK2568">
            <v>0</v>
          </cell>
          <cell r="CL2568">
            <v>0</v>
          </cell>
          <cell r="CM2568">
            <v>0</v>
          </cell>
        </row>
        <row r="2569">
          <cell r="F2569">
            <v>500000</v>
          </cell>
          <cell r="G2569">
            <v>548857.85</v>
          </cell>
          <cell r="H2569">
            <v>240757.68</v>
          </cell>
          <cell r="I2569">
            <v>191226.17</v>
          </cell>
          <cell r="AY2569">
            <v>0</v>
          </cell>
          <cell r="CK2569">
            <v>0</v>
          </cell>
          <cell r="CL2569">
            <v>0</v>
          </cell>
          <cell r="CM2569">
            <v>0</v>
          </cell>
        </row>
        <row r="2570">
          <cell r="F2570">
            <v>13106</v>
          </cell>
          <cell r="G2570">
            <v>13106</v>
          </cell>
          <cell r="H2570">
            <v>8326</v>
          </cell>
          <cell r="I2570">
            <v>240</v>
          </cell>
          <cell r="AY2570">
            <v>0</v>
          </cell>
          <cell r="CK2570">
            <v>0</v>
          </cell>
          <cell r="CL2570">
            <v>0</v>
          </cell>
          <cell r="CM2570">
            <v>0</v>
          </cell>
        </row>
        <row r="2571">
          <cell r="F2571">
            <v>25471</v>
          </cell>
          <cell r="G2571">
            <v>25471</v>
          </cell>
          <cell r="H2571">
            <v>5599.4</v>
          </cell>
          <cell r="I2571">
            <v>0</v>
          </cell>
          <cell r="AY2571">
            <v>0</v>
          </cell>
          <cell r="CK2571">
            <v>0</v>
          </cell>
          <cell r="CL2571">
            <v>0</v>
          </cell>
          <cell r="CM2571">
            <v>0</v>
          </cell>
        </row>
        <row r="2573">
          <cell r="F2573">
            <v>654204</v>
          </cell>
          <cell r="G2573">
            <v>654204</v>
          </cell>
          <cell r="H2573">
            <v>521228.92</v>
          </cell>
          <cell r="I2573">
            <v>0</v>
          </cell>
          <cell r="AY2573">
            <v>57970.94</v>
          </cell>
          <cell r="CK2573">
            <v>0</v>
          </cell>
          <cell r="CL2573">
            <v>0</v>
          </cell>
          <cell r="CM2573">
            <v>0</v>
          </cell>
        </row>
        <row r="2574">
          <cell r="F2574">
            <v>13612</v>
          </cell>
          <cell r="G2574">
            <v>13612</v>
          </cell>
          <cell r="H2574">
            <v>11529</v>
          </cell>
          <cell r="I2574">
            <v>0</v>
          </cell>
          <cell r="AY2574">
            <v>1281</v>
          </cell>
          <cell r="CK2574">
            <v>0</v>
          </cell>
          <cell r="CL2574">
            <v>0</v>
          </cell>
          <cell r="CM2574">
            <v>0</v>
          </cell>
        </row>
        <row r="2575">
          <cell r="F2575">
            <v>42728</v>
          </cell>
          <cell r="G2575">
            <v>42728</v>
          </cell>
          <cell r="H2575">
            <v>21285.96</v>
          </cell>
          <cell r="I2575">
            <v>0</v>
          </cell>
          <cell r="AY2575">
            <v>0</v>
          </cell>
          <cell r="CK2575">
            <v>0</v>
          </cell>
          <cell r="CL2575">
            <v>0</v>
          </cell>
          <cell r="CM2575">
            <v>0</v>
          </cell>
        </row>
        <row r="2576">
          <cell r="F2576">
            <v>130053</v>
          </cell>
          <cell r="G2576">
            <v>130053</v>
          </cell>
          <cell r="H2576">
            <v>0</v>
          </cell>
          <cell r="I2576">
            <v>0</v>
          </cell>
          <cell r="AY2576">
            <v>0</v>
          </cell>
          <cell r="CK2576">
            <v>0</v>
          </cell>
          <cell r="CL2576">
            <v>0</v>
          </cell>
          <cell r="CM2576">
            <v>0</v>
          </cell>
        </row>
        <row r="2577">
          <cell r="F2577">
            <v>72085</v>
          </cell>
          <cell r="G2577">
            <v>72085</v>
          </cell>
          <cell r="H2577">
            <v>55271.91</v>
          </cell>
          <cell r="I2577">
            <v>0</v>
          </cell>
          <cell r="AY2577">
            <v>6230.4</v>
          </cell>
          <cell r="CK2577">
            <v>0</v>
          </cell>
          <cell r="CL2577">
            <v>0</v>
          </cell>
          <cell r="CM2577">
            <v>0</v>
          </cell>
        </row>
        <row r="2578">
          <cell r="F2578">
            <v>12523</v>
          </cell>
          <cell r="G2578">
            <v>12523</v>
          </cell>
          <cell r="H2578">
            <v>9821.23</v>
          </cell>
          <cell r="I2578">
            <v>0</v>
          </cell>
          <cell r="AY2578">
            <v>1111.1600000000001</v>
          </cell>
          <cell r="CK2578">
            <v>0</v>
          </cell>
          <cell r="CL2578">
            <v>0</v>
          </cell>
          <cell r="CM2578">
            <v>0</v>
          </cell>
        </row>
        <row r="2579">
          <cell r="F2579">
            <v>13200</v>
          </cell>
          <cell r="G2579">
            <v>13200</v>
          </cell>
          <cell r="H2579">
            <v>10530</v>
          </cell>
          <cell r="I2579">
            <v>0</v>
          </cell>
          <cell r="AY2579">
            <v>1170</v>
          </cell>
          <cell r="CK2579">
            <v>0</v>
          </cell>
          <cell r="CL2579">
            <v>0</v>
          </cell>
          <cell r="CM2579">
            <v>0</v>
          </cell>
        </row>
        <row r="2580">
          <cell r="F2580">
            <v>14863</v>
          </cell>
          <cell r="G2580">
            <v>15606.4</v>
          </cell>
          <cell r="H2580">
            <v>15606.4</v>
          </cell>
          <cell r="I2580">
            <v>0</v>
          </cell>
          <cell r="AY2580">
            <v>0</v>
          </cell>
          <cell r="CK2580">
            <v>0</v>
          </cell>
          <cell r="CL2580">
            <v>0</v>
          </cell>
          <cell r="CM2580">
            <v>0</v>
          </cell>
        </row>
        <row r="2581">
          <cell r="F2581">
            <v>96856</v>
          </cell>
          <cell r="G2581">
            <v>96856</v>
          </cell>
          <cell r="H2581">
            <v>69223.73</v>
          </cell>
          <cell r="I2581">
            <v>0</v>
          </cell>
          <cell r="AY2581">
            <v>7353.91</v>
          </cell>
          <cell r="CK2581">
            <v>0</v>
          </cell>
          <cell r="CL2581">
            <v>0</v>
          </cell>
          <cell r="CM2581">
            <v>0</v>
          </cell>
        </row>
        <row r="2582">
          <cell r="F2582">
            <v>2988</v>
          </cell>
          <cell r="G2582">
            <v>3627.47</v>
          </cell>
          <cell r="H2582">
            <v>3364.47</v>
          </cell>
          <cell r="I2582">
            <v>0</v>
          </cell>
          <cell r="AY2582">
            <v>0</v>
          </cell>
          <cell r="CK2582">
            <v>0</v>
          </cell>
          <cell r="CL2582">
            <v>0</v>
          </cell>
          <cell r="CM2582">
            <v>0</v>
          </cell>
        </row>
        <row r="2583">
          <cell r="F2583">
            <v>47554</v>
          </cell>
          <cell r="G2583">
            <v>47554</v>
          </cell>
          <cell r="H2583">
            <v>41468.160000000003</v>
          </cell>
          <cell r="I2583">
            <v>0</v>
          </cell>
          <cell r="AY2583">
            <v>2926.16</v>
          </cell>
          <cell r="CK2583">
            <v>0</v>
          </cell>
          <cell r="CL2583">
            <v>0</v>
          </cell>
          <cell r="CM2583">
            <v>0</v>
          </cell>
        </row>
        <row r="2584">
          <cell r="F2584">
            <v>832</v>
          </cell>
          <cell r="G2584">
            <v>832</v>
          </cell>
          <cell r="H2584">
            <v>439.29</v>
          </cell>
          <cell r="I2584">
            <v>0</v>
          </cell>
          <cell r="AY2584">
            <v>47.3</v>
          </cell>
          <cell r="CK2584">
            <v>0</v>
          </cell>
          <cell r="CL2584">
            <v>0</v>
          </cell>
          <cell r="CM2584">
            <v>0</v>
          </cell>
        </row>
        <row r="2585">
          <cell r="F2585">
            <v>10000</v>
          </cell>
          <cell r="G2585">
            <v>10000</v>
          </cell>
          <cell r="H2585">
            <v>9500</v>
          </cell>
          <cell r="I2585">
            <v>460</v>
          </cell>
          <cell r="AY2585">
            <v>0</v>
          </cell>
          <cell r="CK2585">
            <v>0</v>
          </cell>
          <cell r="CL2585">
            <v>0</v>
          </cell>
          <cell r="CM2585">
            <v>0</v>
          </cell>
        </row>
        <row r="2586">
          <cell r="F2586">
            <v>84859</v>
          </cell>
          <cell r="G2586">
            <v>84859</v>
          </cell>
          <cell r="H2586">
            <v>30461.59</v>
          </cell>
          <cell r="I2586">
            <v>12763.65</v>
          </cell>
          <cell r="AY2586">
            <v>0</v>
          </cell>
          <cell r="CK2586">
            <v>0</v>
          </cell>
          <cell r="CL2586">
            <v>0</v>
          </cell>
          <cell r="CM2586">
            <v>0</v>
          </cell>
        </row>
        <row r="2587">
          <cell r="F2587">
            <v>19000</v>
          </cell>
          <cell r="G2587">
            <v>19000</v>
          </cell>
          <cell r="H2587">
            <v>13815.85</v>
          </cell>
          <cell r="I2587">
            <v>0</v>
          </cell>
          <cell r="AY2587">
            <v>0</v>
          </cell>
          <cell r="CK2587">
            <v>0</v>
          </cell>
          <cell r="CL2587">
            <v>0</v>
          </cell>
          <cell r="CM2587">
            <v>0</v>
          </cell>
        </row>
        <row r="2588">
          <cell r="F2588">
            <v>12000</v>
          </cell>
          <cell r="G2588">
            <v>12000</v>
          </cell>
          <cell r="H2588">
            <v>0</v>
          </cell>
          <cell r="I2588">
            <v>0</v>
          </cell>
          <cell r="AY2588">
            <v>0</v>
          </cell>
          <cell r="CK2588">
            <v>0</v>
          </cell>
          <cell r="CL2588">
            <v>0</v>
          </cell>
          <cell r="CM2588">
            <v>0</v>
          </cell>
        </row>
        <row r="2589">
          <cell r="F2589">
            <v>5100</v>
          </cell>
          <cell r="G2589">
            <v>0</v>
          </cell>
          <cell r="H2589">
            <v>0</v>
          </cell>
          <cell r="I2589">
            <v>0</v>
          </cell>
          <cell r="AY2589">
            <v>0</v>
          </cell>
          <cell r="CK2589">
            <v>0</v>
          </cell>
          <cell r="CL2589">
            <v>0</v>
          </cell>
          <cell r="CM2589">
            <v>0</v>
          </cell>
        </row>
        <row r="2590">
          <cell r="F2590">
            <v>2976</v>
          </cell>
          <cell r="G2590">
            <v>2976</v>
          </cell>
          <cell r="H2590">
            <v>2131.5</v>
          </cell>
          <cell r="I2590">
            <v>904.5</v>
          </cell>
          <cell r="AY2590">
            <v>74</v>
          </cell>
          <cell r="CK2590">
            <v>0</v>
          </cell>
          <cell r="CL2590">
            <v>0</v>
          </cell>
          <cell r="CM2590">
            <v>0</v>
          </cell>
        </row>
        <row r="2591">
          <cell r="F2591">
            <v>1000</v>
          </cell>
          <cell r="G2591">
            <v>1000</v>
          </cell>
          <cell r="H2591">
            <v>999.5</v>
          </cell>
          <cell r="I2591">
            <v>0</v>
          </cell>
          <cell r="AY2591">
            <v>0</v>
          </cell>
          <cell r="CK2591">
            <v>0</v>
          </cell>
          <cell r="CL2591">
            <v>0</v>
          </cell>
          <cell r="CM2591">
            <v>0</v>
          </cell>
        </row>
        <row r="2592">
          <cell r="F2592">
            <v>5000</v>
          </cell>
          <cell r="G2592">
            <v>5000</v>
          </cell>
          <cell r="H2592">
            <v>0</v>
          </cell>
          <cell r="I2592">
            <v>0</v>
          </cell>
          <cell r="AY2592">
            <v>0</v>
          </cell>
          <cell r="CK2592">
            <v>0</v>
          </cell>
          <cell r="CL2592">
            <v>0</v>
          </cell>
          <cell r="CM2592">
            <v>0</v>
          </cell>
        </row>
        <row r="2593">
          <cell r="F2593">
            <v>6728</v>
          </cell>
          <cell r="G2593">
            <v>6728</v>
          </cell>
          <cell r="H2593">
            <v>0</v>
          </cell>
          <cell r="I2593">
            <v>180</v>
          </cell>
          <cell r="AY2593">
            <v>0</v>
          </cell>
          <cell r="CK2593">
            <v>0</v>
          </cell>
          <cell r="CL2593">
            <v>0</v>
          </cell>
          <cell r="CM2593">
            <v>0</v>
          </cell>
        </row>
        <row r="2594">
          <cell r="F2594">
            <v>200</v>
          </cell>
          <cell r="G2594">
            <v>200</v>
          </cell>
          <cell r="H2594">
            <v>200</v>
          </cell>
          <cell r="I2594">
            <v>0</v>
          </cell>
          <cell r="AY2594">
            <v>0</v>
          </cell>
          <cell r="CK2594">
            <v>0</v>
          </cell>
          <cell r="CL2594">
            <v>0</v>
          </cell>
          <cell r="CM2594">
            <v>0</v>
          </cell>
        </row>
        <row r="2595">
          <cell r="F2595">
            <v>2698</v>
          </cell>
          <cell r="G2595">
            <v>2698</v>
          </cell>
          <cell r="H2595">
            <v>1615.71</v>
          </cell>
          <cell r="I2595">
            <v>0</v>
          </cell>
          <cell r="AY2595">
            <v>0</v>
          </cell>
          <cell r="CK2595">
            <v>0</v>
          </cell>
          <cell r="CL2595">
            <v>0</v>
          </cell>
          <cell r="CM2595">
            <v>0</v>
          </cell>
        </row>
        <row r="2596">
          <cell r="F2596">
            <v>93618</v>
          </cell>
          <cell r="G2596">
            <v>93618</v>
          </cell>
          <cell r="H2596">
            <v>31983.77</v>
          </cell>
          <cell r="I2596">
            <v>2348.67</v>
          </cell>
          <cell r="AY2596">
            <v>1682.4</v>
          </cell>
          <cell r="CK2596">
            <v>0</v>
          </cell>
          <cell r="CL2596">
            <v>0</v>
          </cell>
          <cell r="CM2596">
            <v>0</v>
          </cell>
        </row>
        <row r="2597">
          <cell r="F2597">
            <v>1149396</v>
          </cell>
          <cell r="G2597">
            <v>1149396</v>
          </cell>
          <cell r="H2597">
            <v>683117.7</v>
          </cell>
          <cell r="I2597">
            <v>0</v>
          </cell>
          <cell r="AY2597">
            <v>92345.5</v>
          </cell>
          <cell r="CK2597">
            <v>0</v>
          </cell>
          <cell r="CL2597">
            <v>0</v>
          </cell>
          <cell r="CM2597">
            <v>0</v>
          </cell>
        </row>
        <row r="2598">
          <cell r="F2598">
            <v>24521</v>
          </cell>
          <cell r="G2598">
            <v>24521</v>
          </cell>
          <cell r="H2598">
            <v>17465</v>
          </cell>
          <cell r="I2598">
            <v>0</v>
          </cell>
          <cell r="AY2598">
            <v>2208.5</v>
          </cell>
          <cell r="CK2598">
            <v>0</v>
          </cell>
          <cell r="CL2598">
            <v>0</v>
          </cell>
          <cell r="CM2598">
            <v>0</v>
          </cell>
        </row>
        <row r="2599">
          <cell r="F2599">
            <v>81516</v>
          </cell>
          <cell r="G2599">
            <v>81516</v>
          </cell>
          <cell r="H2599">
            <v>27767.59</v>
          </cell>
          <cell r="I2599">
            <v>0</v>
          </cell>
          <cell r="AY2599">
            <v>0</v>
          </cell>
          <cell r="CK2599">
            <v>0</v>
          </cell>
          <cell r="CL2599">
            <v>0</v>
          </cell>
          <cell r="CM2599">
            <v>0</v>
          </cell>
        </row>
        <row r="2600">
          <cell r="F2600">
            <v>228811</v>
          </cell>
          <cell r="G2600">
            <v>228811</v>
          </cell>
          <cell r="H2600">
            <v>1462.66</v>
          </cell>
          <cell r="I2600">
            <v>0</v>
          </cell>
          <cell r="AY2600">
            <v>0</v>
          </cell>
          <cell r="CK2600">
            <v>0</v>
          </cell>
          <cell r="CL2600">
            <v>0</v>
          </cell>
          <cell r="CM2600">
            <v>0</v>
          </cell>
        </row>
        <row r="2601">
          <cell r="F2601">
            <v>0</v>
          </cell>
          <cell r="G2601">
            <v>56322.76</v>
          </cell>
          <cell r="H2601">
            <v>56322.76</v>
          </cell>
          <cell r="I2601">
            <v>0</v>
          </cell>
          <cell r="AY2601">
            <v>0</v>
          </cell>
          <cell r="CK2601">
            <v>0</v>
          </cell>
          <cell r="CL2601">
            <v>0</v>
          </cell>
          <cell r="CM2601">
            <v>0</v>
          </cell>
        </row>
        <row r="2602">
          <cell r="F2602">
            <v>175706</v>
          </cell>
          <cell r="G2602">
            <v>175706</v>
          </cell>
          <cell r="H2602">
            <v>102107.13</v>
          </cell>
          <cell r="I2602">
            <v>0</v>
          </cell>
          <cell r="AY2602">
            <v>13959.92</v>
          </cell>
          <cell r="CK2602">
            <v>0</v>
          </cell>
          <cell r="CL2602">
            <v>0</v>
          </cell>
          <cell r="CM2602">
            <v>0</v>
          </cell>
        </row>
        <row r="2603">
          <cell r="F2603">
            <v>29740</v>
          </cell>
          <cell r="G2603">
            <v>29740</v>
          </cell>
          <cell r="H2603">
            <v>17789.25</v>
          </cell>
          <cell r="I2603">
            <v>0</v>
          </cell>
          <cell r="AY2603">
            <v>2434.91</v>
          </cell>
          <cell r="CK2603">
            <v>0</v>
          </cell>
          <cell r="CL2603">
            <v>0</v>
          </cell>
          <cell r="CM2603">
            <v>0</v>
          </cell>
        </row>
        <row r="2604">
          <cell r="F2604">
            <v>39600</v>
          </cell>
          <cell r="G2604">
            <v>39600</v>
          </cell>
          <cell r="H2604">
            <v>23335.72</v>
          </cell>
          <cell r="I2604">
            <v>0</v>
          </cell>
          <cell r="AY2604">
            <v>3217.5</v>
          </cell>
          <cell r="CK2604">
            <v>0</v>
          </cell>
          <cell r="CL2604">
            <v>0</v>
          </cell>
          <cell r="CM2604">
            <v>0</v>
          </cell>
        </row>
        <row r="2605">
          <cell r="F2605">
            <v>26150</v>
          </cell>
          <cell r="G2605">
            <v>23200.959999999999</v>
          </cell>
          <cell r="H2605">
            <v>22990.42</v>
          </cell>
          <cell r="I2605">
            <v>0</v>
          </cell>
          <cell r="AY2605">
            <v>0</v>
          </cell>
          <cell r="CK2605">
            <v>0</v>
          </cell>
          <cell r="CL2605">
            <v>0</v>
          </cell>
          <cell r="CM2605">
            <v>0</v>
          </cell>
        </row>
        <row r="2606">
          <cell r="F2606">
            <v>144683</v>
          </cell>
          <cell r="G2606">
            <v>144683</v>
          </cell>
          <cell r="H2606">
            <v>79167.44</v>
          </cell>
          <cell r="I2606">
            <v>0</v>
          </cell>
          <cell r="AY2606">
            <v>12883.57</v>
          </cell>
          <cell r="CK2606">
            <v>0</v>
          </cell>
          <cell r="CL2606">
            <v>0</v>
          </cell>
          <cell r="CM2606">
            <v>0</v>
          </cell>
        </row>
        <row r="2607">
          <cell r="F2607">
            <v>14301</v>
          </cell>
          <cell r="G2607">
            <v>14301</v>
          </cell>
          <cell r="H2607">
            <v>5183.5200000000004</v>
          </cell>
          <cell r="I2607">
            <v>0</v>
          </cell>
          <cell r="AY2607">
            <v>365.77</v>
          </cell>
          <cell r="CK2607">
            <v>0</v>
          </cell>
          <cell r="CL2607">
            <v>0</v>
          </cell>
          <cell r="CM2607">
            <v>0</v>
          </cell>
        </row>
        <row r="2608">
          <cell r="F2608">
            <v>1664</v>
          </cell>
          <cell r="G2608">
            <v>1664</v>
          </cell>
          <cell r="H2608">
            <v>878.59</v>
          </cell>
          <cell r="I2608">
            <v>0</v>
          </cell>
          <cell r="AY2608">
            <v>94.61</v>
          </cell>
          <cell r="CK2608">
            <v>0</v>
          </cell>
          <cell r="CL2608">
            <v>0</v>
          </cell>
          <cell r="CM2608">
            <v>0</v>
          </cell>
        </row>
        <row r="2609">
          <cell r="F2609">
            <v>270000</v>
          </cell>
          <cell r="G2609">
            <v>309311.2</v>
          </cell>
          <cell r="H2609">
            <v>309311.2</v>
          </cell>
          <cell r="I2609">
            <v>0</v>
          </cell>
          <cell r="AY2609">
            <v>0</v>
          </cell>
          <cell r="CK2609">
            <v>0</v>
          </cell>
          <cell r="CL2609">
            <v>0</v>
          </cell>
          <cell r="CM2609">
            <v>0</v>
          </cell>
        </row>
        <row r="2610">
          <cell r="F2610">
            <v>1768</v>
          </cell>
          <cell r="G2610">
            <v>1768</v>
          </cell>
          <cell r="H2610">
            <v>1633</v>
          </cell>
          <cell r="I2610">
            <v>135</v>
          </cell>
          <cell r="AY2610">
            <v>180</v>
          </cell>
          <cell r="CK2610">
            <v>0</v>
          </cell>
          <cell r="CL2610">
            <v>0</v>
          </cell>
          <cell r="CM2610">
            <v>0</v>
          </cell>
        </row>
        <row r="2611">
          <cell r="F2611">
            <v>14713</v>
          </cell>
          <cell r="G2611">
            <v>14713</v>
          </cell>
          <cell r="H2611">
            <v>1204.45</v>
          </cell>
          <cell r="I2611">
            <v>785</v>
          </cell>
          <cell r="AY2611">
            <v>0</v>
          </cell>
          <cell r="CK2611">
            <v>0</v>
          </cell>
          <cell r="CL2611">
            <v>0</v>
          </cell>
          <cell r="CM2611">
            <v>0</v>
          </cell>
        </row>
        <row r="2612">
          <cell r="F2612">
            <v>1968240</v>
          </cell>
          <cell r="G2612">
            <v>1968240</v>
          </cell>
          <cell r="H2612">
            <v>1618198.9</v>
          </cell>
          <cell r="I2612">
            <v>0</v>
          </cell>
          <cell r="AY2612">
            <v>179623</v>
          </cell>
          <cell r="CK2612">
            <v>0</v>
          </cell>
          <cell r="CL2612">
            <v>0</v>
          </cell>
          <cell r="CM2612">
            <v>0</v>
          </cell>
        </row>
        <row r="2613">
          <cell r="F2613">
            <v>27348</v>
          </cell>
          <cell r="G2613">
            <v>27348</v>
          </cell>
          <cell r="H2613">
            <v>21546</v>
          </cell>
          <cell r="I2613">
            <v>0</v>
          </cell>
          <cell r="AY2613">
            <v>2394</v>
          </cell>
          <cell r="CK2613">
            <v>0</v>
          </cell>
          <cell r="CL2613">
            <v>0</v>
          </cell>
          <cell r="CM2613">
            <v>0</v>
          </cell>
        </row>
        <row r="2614">
          <cell r="F2614">
            <v>130419</v>
          </cell>
          <cell r="G2614">
            <v>130419</v>
          </cell>
          <cell r="H2614">
            <v>66834.259999999995</v>
          </cell>
          <cell r="I2614">
            <v>0</v>
          </cell>
          <cell r="AY2614">
            <v>0</v>
          </cell>
          <cell r="CK2614">
            <v>0</v>
          </cell>
          <cell r="CL2614">
            <v>0</v>
          </cell>
          <cell r="CM2614">
            <v>0</v>
          </cell>
        </row>
        <row r="2615">
          <cell r="F2615">
            <v>388031</v>
          </cell>
          <cell r="G2615">
            <v>388031</v>
          </cell>
          <cell r="H2615">
            <v>0</v>
          </cell>
          <cell r="I2615">
            <v>0</v>
          </cell>
          <cell r="AY2615">
            <v>0</v>
          </cell>
          <cell r="CK2615">
            <v>0</v>
          </cell>
          <cell r="CL2615">
            <v>0</v>
          </cell>
          <cell r="CM2615">
            <v>0</v>
          </cell>
        </row>
        <row r="2616">
          <cell r="F2616">
            <v>265738</v>
          </cell>
          <cell r="G2616">
            <v>265738</v>
          </cell>
          <cell r="H2616">
            <v>212341.42</v>
          </cell>
          <cell r="I2616">
            <v>0</v>
          </cell>
          <cell r="AY2616">
            <v>23918.81</v>
          </cell>
          <cell r="CK2616">
            <v>0</v>
          </cell>
          <cell r="CL2616">
            <v>0</v>
          </cell>
          <cell r="CM2616">
            <v>0</v>
          </cell>
        </row>
        <row r="2617">
          <cell r="F2617">
            <v>46195</v>
          </cell>
          <cell r="G2617">
            <v>46195</v>
          </cell>
          <cell r="H2617">
            <v>38057.449999999997</v>
          </cell>
          <cell r="I2617">
            <v>0</v>
          </cell>
          <cell r="AY2617">
            <v>4302.82</v>
          </cell>
          <cell r="CK2617">
            <v>0</v>
          </cell>
          <cell r="CL2617">
            <v>0</v>
          </cell>
          <cell r="CM2617">
            <v>0</v>
          </cell>
        </row>
        <row r="2618">
          <cell r="F2618">
            <v>46200</v>
          </cell>
          <cell r="G2618">
            <v>46200</v>
          </cell>
          <cell r="H2618">
            <v>36852.54</v>
          </cell>
          <cell r="I2618">
            <v>0</v>
          </cell>
          <cell r="AY2618">
            <v>4095</v>
          </cell>
          <cell r="CK2618">
            <v>0</v>
          </cell>
          <cell r="CL2618">
            <v>0</v>
          </cell>
          <cell r="CM2618">
            <v>0</v>
          </cell>
        </row>
        <row r="2619">
          <cell r="F2619">
            <v>44346</v>
          </cell>
          <cell r="G2619">
            <v>48613.43</v>
          </cell>
          <cell r="H2619">
            <v>48613.43</v>
          </cell>
          <cell r="I2619">
            <v>0</v>
          </cell>
          <cell r="AY2619">
            <v>0</v>
          </cell>
          <cell r="CK2619">
            <v>0</v>
          </cell>
          <cell r="CL2619">
            <v>0</v>
          </cell>
          <cell r="CM2619">
            <v>0</v>
          </cell>
        </row>
        <row r="2620">
          <cell r="F2620">
            <v>263489</v>
          </cell>
          <cell r="G2620">
            <v>263489</v>
          </cell>
          <cell r="H2620">
            <v>192151.12</v>
          </cell>
          <cell r="I2620">
            <v>0</v>
          </cell>
          <cell r="AY2620">
            <v>20238.849999999999</v>
          </cell>
          <cell r="CK2620">
            <v>0</v>
          </cell>
          <cell r="CL2620">
            <v>0</v>
          </cell>
          <cell r="CM2620">
            <v>0</v>
          </cell>
        </row>
        <row r="2621">
          <cell r="F2621">
            <v>26251</v>
          </cell>
          <cell r="G2621">
            <v>26251</v>
          </cell>
          <cell r="H2621">
            <v>9781.93</v>
          </cell>
          <cell r="I2621">
            <v>0</v>
          </cell>
          <cell r="AY2621">
            <v>0</v>
          </cell>
          <cell r="CK2621">
            <v>0</v>
          </cell>
          <cell r="CL2621">
            <v>0</v>
          </cell>
          <cell r="CM2621">
            <v>0</v>
          </cell>
        </row>
        <row r="2622">
          <cell r="F2622">
            <v>10874</v>
          </cell>
          <cell r="G2622">
            <v>10874</v>
          </cell>
          <cell r="H2622">
            <v>4110</v>
          </cell>
          <cell r="I2622">
            <v>1012</v>
          </cell>
          <cell r="AY2622">
            <v>0</v>
          </cell>
          <cell r="CK2622">
            <v>0</v>
          </cell>
          <cell r="CL2622">
            <v>0</v>
          </cell>
          <cell r="CM2622">
            <v>0</v>
          </cell>
        </row>
        <row r="2623">
          <cell r="F2623">
            <v>60000</v>
          </cell>
          <cell r="G2623">
            <v>60000</v>
          </cell>
          <cell r="H2623">
            <v>25587.79</v>
          </cell>
          <cell r="I2623">
            <v>0</v>
          </cell>
          <cell r="AY2623">
            <v>0</v>
          </cell>
          <cell r="CK2623">
            <v>0</v>
          </cell>
          <cell r="CL2623">
            <v>0</v>
          </cell>
          <cell r="CM2623">
            <v>0</v>
          </cell>
        </row>
        <row r="2624">
          <cell r="F2624">
            <v>11178</v>
          </cell>
          <cell r="G2624">
            <v>11178</v>
          </cell>
          <cell r="H2624">
            <v>2798.44</v>
          </cell>
          <cell r="I2624">
            <v>365</v>
          </cell>
          <cell r="AY2624">
            <v>0</v>
          </cell>
          <cell r="CK2624">
            <v>0</v>
          </cell>
          <cell r="CL2624">
            <v>0</v>
          </cell>
          <cell r="CM2624">
            <v>0</v>
          </cell>
        </row>
        <row r="2625">
          <cell r="F2625">
            <v>25000</v>
          </cell>
          <cell r="G2625">
            <v>25000</v>
          </cell>
          <cell r="H2625">
            <v>15000</v>
          </cell>
          <cell r="I2625">
            <v>0</v>
          </cell>
          <cell r="AY2625">
            <v>0</v>
          </cell>
          <cell r="CK2625">
            <v>0</v>
          </cell>
          <cell r="CL2625">
            <v>0</v>
          </cell>
          <cell r="CM2625">
            <v>0</v>
          </cell>
        </row>
        <row r="2626">
          <cell r="F2626">
            <v>1629</v>
          </cell>
          <cell r="G2626">
            <v>1629</v>
          </cell>
          <cell r="H2626">
            <v>481</v>
          </cell>
          <cell r="I2626">
            <v>0</v>
          </cell>
          <cell r="AY2626">
            <v>0</v>
          </cell>
          <cell r="CK2626">
            <v>0</v>
          </cell>
          <cell r="CL2626">
            <v>0</v>
          </cell>
          <cell r="CM2626">
            <v>0</v>
          </cell>
        </row>
        <row r="2627">
          <cell r="F2627">
            <v>6244</v>
          </cell>
          <cell r="G2627">
            <v>6244</v>
          </cell>
          <cell r="H2627">
            <v>3615.71</v>
          </cell>
          <cell r="I2627">
            <v>0</v>
          </cell>
          <cell r="AY2627">
            <v>61</v>
          </cell>
          <cell r="CK2627">
            <v>0</v>
          </cell>
          <cell r="CL2627">
            <v>0</v>
          </cell>
          <cell r="CM2627">
            <v>0</v>
          </cell>
        </row>
        <row r="2628"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CK2628">
            <v>0</v>
          </cell>
          <cell r="CL2628">
            <v>0</v>
          </cell>
          <cell r="CM2628">
            <v>0</v>
          </cell>
        </row>
        <row r="2629">
          <cell r="F2629">
            <v>1195380</v>
          </cell>
          <cell r="G2629">
            <v>1195380</v>
          </cell>
          <cell r="H2629">
            <v>951886.78</v>
          </cell>
          <cell r="I2629">
            <v>0</v>
          </cell>
          <cell r="AY2629">
            <v>105485.34</v>
          </cell>
          <cell r="CK2629">
            <v>0</v>
          </cell>
          <cell r="CL2629">
            <v>0</v>
          </cell>
          <cell r="CM2629">
            <v>0</v>
          </cell>
        </row>
        <row r="2630">
          <cell r="F2630">
            <v>4236</v>
          </cell>
          <cell r="G2630">
            <v>5565</v>
          </cell>
          <cell r="H2630">
            <v>5565</v>
          </cell>
          <cell r="I2630">
            <v>0</v>
          </cell>
          <cell r="AY2630">
            <v>371</v>
          </cell>
          <cell r="CK2630">
            <v>0</v>
          </cell>
          <cell r="CL2630">
            <v>0</v>
          </cell>
          <cell r="CM2630">
            <v>0</v>
          </cell>
        </row>
        <row r="2631">
          <cell r="F2631">
            <v>71489</v>
          </cell>
          <cell r="G2631">
            <v>71489</v>
          </cell>
          <cell r="H2631">
            <v>44770.13</v>
          </cell>
          <cell r="I2631">
            <v>0</v>
          </cell>
          <cell r="AY2631">
            <v>0</v>
          </cell>
          <cell r="CK2631">
            <v>0</v>
          </cell>
          <cell r="CL2631">
            <v>0</v>
          </cell>
          <cell r="CM2631">
            <v>0</v>
          </cell>
        </row>
        <row r="2632">
          <cell r="F2632">
            <v>233259</v>
          </cell>
          <cell r="G2632">
            <v>233259</v>
          </cell>
          <cell r="H2632">
            <v>107558.27</v>
          </cell>
          <cell r="I2632">
            <v>0</v>
          </cell>
          <cell r="AY2632">
            <v>0</v>
          </cell>
          <cell r="CK2632">
            <v>0</v>
          </cell>
          <cell r="CL2632">
            <v>0</v>
          </cell>
          <cell r="CM2632">
            <v>0</v>
          </cell>
        </row>
        <row r="2633">
          <cell r="F2633">
            <v>0</v>
          </cell>
          <cell r="G2633">
            <v>186434.04</v>
          </cell>
          <cell r="H2633">
            <v>186434.04</v>
          </cell>
          <cell r="I2633">
            <v>0</v>
          </cell>
          <cell r="AY2633">
            <v>0</v>
          </cell>
          <cell r="CK2633">
            <v>0</v>
          </cell>
          <cell r="CL2633">
            <v>0</v>
          </cell>
          <cell r="CM2633">
            <v>0</v>
          </cell>
        </row>
        <row r="2634">
          <cell r="F2634">
            <v>110305</v>
          </cell>
          <cell r="G2634">
            <v>110305</v>
          </cell>
          <cell r="H2634">
            <v>82382.63</v>
          </cell>
          <cell r="I2634">
            <v>0</v>
          </cell>
          <cell r="AY2634">
            <v>9514.7900000000009</v>
          </cell>
          <cell r="CK2634">
            <v>0</v>
          </cell>
          <cell r="CL2634">
            <v>0</v>
          </cell>
          <cell r="CM2634">
            <v>0</v>
          </cell>
        </row>
        <row r="2635">
          <cell r="F2635">
            <v>19150</v>
          </cell>
          <cell r="G2635">
            <v>19150</v>
          </cell>
          <cell r="H2635">
            <v>14660.61</v>
          </cell>
          <cell r="I2635">
            <v>0</v>
          </cell>
          <cell r="AY2635">
            <v>1699.89</v>
          </cell>
          <cell r="CK2635">
            <v>0</v>
          </cell>
          <cell r="CL2635">
            <v>0</v>
          </cell>
          <cell r="CM2635">
            <v>0</v>
          </cell>
        </row>
        <row r="2636">
          <cell r="F2636">
            <v>19800</v>
          </cell>
          <cell r="G2636">
            <v>19800</v>
          </cell>
          <cell r="H2636">
            <v>15502.5</v>
          </cell>
          <cell r="I2636">
            <v>0</v>
          </cell>
          <cell r="AY2636">
            <v>1755</v>
          </cell>
          <cell r="CK2636">
            <v>0</v>
          </cell>
          <cell r="CL2636">
            <v>0</v>
          </cell>
          <cell r="CM2636">
            <v>0</v>
          </cell>
        </row>
        <row r="2637">
          <cell r="F2637">
            <v>26658</v>
          </cell>
          <cell r="G2637">
            <v>28090.1</v>
          </cell>
          <cell r="H2637">
            <v>28090.07</v>
          </cell>
          <cell r="I2637">
            <v>0</v>
          </cell>
          <cell r="AY2637">
            <v>0</v>
          </cell>
          <cell r="CK2637">
            <v>0</v>
          </cell>
          <cell r="CL2637">
            <v>0</v>
          </cell>
          <cell r="CM2637">
            <v>0</v>
          </cell>
        </row>
        <row r="2638">
          <cell r="F2638">
            <v>169396</v>
          </cell>
          <cell r="G2638">
            <v>169396</v>
          </cell>
          <cell r="H2638">
            <v>121537.21</v>
          </cell>
          <cell r="I2638">
            <v>0</v>
          </cell>
          <cell r="AY2638">
            <v>13445.27</v>
          </cell>
          <cell r="CK2638">
            <v>0</v>
          </cell>
          <cell r="CL2638">
            <v>0</v>
          </cell>
          <cell r="CM2638">
            <v>0</v>
          </cell>
        </row>
        <row r="2639">
          <cell r="F2639">
            <v>5671</v>
          </cell>
          <cell r="G2639">
            <v>5671</v>
          </cell>
          <cell r="H2639">
            <v>0</v>
          </cell>
          <cell r="I2639">
            <v>4206.25</v>
          </cell>
          <cell r="AY2639">
            <v>0</v>
          </cell>
          <cell r="CK2639">
            <v>0</v>
          </cell>
          <cell r="CL2639">
            <v>0</v>
          </cell>
          <cell r="CM2639">
            <v>0</v>
          </cell>
        </row>
        <row r="2640">
          <cell r="F2640">
            <v>5709</v>
          </cell>
          <cell r="G2640">
            <v>5709</v>
          </cell>
          <cell r="H2640">
            <v>2884.27</v>
          </cell>
          <cell r="I2640">
            <v>0</v>
          </cell>
          <cell r="AY2640">
            <v>0</v>
          </cell>
          <cell r="CK2640">
            <v>0</v>
          </cell>
          <cell r="CL2640">
            <v>0</v>
          </cell>
          <cell r="CM2640">
            <v>0</v>
          </cell>
        </row>
        <row r="2641">
          <cell r="F2641">
            <v>5945</v>
          </cell>
          <cell r="G2641">
            <v>6134.99</v>
          </cell>
          <cell r="H2641">
            <v>5183.5200000000004</v>
          </cell>
          <cell r="I2641">
            <v>0</v>
          </cell>
          <cell r="AY2641">
            <v>365.77</v>
          </cell>
          <cell r="CK2641">
            <v>0</v>
          </cell>
          <cell r="CL2641">
            <v>0</v>
          </cell>
          <cell r="CM2641">
            <v>0</v>
          </cell>
        </row>
        <row r="2642">
          <cell r="F2642">
            <v>832</v>
          </cell>
          <cell r="G2642">
            <v>832</v>
          </cell>
          <cell r="H2642">
            <v>439.29</v>
          </cell>
          <cell r="I2642">
            <v>0</v>
          </cell>
          <cell r="AY2642">
            <v>47.3</v>
          </cell>
          <cell r="CK2642">
            <v>0</v>
          </cell>
          <cell r="CL2642">
            <v>0</v>
          </cell>
          <cell r="CM2642">
            <v>0</v>
          </cell>
        </row>
        <row r="2643">
          <cell r="F2643">
            <v>9489</v>
          </cell>
          <cell r="G2643">
            <v>9489</v>
          </cell>
          <cell r="H2643">
            <v>8556.93</v>
          </cell>
          <cell r="I2643">
            <v>1311</v>
          </cell>
          <cell r="AY2643">
            <v>0</v>
          </cell>
          <cell r="CK2643">
            <v>0</v>
          </cell>
          <cell r="CL2643">
            <v>0</v>
          </cell>
          <cell r="CM2643">
            <v>0</v>
          </cell>
        </row>
        <row r="2644">
          <cell r="F2644">
            <v>3927</v>
          </cell>
          <cell r="G2644">
            <v>41927</v>
          </cell>
          <cell r="H2644">
            <v>33411.519999999997</v>
          </cell>
          <cell r="I2644">
            <v>0</v>
          </cell>
          <cell r="AY2644">
            <v>0</v>
          </cell>
          <cell r="CK2644">
            <v>309250</v>
          </cell>
          <cell r="CL2644">
            <v>309250</v>
          </cell>
          <cell r="CM2644">
            <v>309250</v>
          </cell>
        </row>
        <row r="2645">
          <cell r="F2645">
            <v>12718</v>
          </cell>
          <cell r="G2645">
            <v>12718</v>
          </cell>
          <cell r="H2645">
            <v>6260.85</v>
          </cell>
          <cell r="I2645">
            <v>440</v>
          </cell>
          <cell r="AY2645">
            <v>276</v>
          </cell>
          <cell r="CK2645">
            <v>0</v>
          </cell>
          <cell r="CL2645">
            <v>0</v>
          </cell>
          <cell r="CM2645">
            <v>0</v>
          </cell>
        </row>
        <row r="2646">
          <cell r="F2646">
            <v>30000</v>
          </cell>
          <cell r="G2646">
            <v>30000</v>
          </cell>
          <cell r="H2646">
            <v>5983.48</v>
          </cell>
          <cell r="I2646">
            <v>0</v>
          </cell>
          <cell r="AY2646">
            <v>0</v>
          </cell>
          <cell r="CK2646">
            <v>0</v>
          </cell>
          <cell r="CL2646">
            <v>0</v>
          </cell>
          <cell r="CM2646">
            <v>0</v>
          </cell>
        </row>
        <row r="2647">
          <cell r="F2647">
            <v>11118</v>
          </cell>
          <cell r="G2647">
            <v>11118</v>
          </cell>
          <cell r="H2647">
            <v>3038.11</v>
          </cell>
          <cell r="I2647">
            <v>69</v>
          </cell>
          <cell r="AY2647">
            <v>125</v>
          </cell>
          <cell r="CK2647">
            <v>250000</v>
          </cell>
          <cell r="CL2647">
            <v>250000</v>
          </cell>
          <cell r="CM2647">
            <v>250000</v>
          </cell>
        </row>
        <row r="2648">
          <cell r="F2648">
            <v>25000</v>
          </cell>
          <cell r="G2648">
            <v>25000</v>
          </cell>
          <cell r="H2648">
            <v>4385.5600000000004</v>
          </cell>
          <cell r="I2648">
            <v>0</v>
          </cell>
          <cell r="AY2648">
            <v>0</v>
          </cell>
          <cell r="CK2648">
            <v>0</v>
          </cell>
          <cell r="CL2648">
            <v>0</v>
          </cell>
          <cell r="CM2648">
            <v>0</v>
          </cell>
        </row>
        <row r="2649">
          <cell r="F2649">
            <v>5877</v>
          </cell>
          <cell r="G2649">
            <v>5877</v>
          </cell>
          <cell r="H2649">
            <v>3249</v>
          </cell>
          <cell r="I2649">
            <v>0</v>
          </cell>
          <cell r="AY2649">
            <v>205</v>
          </cell>
          <cell r="CK2649">
            <v>0</v>
          </cell>
          <cell r="CL2649">
            <v>0</v>
          </cell>
          <cell r="CM2649">
            <v>0</v>
          </cell>
        </row>
        <row r="2650">
          <cell r="F2650">
            <v>4876</v>
          </cell>
          <cell r="G2650">
            <v>2376</v>
          </cell>
          <cell r="H2650">
            <v>1774.75</v>
          </cell>
          <cell r="I2650">
            <v>270</v>
          </cell>
          <cell r="AY2650">
            <v>0</v>
          </cell>
          <cell r="CK2650">
            <v>0</v>
          </cell>
          <cell r="CL2650">
            <v>0</v>
          </cell>
          <cell r="CM2650">
            <v>0</v>
          </cell>
        </row>
        <row r="2651">
          <cell r="F2651">
            <v>1147</v>
          </cell>
          <cell r="G2651">
            <v>2647</v>
          </cell>
          <cell r="H2651">
            <v>2647</v>
          </cell>
          <cell r="I2651">
            <v>0</v>
          </cell>
          <cell r="AY2651">
            <v>0</v>
          </cell>
          <cell r="CK2651">
            <v>0</v>
          </cell>
          <cell r="CL2651">
            <v>0</v>
          </cell>
          <cell r="CM2651">
            <v>0</v>
          </cell>
        </row>
        <row r="2652">
          <cell r="F2652">
            <v>38628</v>
          </cell>
          <cell r="G2652">
            <v>38628</v>
          </cell>
          <cell r="H2652">
            <v>26737.57</v>
          </cell>
          <cell r="I2652">
            <v>1375.37</v>
          </cell>
          <cell r="AY2652">
            <v>1366.95</v>
          </cell>
          <cell r="CK2652">
            <v>0</v>
          </cell>
          <cell r="CL2652">
            <v>0</v>
          </cell>
          <cell r="CM2652">
            <v>0</v>
          </cell>
        </row>
        <row r="2653">
          <cell r="F2653">
            <v>1096752</v>
          </cell>
          <cell r="G2653">
            <v>1096752</v>
          </cell>
          <cell r="H2653">
            <v>854563.76</v>
          </cell>
          <cell r="I2653">
            <v>0</v>
          </cell>
          <cell r="AY2653">
            <v>95967</v>
          </cell>
          <cell r="CK2653">
            <v>0</v>
          </cell>
          <cell r="CL2653">
            <v>0</v>
          </cell>
          <cell r="CM2653">
            <v>0</v>
          </cell>
        </row>
        <row r="2654">
          <cell r="F2654">
            <v>0</v>
          </cell>
          <cell r="G2654">
            <v>19714.310000000001</v>
          </cell>
          <cell r="H2654">
            <v>19714.310000000001</v>
          </cell>
          <cell r="I2654">
            <v>0</v>
          </cell>
          <cell r="AY2654">
            <v>0</v>
          </cell>
          <cell r="CK2654">
            <v>0</v>
          </cell>
          <cell r="CL2654">
            <v>0</v>
          </cell>
          <cell r="CM2654">
            <v>0</v>
          </cell>
        </row>
        <row r="2655">
          <cell r="F2655">
            <v>31584</v>
          </cell>
          <cell r="G2655">
            <v>31584</v>
          </cell>
          <cell r="H2655">
            <v>24556.5</v>
          </cell>
          <cell r="I2655">
            <v>0</v>
          </cell>
          <cell r="AY2655">
            <v>2764</v>
          </cell>
          <cell r="CK2655">
            <v>0</v>
          </cell>
          <cell r="CL2655">
            <v>0</v>
          </cell>
          <cell r="CM2655">
            <v>0</v>
          </cell>
        </row>
        <row r="2656">
          <cell r="F2656">
            <v>79777</v>
          </cell>
          <cell r="G2656">
            <v>79777</v>
          </cell>
          <cell r="H2656">
            <v>37265</v>
          </cell>
          <cell r="I2656">
            <v>0</v>
          </cell>
          <cell r="AY2656">
            <v>0</v>
          </cell>
          <cell r="CK2656">
            <v>0</v>
          </cell>
          <cell r="CL2656">
            <v>0</v>
          </cell>
          <cell r="CM2656">
            <v>0</v>
          </cell>
        </row>
        <row r="2657">
          <cell r="F2657">
            <v>219399</v>
          </cell>
          <cell r="G2657">
            <v>219399</v>
          </cell>
          <cell r="H2657">
            <v>11062.64</v>
          </cell>
          <cell r="I2657">
            <v>0</v>
          </cell>
          <cell r="AY2657">
            <v>0</v>
          </cell>
          <cell r="CK2657">
            <v>0</v>
          </cell>
          <cell r="CL2657">
            <v>0</v>
          </cell>
          <cell r="CM2657">
            <v>0</v>
          </cell>
        </row>
        <row r="2658">
          <cell r="F2658">
            <v>0</v>
          </cell>
          <cell r="G2658">
            <v>45582.58</v>
          </cell>
          <cell r="H2658">
            <v>45582.58</v>
          </cell>
          <cell r="I2658">
            <v>0</v>
          </cell>
          <cell r="AY2658">
            <v>0</v>
          </cell>
          <cell r="CK2658">
            <v>0</v>
          </cell>
          <cell r="CL2658">
            <v>0</v>
          </cell>
          <cell r="CM2658">
            <v>0</v>
          </cell>
        </row>
        <row r="2659">
          <cell r="F2659">
            <v>161332</v>
          </cell>
          <cell r="G2659">
            <v>161332</v>
          </cell>
          <cell r="H2659">
            <v>122219.67</v>
          </cell>
          <cell r="I2659">
            <v>0</v>
          </cell>
          <cell r="AY2659">
            <v>13987.68</v>
          </cell>
          <cell r="CK2659">
            <v>0</v>
          </cell>
          <cell r="CL2659">
            <v>0</v>
          </cell>
          <cell r="CM2659">
            <v>0</v>
          </cell>
        </row>
        <row r="2660">
          <cell r="F2660">
            <v>27137</v>
          </cell>
          <cell r="G2660">
            <v>27137</v>
          </cell>
          <cell r="H2660">
            <v>21024.04</v>
          </cell>
          <cell r="I2660">
            <v>0</v>
          </cell>
          <cell r="AY2660">
            <v>2412.19</v>
          </cell>
          <cell r="CK2660">
            <v>0</v>
          </cell>
          <cell r="CL2660">
            <v>0</v>
          </cell>
          <cell r="CM2660">
            <v>0</v>
          </cell>
        </row>
        <row r="2661">
          <cell r="F2661">
            <v>39600</v>
          </cell>
          <cell r="G2661">
            <v>39600</v>
          </cell>
          <cell r="H2661">
            <v>30941.54</v>
          </cell>
          <cell r="I2661">
            <v>0</v>
          </cell>
          <cell r="AY2661">
            <v>3510</v>
          </cell>
          <cell r="CK2661">
            <v>0</v>
          </cell>
          <cell r="CL2661">
            <v>0</v>
          </cell>
          <cell r="CM2661">
            <v>0</v>
          </cell>
        </row>
        <row r="2662">
          <cell r="F2662">
            <v>25074</v>
          </cell>
          <cell r="G2662">
            <v>26487.17</v>
          </cell>
          <cell r="H2662">
            <v>26487.17</v>
          </cell>
          <cell r="I2662">
            <v>0</v>
          </cell>
          <cell r="AY2662">
            <v>0</v>
          </cell>
          <cell r="CK2662">
            <v>0</v>
          </cell>
          <cell r="CL2662">
            <v>0</v>
          </cell>
          <cell r="CM2662">
            <v>0</v>
          </cell>
        </row>
        <row r="2663">
          <cell r="F2663">
            <v>149065</v>
          </cell>
          <cell r="G2663">
            <v>149065</v>
          </cell>
          <cell r="H2663">
            <v>99404.83</v>
          </cell>
          <cell r="I2663">
            <v>0</v>
          </cell>
          <cell r="AY2663">
            <v>10552.82</v>
          </cell>
          <cell r="CK2663">
            <v>0</v>
          </cell>
          <cell r="CL2663">
            <v>0</v>
          </cell>
          <cell r="CM2663">
            <v>0</v>
          </cell>
        </row>
        <row r="2664">
          <cell r="F2664">
            <v>35666</v>
          </cell>
          <cell r="G2664">
            <v>35666</v>
          </cell>
          <cell r="H2664">
            <v>31101.119999999999</v>
          </cell>
          <cell r="I2664">
            <v>0</v>
          </cell>
          <cell r="AY2664">
            <v>2194.62</v>
          </cell>
          <cell r="CK2664">
            <v>0</v>
          </cell>
          <cell r="CL2664">
            <v>0</v>
          </cell>
          <cell r="CM2664">
            <v>0</v>
          </cell>
        </row>
        <row r="2665">
          <cell r="F2665">
            <v>4157</v>
          </cell>
          <cell r="G2665">
            <v>4157</v>
          </cell>
          <cell r="H2665">
            <v>2195.0500000000002</v>
          </cell>
          <cell r="I2665">
            <v>0</v>
          </cell>
          <cell r="AY2665">
            <v>236.37</v>
          </cell>
          <cell r="CK2665">
            <v>0</v>
          </cell>
          <cell r="CL2665">
            <v>0</v>
          </cell>
          <cell r="CM2665">
            <v>0</v>
          </cell>
        </row>
        <row r="2666">
          <cell r="F2666">
            <v>2000</v>
          </cell>
          <cell r="G2666">
            <v>2000</v>
          </cell>
          <cell r="H2666">
            <v>1074.73</v>
          </cell>
          <cell r="I2666">
            <v>798.98</v>
          </cell>
          <cell r="AY2666">
            <v>0</v>
          </cell>
          <cell r="CK2666">
            <v>0</v>
          </cell>
          <cell r="CL2666">
            <v>0</v>
          </cell>
          <cell r="CM2666">
            <v>0</v>
          </cell>
        </row>
        <row r="2667">
          <cell r="F2667">
            <v>10000</v>
          </cell>
          <cell r="G2667">
            <v>10000</v>
          </cell>
          <cell r="H2667">
            <v>9900</v>
          </cell>
          <cell r="I2667">
            <v>0</v>
          </cell>
          <cell r="AY2667">
            <v>0</v>
          </cell>
          <cell r="CK2667">
            <v>0</v>
          </cell>
          <cell r="CL2667">
            <v>0</v>
          </cell>
          <cell r="CM2667">
            <v>0</v>
          </cell>
        </row>
        <row r="2668">
          <cell r="F2668">
            <v>42103</v>
          </cell>
          <cell r="G2668">
            <v>42103</v>
          </cell>
          <cell r="H2668">
            <v>29822.83</v>
          </cell>
          <cell r="I2668">
            <v>6591.25</v>
          </cell>
          <cell r="AY2668">
            <v>0</v>
          </cell>
          <cell r="CK2668">
            <v>0</v>
          </cell>
          <cell r="CL2668">
            <v>0</v>
          </cell>
          <cell r="CM2668">
            <v>0</v>
          </cell>
        </row>
        <row r="2669">
          <cell r="F2669">
            <v>1400</v>
          </cell>
          <cell r="G2669">
            <v>575</v>
          </cell>
          <cell r="H2669">
            <v>575</v>
          </cell>
          <cell r="I2669">
            <v>0</v>
          </cell>
          <cell r="AY2669">
            <v>0</v>
          </cell>
          <cell r="CK2669">
            <v>0</v>
          </cell>
          <cell r="CL2669">
            <v>0</v>
          </cell>
          <cell r="CM2669">
            <v>0</v>
          </cell>
        </row>
        <row r="2670">
          <cell r="F2670">
            <v>18822</v>
          </cell>
          <cell r="G2670">
            <v>18822</v>
          </cell>
          <cell r="H2670">
            <v>1724</v>
          </cell>
          <cell r="I2670">
            <v>610</v>
          </cell>
          <cell r="AY2670">
            <v>0</v>
          </cell>
          <cell r="CK2670">
            <v>0</v>
          </cell>
          <cell r="CL2670">
            <v>0</v>
          </cell>
          <cell r="CM2670">
            <v>0</v>
          </cell>
        </row>
        <row r="2672">
          <cell r="F2672">
            <v>11535</v>
          </cell>
          <cell r="G2672">
            <v>11535</v>
          </cell>
          <cell r="H2672">
            <v>6157.95</v>
          </cell>
          <cell r="I2672">
            <v>425</v>
          </cell>
          <cell r="AY2672">
            <v>0</v>
          </cell>
          <cell r="CK2672">
            <v>0</v>
          </cell>
          <cell r="CL2672">
            <v>0</v>
          </cell>
          <cell r="CM2672">
            <v>0</v>
          </cell>
        </row>
        <row r="2673">
          <cell r="F2673">
            <v>16718</v>
          </cell>
          <cell r="G2673">
            <v>16718</v>
          </cell>
          <cell r="H2673">
            <v>1356.1</v>
          </cell>
          <cell r="I2673">
            <v>985.3</v>
          </cell>
          <cell r="AY2673">
            <v>0</v>
          </cell>
          <cell r="CK2673">
            <v>0</v>
          </cell>
          <cell r="CL2673">
            <v>0</v>
          </cell>
          <cell r="CM2673">
            <v>0</v>
          </cell>
        </row>
        <row r="2674">
          <cell r="F2674">
            <v>2565</v>
          </cell>
          <cell r="G2674">
            <v>2565</v>
          </cell>
          <cell r="H2674">
            <v>2014.1</v>
          </cell>
          <cell r="I2674">
            <v>379.52</v>
          </cell>
          <cell r="AY2674">
            <v>0</v>
          </cell>
          <cell r="CK2674">
            <v>0</v>
          </cell>
          <cell r="CL2674">
            <v>0</v>
          </cell>
          <cell r="CM2674">
            <v>0</v>
          </cell>
        </row>
        <row r="2675">
          <cell r="F2675">
            <v>1904</v>
          </cell>
          <cell r="G2675">
            <v>3904</v>
          </cell>
          <cell r="H2675">
            <v>3904</v>
          </cell>
          <cell r="I2675">
            <v>0</v>
          </cell>
          <cell r="AY2675">
            <v>0</v>
          </cell>
          <cell r="CK2675">
            <v>0</v>
          </cell>
          <cell r="CL2675">
            <v>0</v>
          </cell>
          <cell r="CM2675">
            <v>0</v>
          </cell>
        </row>
        <row r="2676">
          <cell r="F2676">
            <v>101288</v>
          </cell>
          <cell r="G2676">
            <v>101288</v>
          </cell>
          <cell r="H2676">
            <v>54626.64</v>
          </cell>
          <cell r="I2676">
            <v>2429.13</v>
          </cell>
          <cell r="AY2676">
            <v>2075.69</v>
          </cell>
          <cell r="CK2676">
            <v>0</v>
          </cell>
          <cell r="CL2676">
            <v>0</v>
          </cell>
          <cell r="CM2676">
            <v>0</v>
          </cell>
        </row>
        <row r="2677">
          <cell r="F2677">
            <v>0</v>
          </cell>
          <cell r="G2677">
            <v>180285.69</v>
          </cell>
          <cell r="H2677">
            <v>5142.46</v>
          </cell>
          <cell r="I2677">
            <v>30300</v>
          </cell>
          <cell r="AY2677">
            <v>0</v>
          </cell>
          <cell r="CK2677">
            <v>0</v>
          </cell>
          <cell r="CL2677">
            <v>0</v>
          </cell>
          <cell r="CM2677">
            <v>0</v>
          </cell>
        </row>
        <row r="2678">
          <cell r="F2678">
            <v>636408</v>
          </cell>
          <cell r="G2678">
            <v>636408</v>
          </cell>
          <cell r="H2678">
            <v>488009.51</v>
          </cell>
          <cell r="I2678">
            <v>0</v>
          </cell>
          <cell r="AY2678">
            <v>55687</v>
          </cell>
          <cell r="CK2678">
            <v>0</v>
          </cell>
          <cell r="CL2678">
            <v>0</v>
          </cell>
          <cell r="CM2678">
            <v>0</v>
          </cell>
        </row>
        <row r="2679">
          <cell r="F2679">
            <v>23112</v>
          </cell>
          <cell r="G2679">
            <v>23112</v>
          </cell>
          <cell r="H2679">
            <v>17279.5</v>
          </cell>
          <cell r="I2679">
            <v>0</v>
          </cell>
          <cell r="AY2679">
            <v>2023</v>
          </cell>
          <cell r="CK2679">
            <v>0</v>
          </cell>
          <cell r="CL2679">
            <v>0</v>
          </cell>
          <cell r="CM2679">
            <v>0</v>
          </cell>
        </row>
        <row r="2680">
          <cell r="F2680">
            <v>48705</v>
          </cell>
          <cell r="G2680">
            <v>48705</v>
          </cell>
          <cell r="H2680">
            <v>21017.69</v>
          </cell>
          <cell r="I2680">
            <v>0</v>
          </cell>
          <cell r="AY2680">
            <v>0</v>
          </cell>
          <cell r="CK2680">
            <v>0</v>
          </cell>
          <cell r="CL2680">
            <v>0</v>
          </cell>
          <cell r="CM2680">
            <v>0</v>
          </cell>
        </row>
        <row r="2681">
          <cell r="F2681">
            <v>128240</v>
          </cell>
          <cell r="G2681">
            <v>128240</v>
          </cell>
          <cell r="H2681">
            <v>21729.66</v>
          </cell>
          <cell r="I2681">
            <v>0</v>
          </cell>
          <cell r="AY2681">
            <v>0</v>
          </cell>
          <cell r="CK2681">
            <v>0</v>
          </cell>
          <cell r="CL2681">
            <v>0</v>
          </cell>
          <cell r="CM2681">
            <v>0</v>
          </cell>
        </row>
        <row r="2682">
          <cell r="F2682">
            <v>0</v>
          </cell>
          <cell r="G2682">
            <v>48615.040000000001</v>
          </cell>
          <cell r="H2682">
            <v>48615.040000000001</v>
          </cell>
          <cell r="I2682">
            <v>0</v>
          </cell>
          <cell r="AY2682">
            <v>0</v>
          </cell>
          <cell r="CK2682">
            <v>0</v>
          </cell>
          <cell r="CL2682">
            <v>0</v>
          </cell>
          <cell r="CM2682">
            <v>0</v>
          </cell>
        </row>
        <row r="2683">
          <cell r="F2683">
            <v>100452</v>
          </cell>
          <cell r="G2683">
            <v>100452</v>
          </cell>
          <cell r="H2683">
            <v>73814.45</v>
          </cell>
          <cell r="I2683">
            <v>0</v>
          </cell>
          <cell r="AY2683">
            <v>8722.1200000000008</v>
          </cell>
          <cell r="CK2683">
            <v>0</v>
          </cell>
          <cell r="CL2683">
            <v>0</v>
          </cell>
          <cell r="CM2683">
            <v>0</v>
          </cell>
        </row>
        <row r="2684">
          <cell r="F2684">
            <v>16708</v>
          </cell>
          <cell r="G2684">
            <v>16708</v>
          </cell>
          <cell r="H2684">
            <v>12589.41</v>
          </cell>
          <cell r="I2684">
            <v>0</v>
          </cell>
          <cell r="AY2684">
            <v>1490</v>
          </cell>
          <cell r="CK2684">
            <v>0</v>
          </cell>
          <cell r="CL2684">
            <v>0</v>
          </cell>
          <cell r="CM2684">
            <v>0</v>
          </cell>
        </row>
        <row r="2685">
          <cell r="F2685">
            <v>26400</v>
          </cell>
          <cell r="G2685">
            <v>26400</v>
          </cell>
          <cell r="H2685">
            <v>19873.59</v>
          </cell>
          <cell r="I2685">
            <v>0</v>
          </cell>
          <cell r="AY2685">
            <v>2340</v>
          </cell>
          <cell r="CK2685">
            <v>0</v>
          </cell>
          <cell r="CL2685">
            <v>0</v>
          </cell>
          <cell r="CM2685">
            <v>0</v>
          </cell>
        </row>
        <row r="2686">
          <cell r="F2686">
            <v>14656</v>
          </cell>
          <cell r="G2686">
            <v>15290.37</v>
          </cell>
          <cell r="H2686">
            <v>15290.37</v>
          </cell>
          <cell r="I2686">
            <v>0</v>
          </cell>
          <cell r="AY2686">
            <v>0</v>
          </cell>
          <cell r="CK2686">
            <v>0</v>
          </cell>
          <cell r="CL2686">
            <v>0</v>
          </cell>
          <cell r="CM2686">
            <v>0</v>
          </cell>
        </row>
        <row r="2687">
          <cell r="F2687">
            <v>82817</v>
          </cell>
          <cell r="G2687">
            <v>82817</v>
          </cell>
          <cell r="H2687">
            <v>53205.37</v>
          </cell>
          <cell r="I2687">
            <v>0</v>
          </cell>
          <cell r="AY2687">
            <v>5995.86</v>
          </cell>
          <cell r="CK2687">
            <v>0</v>
          </cell>
          <cell r="CL2687">
            <v>0</v>
          </cell>
          <cell r="CM2687">
            <v>0</v>
          </cell>
        </row>
        <row r="2688">
          <cell r="F2688">
            <v>11889</v>
          </cell>
          <cell r="G2688">
            <v>12168.98</v>
          </cell>
          <cell r="H2688">
            <v>10367.040000000001</v>
          </cell>
          <cell r="I2688">
            <v>0</v>
          </cell>
          <cell r="AY2688">
            <v>731.54</v>
          </cell>
          <cell r="CK2688">
            <v>0</v>
          </cell>
          <cell r="CL2688">
            <v>0</v>
          </cell>
          <cell r="CM2688">
            <v>0</v>
          </cell>
        </row>
        <row r="2689">
          <cell r="F2689">
            <v>1664</v>
          </cell>
          <cell r="G2689">
            <v>1664</v>
          </cell>
          <cell r="H2689">
            <v>878.59</v>
          </cell>
          <cell r="I2689">
            <v>0</v>
          </cell>
          <cell r="AY2689">
            <v>94.61</v>
          </cell>
          <cell r="CK2689">
            <v>0</v>
          </cell>
          <cell r="CL2689">
            <v>0</v>
          </cell>
          <cell r="CM2689">
            <v>0</v>
          </cell>
        </row>
        <row r="2690">
          <cell r="F2690">
            <v>45500</v>
          </cell>
          <cell r="G2690">
            <v>35750</v>
          </cell>
          <cell r="H2690">
            <v>15094.9</v>
          </cell>
          <cell r="I2690">
            <v>12535</v>
          </cell>
          <cell r="AY2690">
            <v>0</v>
          </cell>
          <cell r="CK2690">
            <v>0</v>
          </cell>
          <cell r="CL2690">
            <v>0</v>
          </cell>
          <cell r="CM2690">
            <v>0</v>
          </cell>
        </row>
        <row r="2691">
          <cell r="F2691">
            <v>196152</v>
          </cell>
          <cell r="G2691">
            <v>173152</v>
          </cell>
          <cell r="H2691">
            <v>123645.9</v>
          </cell>
          <cell r="I2691">
            <v>32253.8</v>
          </cell>
          <cell r="AY2691">
            <v>0</v>
          </cell>
          <cell r="CK2691">
            <v>0</v>
          </cell>
          <cell r="CL2691">
            <v>0</v>
          </cell>
          <cell r="CM2691">
            <v>0</v>
          </cell>
        </row>
        <row r="2692">
          <cell r="F2692">
            <v>2345</v>
          </cell>
          <cell r="G2692">
            <v>0</v>
          </cell>
          <cell r="H2692">
            <v>0</v>
          </cell>
          <cell r="I2692">
            <v>0</v>
          </cell>
          <cell r="AY2692">
            <v>0</v>
          </cell>
          <cell r="CK2692">
            <v>0</v>
          </cell>
          <cell r="CL2692">
            <v>0</v>
          </cell>
          <cell r="CM2692">
            <v>0</v>
          </cell>
        </row>
        <row r="2693">
          <cell r="F2693">
            <v>1000</v>
          </cell>
          <cell r="G2693">
            <v>1000</v>
          </cell>
          <cell r="H2693">
            <v>0</v>
          </cell>
          <cell r="I2693">
            <v>0</v>
          </cell>
          <cell r="AY2693">
            <v>0</v>
          </cell>
          <cell r="CK2693">
            <v>0</v>
          </cell>
          <cell r="CL2693">
            <v>0</v>
          </cell>
          <cell r="CM2693">
            <v>0</v>
          </cell>
        </row>
        <row r="2694">
          <cell r="F2694">
            <v>816660</v>
          </cell>
          <cell r="G2694">
            <v>816660</v>
          </cell>
          <cell r="H2694">
            <v>636533.69999999995</v>
          </cell>
          <cell r="I2694">
            <v>0</v>
          </cell>
          <cell r="AY2694">
            <v>71459</v>
          </cell>
          <cell r="CK2694">
            <v>0</v>
          </cell>
          <cell r="CL2694">
            <v>0</v>
          </cell>
          <cell r="CM2694">
            <v>0</v>
          </cell>
        </row>
        <row r="2695">
          <cell r="F2695">
            <v>0</v>
          </cell>
          <cell r="G2695">
            <v>26978.13</v>
          </cell>
          <cell r="H2695">
            <v>26978.13</v>
          </cell>
          <cell r="I2695">
            <v>0</v>
          </cell>
          <cell r="AY2695">
            <v>0</v>
          </cell>
          <cell r="CK2695">
            <v>0</v>
          </cell>
          <cell r="CL2695">
            <v>0</v>
          </cell>
          <cell r="CM2695">
            <v>0</v>
          </cell>
        </row>
        <row r="2696">
          <cell r="F2696">
            <v>34411</v>
          </cell>
          <cell r="G2696">
            <v>34411</v>
          </cell>
          <cell r="H2696">
            <v>29550.5</v>
          </cell>
          <cell r="I2696">
            <v>0</v>
          </cell>
          <cell r="AY2696">
            <v>3304</v>
          </cell>
          <cell r="CK2696">
            <v>0</v>
          </cell>
          <cell r="CL2696">
            <v>0</v>
          </cell>
          <cell r="CM2696">
            <v>0</v>
          </cell>
        </row>
        <row r="2697">
          <cell r="F2697">
            <v>64848</v>
          </cell>
          <cell r="G2697">
            <v>64848</v>
          </cell>
          <cell r="H2697">
            <v>29408.7</v>
          </cell>
          <cell r="I2697">
            <v>0</v>
          </cell>
          <cell r="AY2697">
            <v>0</v>
          </cell>
          <cell r="CK2697">
            <v>0</v>
          </cell>
          <cell r="CL2697">
            <v>0</v>
          </cell>
          <cell r="CM2697">
            <v>0</v>
          </cell>
        </row>
        <row r="2698">
          <cell r="F2698">
            <v>166136</v>
          </cell>
          <cell r="G2698">
            <v>166136</v>
          </cell>
          <cell r="H2698">
            <v>0</v>
          </cell>
          <cell r="I2698">
            <v>0</v>
          </cell>
          <cell r="AY2698">
            <v>0</v>
          </cell>
          <cell r="CK2698">
            <v>0</v>
          </cell>
          <cell r="CL2698">
            <v>0</v>
          </cell>
          <cell r="CM2698">
            <v>0</v>
          </cell>
        </row>
        <row r="2699">
          <cell r="F2699">
            <v>129184</v>
          </cell>
          <cell r="G2699">
            <v>129184</v>
          </cell>
          <cell r="H2699">
            <v>98837.93</v>
          </cell>
          <cell r="I2699">
            <v>0</v>
          </cell>
          <cell r="AY2699">
            <v>11248.76</v>
          </cell>
          <cell r="CK2699">
            <v>0</v>
          </cell>
          <cell r="CL2699">
            <v>0</v>
          </cell>
          <cell r="CM2699">
            <v>0</v>
          </cell>
        </row>
        <row r="2700">
          <cell r="F2700">
            <v>21561</v>
          </cell>
          <cell r="G2700">
            <v>21561</v>
          </cell>
          <cell r="H2700">
            <v>16903.07</v>
          </cell>
          <cell r="I2700">
            <v>0</v>
          </cell>
          <cell r="AY2700">
            <v>1930.3</v>
          </cell>
          <cell r="CK2700">
            <v>0</v>
          </cell>
          <cell r="CL2700">
            <v>0</v>
          </cell>
          <cell r="CM2700">
            <v>0</v>
          </cell>
        </row>
        <row r="2701">
          <cell r="F2701">
            <v>33000</v>
          </cell>
          <cell r="G2701">
            <v>33000</v>
          </cell>
          <cell r="H2701">
            <v>26030.959999999999</v>
          </cell>
          <cell r="I2701">
            <v>0</v>
          </cell>
          <cell r="AY2701">
            <v>2925</v>
          </cell>
          <cell r="CK2701">
            <v>0</v>
          </cell>
          <cell r="CL2701">
            <v>0</v>
          </cell>
          <cell r="CM2701">
            <v>0</v>
          </cell>
        </row>
        <row r="2702">
          <cell r="F2702">
            <v>18987</v>
          </cell>
          <cell r="G2702">
            <v>19936.740000000002</v>
          </cell>
          <cell r="H2702">
            <v>19936.740000000002</v>
          </cell>
          <cell r="I2702">
            <v>0</v>
          </cell>
          <cell r="AY2702">
            <v>0</v>
          </cell>
          <cell r="CK2702">
            <v>0</v>
          </cell>
          <cell r="CL2702">
            <v>0</v>
          </cell>
          <cell r="CM2702">
            <v>0</v>
          </cell>
        </row>
        <row r="2703">
          <cell r="F2703">
            <v>109685</v>
          </cell>
          <cell r="G2703">
            <v>109685</v>
          </cell>
          <cell r="H2703">
            <v>73364.36</v>
          </cell>
          <cell r="I2703">
            <v>0</v>
          </cell>
          <cell r="AY2703">
            <v>7917.5</v>
          </cell>
          <cell r="CK2703">
            <v>0</v>
          </cell>
          <cell r="CL2703">
            <v>0</v>
          </cell>
          <cell r="CM2703">
            <v>0</v>
          </cell>
        </row>
        <row r="2704">
          <cell r="F2704">
            <v>23777</v>
          </cell>
          <cell r="G2704">
            <v>23811.08</v>
          </cell>
          <cell r="H2704">
            <v>20734.080000000002</v>
          </cell>
          <cell r="I2704">
            <v>0</v>
          </cell>
          <cell r="AY2704">
            <v>1463.08</v>
          </cell>
          <cell r="CK2704">
            <v>0</v>
          </cell>
          <cell r="CL2704">
            <v>0</v>
          </cell>
          <cell r="CM2704">
            <v>0</v>
          </cell>
        </row>
        <row r="2705">
          <cell r="F2705">
            <v>832</v>
          </cell>
          <cell r="G2705">
            <v>832</v>
          </cell>
          <cell r="H2705">
            <v>439.29</v>
          </cell>
          <cell r="I2705">
            <v>0</v>
          </cell>
          <cell r="AY2705">
            <v>47.3</v>
          </cell>
          <cell r="CK2705">
            <v>0</v>
          </cell>
          <cell r="CL2705">
            <v>0</v>
          </cell>
          <cell r="CM2705">
            <v>0</v>
          </cell>
        </row>
        <row r="2706">
          <cell r="F2706">
            <v>5175</v>
          </cell>
          <cell r="G2706">
            <v>5175</v>
          </cell>
          <cell r="H2706">
            <v>2902.5</v>
          </cell>
          <cell r="I2706">
            <v>0</v>
          </cell>
          <cell r="AY2706">
            <v>0</v>
          </cell>
          <cell r="CK2706">
            <v>0</v>
          </cell>
          <cell r="CL2706">
            <v>0</v>
          </cell>
          <cell r="CM2706">
            <v>0</v>
          </cell>
        </row>
        <row r="2707">
          <cell r="F2707">
            <v>1000</v>
          </cell>
          <cell r="G2707">
            <v>1000</v>
          </cell>
          <cell r="H2707">
            <v>705</v>
          </cell>
          <cell r="I2707">
            <v>0</v>
          </cell>
          <cell r="AY2707">
            <v>0</v>
          </cell>
          <cell r="CK2707">
            <v>0</v>
          </cell>
          <cell r="CL2707">
            <v>0</v>
          </cell>
          <cell r="CM2707">
            <v>0</v>
          </cell>
        </row>
        <row r="2708">
          <cell r="F2708">
            <v>10773</v>
          </cell>
          <cell r="G2708">
            <v>10773</v>
          </cell>
          <cell r="H2708">
            <v>8636.2000000000007</v>
          </cell>
          <cell r="I2708">
            <v>1274.2</v>
          </cell>
          <cell r="AY2708">
            <v>608.35</v>
          </cell>
          <cell r="CK2708">
            <v>0</v>
          </cell>
          <cell r="CL2708">
            <v>0</v>
          </cell>
          <cell r="CM2708">
            <v>0</v>
          </cell>
        </row>
        <row r="2709">
          <cell r="F2709">
            <v>81</v>
          </cell>
          <cell r="G2709">
            <v>81</v>
          </cell>
          <cell r="H2709">
            <v>0</v>
          </cell>
          <cell r="I2709">
            <v>0</v>
          </cell>
          <cell r="AY2709">
            <v>0</v>
          </cell>
          <cell r="CK2709">
            <v>0</v>
          </cell>
          <cell r="CL2709">
            <v>0</v>
          </cell>
          <cell r="CM2709">
            <v>0</v>
          </cell>
        </row>
        <row r="2710">
          <cell r="F2710">
            <v>908556</v>
          </cell>
          <cell r="G2710">
            <v>908556</v>
          </cell>
          <cell r="H2710">
            <v>789293.24</v>
          </cell>
          <cell r="I2710">
            <v>0</v>
          </cell>
          <cell r="AY2710">
            <v>79500</v>
          </cell>
          <cell r="CK2710">
            <v>0</v>
          </cell>
          <cell r="CL2710">
            <v>0</v>
          </cell>
          <cell r="CM2710">
            <v>0</v>
          </cell>
        </row>
        <row r="2711">
          <cell r="F2711">
            <v>0</v>
          </cell>
          <cell r="G2711">
            <v>2782.5</v>
          </cell>
          <cell r="H2711">
            <v>2782.5</v>
          </cell>
          <cell r="I2711">
            <v>0</v>
          </cell>
          <cell r="AY2711">
            <v>0</v>
          </cell>
          <cell r="CK2711">
            <v>0</v>
          </cell>
          <cell r="CL2711">
            <v>0</v>
          </cell>
          <cell r="CM2711">
            <v>0</v>
          </cell>
        </row>
        <row r="2712">
          <cell r="F2712">
            <v>52999</v>
          </cell>
          <cell r="G2712">
            <v>52999</v>
          </cell>
          <cell r="H2712">
            <v>33691.22</v>
          </cell>
          <cell r="I2712">
            <v>0</v>
          </cell>
          <cell r="AY2712">
            <v>0</v>
          </cell>
          <cell r="CK2712">
            <v>0</v>
          </cell>
          <cell r="CL2712">
            <v>0</v>
          </cell>
          <cell r="CM2712">
            <v>0</v>
          </cell>
        </row>
        <row r="2713">
          <cell r="F2713">
            <v>176664</v>
          </cell>
          <cell r="G2713">
            <v>176664</v>
          </cell>
          <cell r="H2713">
            <v>0</v>
          </cell>
          <cell r="I2713">
            <v>0</v>
          </cell>
          <cell r="AY2713">
            <v>0</v>
          </cell>
          <cell r="CK2713">
            <v>0</v>
          </cell>
          <cell r="CL2713">
            <v>0</v>
          </cell>
          <cell r="CM2713">
            <v>0</v>
          </cell>
        </row>
        <row r="2714">
          <cell r="F2714">
            <v>106704</v>
          </cell>
          <cell r="G2714">
            <v>106704</v>
          </cell>
          <cell r="H2714">
            <v>94752.33</v>
          </cell>
          <cell r="I2714">
            <v>0</v>
          </cell>
          <cell r="AY2714">
            <v>9208.4599999999991</v>
          </cell>
          <cell r="CK2714">
            <v>0</v>
          </cell>
          <cell r="CL2714">
            <v>0</v>
          </cell>
          <cell r="CM2714">
            <v>0</v>
          </cell>
        </row>
        <row r="2715">
          <cell r="F2715">
            <v>18477</v>
          </cell>
          <cell r="G2715">
            <v>18477</v>
          </cell>
          <cell r="H2715">
            <v>16689.46</v>
          </cell>
          <cell r="I2715">
            <v>0</v>
          </cell>
          <cell r="AY2715">
            <v>1639.89</v>
          </cell>
          <cell r="CK2715">
            <v>0</v>
          </cell>
          <cell r="CL2715">
            <v>0</v>
          </cell>
          <cell r="CM2715">
            <v>0</v>
          </cell>
        </row>
        <row r="2716">
          <cell r="F2716">
            <v>19800</v>
          </cell>
          <cell r="G2716">
            <v>19800</v>
          </cell>
          <cell r="H2716">
            <v>19597.5</v>
          </cell>
          <cell r="I2716">
            <v>0</v>
          </cell>
          <cell r="AY2716">
            <v>1755</v>
          </cell>
          <cell r="CK2716">
            <v>0</v>
          </cell>
          <cell r="CL2716">
            <v>0</v>
          </cell>
          <cell r="CM2716">
            <v>0</v>
          </cell>
        </row>
        <row r="2717">
          <cell r="F2717">
            <v>20190</v>
          </cell>
          <cell r="G2717">
            <v>25390.13</v>
          </cell>
          <cell r="H2717">
            <v>25390.13</v>
          </cell>
          <cell r="I2717">
            <v>0</v>
          </cell>
          <cell r="AY2717">
            <v>0</v>
          </cell>
          <cell r="CK2717">
            <v>0</v>
          </cell>
          <cell r="CL2717">
            <v>0</v>
          </cell>
          <cell r="CM2717">
            <v>0</v>
          </cell>
        </row>
        <row r="2718">
          <cell r="F2718">
            <v>127061</v>
          </cell>
          <cell r="G2718">
            <v>127061</v>
          </cell>
          <cell r="H2718">
            <v>95195.96</v>
          </cell>
          <cell r="I2718">
            <v>0</v>
          </cell>
          <cell r="AY2718">
            <v>9436.43</v>
          </cell>
          <cell r="CK2718">
            <v>0</v>
          </cell>
          <cell r="CL2718">
            <v>0</v>
          </cell>
          <cell r="CM2718">
            <v>0</v>
          </cell>
        </row>
        <row r="2719">
          <cell r="F2719">
            <v>23777</v>
          </cell>
          <cell r="G2719">
            <v>23811.08</v>
          </cell>
          <cell r="H2719">
            <v>20734.080000000002</v>
          </cell>
          <cell r="I2719">
            <v>0</v>
          </cell>
          <cell r="AY2719">
            <v>1463.08</v>
          </cell>
          <cell r="CK2719">
            <v>0</v>
          </cell>
          <cell r="CL2719">
            <v>0</v>
          </cell>
          <cell r="CM2719">
            <v>0</v>
          </cell>
        </row>
        <row r="2720">
          <cell r="F2720">
            <v>646</v>
          </cell>
          <cell r="G2720">
            <v>646</v>
          </cell>
          <cell r="H2720">
            <v>340.89</v>
          </cell>
          <cell r="I2720">
            <v>0</v>
          </cell>
          <cell r="AY2720">
            <v>36.71</v>
          </cell>
          <cell r="CK2720">
            <v>0</v>
          </cell>
          <cell r="CL2720">
            <v>0</v>
          </cell>
          <cell r="CM2720">
            <v>0</v>
          </cell>
        </row>
        <row r="2721">
          <cell r="F2721">
            <v>10000</v>
          </cell>
          <cell r="G2721">
            <v>10000</v>
          </cell>
          <cell r="H2721">
            <v>0</v>
          </cell>
          <cell r="I2721">
            <v>2</v>
          </cell>
          <cell r="AY2721">
            <v>0</v>
          </cell>
          <cell r="CK2721">
            <v>0</v>
          </cell>
          <cell r="CL2721">
            <v>0</v>
          </cell>
          <cell r="CM2721">
            <v>0</v>
          </cell>
        </row>
        <row r="2722">
          <cell r="F2722">
            <v>90520</v>
          </cell>
          <cell r="G2722">
            <v>90520</v>
          </cell>
          <cell r="H2722">
            <v>65333.11</v>
          </cell>
          <cell r="I2722">
            <v>24923.71</v>
          </cell>
          <cell r="AY2722">
            <v>0</v>
          </cell>
          <cell r="CK2722">
            <v>0</v>
          </cell>
          <cell r="CL2722">
            <v>0</v>
          </cell>
          <cell r="CM2722">
            <v>0</v>
          </cell>
        </row>
        <row r="2723">
          <cell r="F2723">
            <v>7168</v>
          </cell>
          <cell r="G2723">
            <v>7168</v>
          </cell>
          <cell r="H2723">
            <v>1498.5</v>
          </cell>
          <cell r="I2723">
            <v>0</v>
          </cell>
          <cell r="AY2723">
            <v>144</v>
          </cell>
          <cell r="CK2723">
            <v>0</v>
          </cell>
          <cell r="CL2723">
            <v>0</v>
          </cell>
          <cell r="CM2723">
            <v>0</v>
          </cell>
        </row>
        <row r="2724">
          <cell r="F2724">
            <v>11323</v>
          </cell>
          <cell r="G2724">
            <v>11323</v>
          </cell>
          <cell r="H2724">
            <v>7066.66</v>
          </cell>
          <cell r="I2724">
            <v>0</v>
          </cell>
          <cell r="AY2724">
            <v>0</v>
          </cell>
          <cell r="CK2724">
            <v>0</v>
          </cell>
          <cell r="CL2724">
            <v>0</v>
          </cell>
          <cell r="CM2724">
            <v>0</v>
          </cell>
        </row>
        <row r="2725">
          <cell r="F2725">
            <v>4543</v>
          </cell>
          <cell r="G2725">
            <v>2543</v>
          </cell>
          <cell r="H2725">
            <v>1439.3</v>
          </cell>
          <cell r="I2725">
            <v>0</v>
          </cell>
          <cell r="AY2725">
            <v>0</v>
          </cell>
          <cell r="CK2725">
            <v>0</v>
          </cell>
          <cell r="CL2725">
            <v>0</v>
          </cell>
          <cell r="CM2725">
            <v>0</v>
          </cell>
        </row>
        <row r="2726">
          <cell r="F2726">
            <v>0</v>
          </cell>
          <cell r="G2726">
            <v>1000</v>
          </cell>
          <cell r="H2726">
            <v>871.65</v>
          </cell>
          <cell r="I2726">
            <v>85.9</v>
          </cell>
          <cell r="AY2726">
            <v>0</v>
          </cell>
          <cell r="CK2726">
            <v>0</v>
          </cell>
          <cell r="CL2726">
            <v>0</v>
          </cell>
          <cell r="CM2726">
            <v>0</v>
          </cell>
        </row>
        <row r="2727">
          <cell r="F2727">
            <v>160825</v>
          </cell>
          <cell r="G2727">
            <v>160825</v>
          </cell>
          <cell r="H2727">
            <v>76983.429999999993</v>
          </cell>
          <cell r="I2727">
            <v>5180.53</v>
          </cell>
          <cell r="AY2727">
            <v>3028.32</v>
          </cell>
          <cell r="CK2727">
            <v>0</v>
          </cell>
          <cell r="CL2727">
            <v>0</v>
          </cell>
          <cell r="CM2727">
            <v>0</v>
          </cell>
        </row>
        <row r="2728">
          <cell r="F2728">
            <v>1730364</v>
          </cell>
          <cell r="G2728">
            <v>1730364</v>
          </cell>
          <cell r="H2728">
            <v>1357650.99</v>
          </cell>
          <cell r="I2728">
            <v>0</v>
          </cell>
          <cell r="AY2728">
            <v>151896.66</v>
          </cell>
          <cell r="CK2728">
            <v>0</v>
          </cell>
          <cell r="CL2728">
            <v>0</v>
          </cell>
          <cell r="CM2728">
            <v>0</v>
          </cell>
        </row>
        <row r="2729">
          <cell r="F2729">
            <v>0</v>
          </cell>
          <cell r="G2729">
            <v>92000</v>
          </cell>
          <cell r="H2729">
            <v>0</v>
          </cell>
          <cell r="I2729">
            <v>0</v>
          </cell>
          <cell r="AY2729">
            <v>0</v>
          </cell>
          <cell r="CK2729">
            <v>0</v>
          </cell>
          <cell r="CL2729">
            <v>0</v>
          </cell>
          <cell r="CM2729">
            <v>0</v>
          </cell>
        </row>
        <row r="2730">
          <cell r="F2730">
            <v>54696</v>
          </cell>
          <cell r="G2730">
            <v>54696</v>
          </cell>
          <cell r="H2730">
            <v>48978</v>
          </cell>
          <cell r="I2730">
            <v>0</v>
          </cell>
          <cell r="AY2730">
            <v>4786</v>
          </cell>
          <cell r="CK2730">
            <v>0</v>
          </cell>
          <cell r="CL2730">
            <v>0</v>
          </cell>
          <cell r="CM2730">
            <v>0</v>
          </cell>
        </row>
        <row r="2731">
          <cell r="F2731">
            <v>124630</v>
          </cell>
          <cell r="G2731">
            <v>124630</v>
          </cell>
          <cell r="H2731">
            <v>58754.23</v>
          </cell>
          <cell r="I2731">
            <v>0</v>
          </cell>
          <cell r="AY2731">
            <v>0</v>
          </cell>
          <cell r="CK2731">
            <v>0</v>
          </cell>
          <cell r="CL2731">
            <v>0</v>
          </cell>
          <cell r="CM2731">
            <v>0</v>
          </cell>
        </row>
        <row r="2732">
          <cell r="F2732">
            <v>347095</v>
          </cell>
          <cell r="G2732">
            <v>347095</v>
          </cell>
          <cell r="H2732">
            <v>0</v>
          </cell>
          <cell r="I2732">
            <v>0</v>
          </cell>
          <cell r="AY2732">
            <v>0</v>
          </cell>
          <cell r="CK2732">
            <v>0</v>
          </cell>
          <cell r="CL2732">
            <v>0</v>
          </cell>
          <cell r="CM2732">
            <v>0</v>
          </cell>
        </row>
        <row r="2733">
          <cell r="F2733">
            <v>269598</v>
          </cell>
          <cell r="G2733">
            <v>269598</v>
          </cell>
          <cell r="H2733">
            <v>205711.49</v>
          </cell>
          <cell r="I2733">
            <v>0</v>
          </cell>
          <cell r="AY2733">
            <v>23376.37</v>
          </cell>
          <cell r="CK2733">
            <v>0</v>
          </cell>
          <cell r="CL2733">
            <v>0</v>
          </cell>
          <cell r="CM2733">
            <v>0</v>
          </cell>
        </row>
        <row r="2734">
          <cell r="F2734">
            <v>45221</v>
          </cell>
          <cell r="G2734">
            <v>45221</v>
          </cell>
          <cell r="H2734">
            <v>35429.760000000002</v>
          </cell>
          <cell r="I2734">
            <v>0</v>
          </cell>
          <cell r="AY2734">
            <v>4032.74</v>
          </cell>
          <cell r="CK2734">
            <v>0</v>
          </cell>
          <cell r="CL2734">
            <v>0</v>
          </cell>
          <cell r="CM2734">
            <v>0</v>
          </cell>
        </row>
        <row r="2735">
          <cell r="F2735">
            <v>66000</v>
          </cell>
          <cell r="G2735">
            <v>66000</v>
          </cell>
          <cell r="H2735">
            <v>51509.3</v>
          </cell>
          <cell r="I2735">
            <v>0</v>
          </cell>
          <cell r="AY2735">
            <v>5850</v>
          </cell>
          <cell r="CK2735">
            <v>0</v>
          </cell>
          <cell r="CL2735">
            <v>0</v>
          </cell>
          <cell r="CM2735">
            <v>0</v>
          </cell>
        </row>
        <row r="2736">
          <cell r="F2736">
            <v>39668</v>
          </cell>
          <cell r="G2736">
            <v>42415.06</v>
          </cell>
          <cell r="H2736">
            <v>42415.06</v>
          </cell>
          <cell r="I2736">
            <v>0</v>
          </cell>
          <cell r="AY2736">
            <v>0</v>
          </cell>
          <cell r="CK2736">
            <v>0</v>
          </cell>
          <cell r="CL2736">
            <v>0</v>
          </cell>
          <cell r="CM2736">
            <v>0</v>
          </cell>
        </row>
        <row r="2737">
          <cell r="F2737">
            <v>224351</v>
          </cell>
          <cell r="G2737">
            <v>224351</v>
          </cell>
          <cell r="H2737">
            <v>156427.37</v>
          </cell>
          <cell r="I2737">
            <v>0</v>
          </cell>
          <cell r="AY2737">
            <v>16129.18</v>
          </cell>
          <cell r="CK2737">
            <v>0</v>
          </cell>
          <cell r="CL2737">
            <v>0</v>
          </cell>
          <cell r="CM2737">
            <v>0</v>
          </cell>
        </row>
        <row r="2738">
          <cell r="F2738">
            <v>23777</v>
          </cell>
          <cell r="G2738">
            <v>23811.08</v>
          </cell>
          <cell r="H2738">
            <v>20734.080000000002</v>
          </cell>
          <cell r="I2738">
            <v>0</v>
          </cell>
          <cell r="AY2738">
            <v>1463.08</v>
          </cell>
          <cell r="CK2738">
            <v>0</v>
          </cell>
          <cell r="CL2738">
            <v>0</v>
          </cell>
          <cell r="CM2738">
            <v>0</v>
          </cell>
        </row>
        <row r="2739">
          <cell r="F2739">
            <v>3225</v>
          </cell>
          <cell r="G2739">
            <v>3225</v>
          </cell>
          <cell r="H2739">
            <v>1702.98</v>
          </cell>
          <cell r="I2739">
            <v>0</v>
          </cell>
          <cell r="AY2739">
            <v>183.38</v>
          </cell>
          <cell r="CK2739">
            <v>0</v>
          </cell>
          <cell r="CL2739">
            <v>0</v>
          </cell>
          <cell r="CM2739">
            <v>0</v>
          </cell>
        </row>
        <row r="2740">
          <cell r="F2740">
            <v>22000</v>
          </cell>
          <cell r="G2740">
            <v>40992</v>
          </cell>
          <cell r="H2740">
            <v>32115.87</v>
          </cell>
          <cell r="I2740">
            <v>0</v>
          </cell>
          <cell r="AY2740">
            <v>0</v>
          </cell>
          <cell r="CK2740">
            <v>0</v>
          </cell>
          <cell r="CL2740">
            <v>0</v>
          </cell>
          <cell r="CM2740">
            <v>0</v>
          </cell>
        </row>
        <row r="2741">
          <cell r="F2741">
            <v>320000</v>
          </cell>
          <cell r="G2741">
            <v>300000</v>
          </cell>
          <cell r="H2741">
            <v>0</v>
          </cell>
          <cell r="I2741">
            <v>0</v>
          </cell>
          <cell r="AY2741">
            <v>0</v>
          </cell>
          <cell r="CK2741">
            <v>148000</v>
          </cell>
          <cell r="CL2741">
            <v>0</v>
          </cell>
          <cell r="CM2741">
            <v>0</v>
          </cell>
        </row>
        <row r="2742">
          <cell r="F2742">
            <v>11525</v>
          </cell>
          <cell r="G2742">
            <v>21275</v>
          </cell>
          <cell r="H2742">
            <v>18968.53</v>
          </cell>
          <cell r="I2742">
            <v>0</v>
          </cell>
          <cell r="AY2742">
            <v>0</v>
          </cell>
          <cell r="CK2742">
            <v>0</v>
          </cell>
          <cell r="CL2742">
            <v>0</v>
          </cell>
          <cell r="CM2742">
            <v>0</v>
          </cell>
        </row>
        <row r="2743">
          <cell r="F2743">
            <v>9000</v>
          </cell>
          <cell r="G2743">
            <v>9000</v>
          </cell>
          <cell r="H2743">
            <v>1399.66</v>
          </cell>
          <cell r="I2743">
            <v>0</v>
          </cell>
          <cell r="AY2743">
            <v>0</v>
          </cell>
          <cell r="CK2743">
            <v>0</v>
          </cell>
          <cell r="CL2743">
            <v>0</v>
          </cell>
          <cell r="CM2743">
            <v>0</v>
          </cell>
        </row>
        <row r="2744">
          <cell r="F2744">
            <v>3169</v>
          </cell>
          <cell r="G2744">
            <v>3169</v>
          </cell>
          <cell r="H2744">
            <v>805</v>
          </cell>
          <cell r="I2744">
            <v>0</v>
          </cell>
          <cell r="AY2744">
            <v>0</v>
          </cell>
          <cell r="CK2744">
            <v>0</v>
          </cell>
          <cell r="CL2744">
            <v>0</v>
          </cell>
          <cell r="CM2744">
            <v>0</v>
          </cell>
        </row>
        <row r="2745">
          <cell r="F2745">
            <v>1314</v>
          </cell>
          <cell r="G2745">
            <v>1314</v>
          </cell>
          <cell r="H2745">
            <v>1239</v>
          </cell>
          <cell r="I2745">
            <v>0</v>
          </cell>
          <cell r="AY2745">
            <v>205</v>
          </cell>
          <cell r="CK2745">
            <v>0</v>
          </cell>
          <cell r="CL2745">
            <v>0</v>
          </cell>
          <cell r="CM2745">
            <v>0</v>
          </cell>
        </row>
        <row r="2746">
          <cell r="F2746">
            <v>4931</v>
          </cell>
          <cell r="G2746">
            <v>4931</v>
          </cell>
          <cell r="H2746">
            <v>56</v>
          </cell>
          <cell r="I2746">
            <v>2599</v>
          </cell>
          <cell r="AY2746">
            <v>0</v>
          </cell>
          <cell r="CK2746">
            <v>0</v>
          </cell>
          <cell r="CL2746">
            <v>0</v>
          </cell>
          <cell r="CM2746">
            <v>0</v>
          </cell>
        </row>
        <row r="2747">
          <cell r="F2747">
            <v>7490</v>
          </cell>
          <cell r="G2747">
            <v>7490</v>
          </cell>
          <cell r="H2747">
            <v>747</v>
          </cell>
          <cell r="I2747">
            <v>0</v>
          </cell>
          <cell r="AY2747">
            <v>200</v>
          </cell>
          <cell r="CK2747">
            <v>0</v>
          </cell>
          <cell r="CL2747">
            <v>0</v>
          </cell>
          <cell r="CM2747">
            <v>0</v>
          </cell>
        </row>
        <row r="2748">
          <cell r="F2748">
            <v>5150</v>
          </cell>
          <cell r="G2748">
            <v>6150</v>
          </cell>
          <cell r="H2748">
            <v>5783.04</v>
          </cell>
          <cell r="I2748">
            <v>208</v>
          </cell>
          <cell r="AY2748">
            <v>0</v>
          </cell>
          <cell r="CK2748">
            <v>0</v>
          </cell>
          <cell r="CL2748">
            <v>0</v>
          </cell>
          <cell r="CM2748">
            <v>0</v>
          </cell>
        </row>
        <row r="2749">
          <cell r="F2749">
            <v>1100000</v>
          </cell>
          <cell r="G2749">
            <v>2479690.5</v>
          </cell>
          <cell r="H2749">
            <v>582187.5</v>
          </cell>
          <cell r="I2749">
            <v>1897500</v>
          </cell>
          <cell r="AY2749">
            <v>0</v>
          </cell>
          <cell r="CK2749">
            <v>0</v>
          </cell>
          <cell r="CL2749">
            <v>0</v>
          </cell>
          <cell r="CM2749">
            <v>0</v>
          </cell>
        </row>
        <row r="2750">
          <cell r="F2750">
            <v>0</v>
          </cell>
          <cell r="G2750">
            <v>1024642.97</v>
          </cell>
          <cell r="H2750">
            <v>414642.97</v>
          </cell>
          <cell r="I2750">
            <v>0</v>
          </cell>
          <cell r="AY2750">
            <v>0</v>
          </cell>
          <cell r="CK2750">
            <v>0</v>
          </cell>
          <cell r="CL2750">
            <v>0</v>
          </cell>
          <cell r="CM2750">
            <v>0</v>
          </cell>
        </row>
        <row r="2751">
          <cell r="F2751">
            <v>0</v>
          </cell>
          <cell r="G2751">
            <v>293155</v>
          </cell>
          <cell r="H2751">
            <v>43155</v>
          </cell>
          <cell r="I2751">
            <v>0</v>
          </cell>
          <cell r="AY2751">
            <v>0</v>
          </cell>
          <cell r="CK2751">
            <v>0</v>
          </cell>
          <cell r="CL2751">
            <v>0</v>
          </cell>
          <cell r="CM2751">
            <v>0</v>
          </cell>
        </row>
        <row r="2752">
          <cell r="F2752">
            <v>0</v>
          </cell>
          <cell r="G2752">
            <v>230000</v>
          </cell>
          <cell r="H2752">
            <v>0</v>
          </cell>
          <cell r="I2752">
            <v>0</v>
          </cell>
          <cell r="AY2752">
            <v>0</v>
          </cell>
          <cell r="CK2752">
            <v>0</v>
          </cell>
          <cell r="CL2752">
            <v>0</v>
          </cell>
          <cell r="CM2752">
            <v>0</v>
          </cell>
        </row>
        <row r="2753">
          <cell r="F2753">
            <v>609324</v>
          </cell>
          <cell r="G2753">
            <v>609324</v>
          </cell>
          <cell r="H2753">
            <v>479712.66</v>
          </cell>
          <cell r="I2753">
            <v>0</v>
          </cell>
          <cell r="AY2753">
            <v>53316</v>
          </cell>
          <cell r="CK2753">
            <v>0</v>
          </cell>
          <cell r="CL2753">
            <v>0</v>
          </cell>
          <cell r="CM2753">
            <v>0</v>
          </cell>
        </row>
        <row r="2754">
          <cell r="F2754">
            <v>32488</v>
          </cell>
          <cell r="G2754">
            <v>32488</v>
          </cell>
          <cell r="H2754">
            <v>26397</v>
          </cell>
          <cell r="I2754">
            <v>0</v>
          </cell>
          <cell r="AY2754">
            <v>2933</v>
          </cell>
          <cell r="CK2754">
            <v>0</v>
          </cell>
          <cell r="CL2754">
            <v>0</v>
          </cell>
          <cell r="CM2754">
            <v>0</v>
          </cell>
        </row>
        <row r="2755">
          <cell r="F2755">
            <v>53168</v>
          </cell>
          <cell r="G2755">
            <v>53168</v>
          </cell>
          <cell r="H2755">
            <v>23066.34</v>
          </cell>
          <cell r="I2755">
            <v>0</v>
          </cell>
          <cell r="AY2755">
            <v>0</v>
          </cell>
          <cell r="CK2755">
            <v>0</v>
          </cell>
          <cell r="CL2755">
            <v>0</v>
          </cell>
          <cell r="CM2755">
            <v>0</v>
          </cell>
        </row>
        <row r="2756">
          <cell r="F2756">
            <v>124997</v>
          </cell>
          <cell r="G2756">
            <v>124997</v>
          </cell>
          <cell r="H2756">
            <v>0</v>
          </cell>
          <cell r="I2756">
            <v>0</v>
          </cell>
          <cell r="AY2756">
            <v>0</v>
          </cell>
          <cell r="CK2756">
            <v>0</v>
          </cell>
          <cell r="CL2756">
            <v>0</v>
          </cell>
          <cell r="CM2756">
            <v>0</v>
          </cell>
        </row>
        <row r="2757">
          <cell r="F2757">
            <v>95232</v>
          </cell>
          <cell r="G2757">
            <v>95232</v>
          </cell>
          <cell r="H2757">
            <v>73166.38</v>
          </cell>
          <cell r="I2757">
            <v>0</v>
          </cell>
          <cell r="AY2757">
            <v>8250.76</v>
          </cell>
          <cell r="CK2757">
            <v>0</v>
          </cell>
          <cell r="CL2757">
            <v>0</v>
          </cell>
          <cell r="CM2757">
            <v>0</v>
          </cell>
        </row>
        <row r="2758">
          <cell r="F2758">
            <v>16260</v>
          </cell>
          <cell r="G2758">
            <v>16260</v>
          </cell>
          <cell r="H2758">
            <v>12833.03</v>
          </cell>
          <cell r="I2758">
            <v>0</v>
          </cell>
          <cell r="AY2758">
            <v>1452.28</v>
          </cell>
          <cell r="CK2758">
            <v>0</v>
          </cell>
          <cell r="CL2758">
            <v>0</v>
          </cell>
          <cell r="CM2758">
            <v>0</v>
          </cell>
        </row>
        <row r="2759">
          <cell r="F2759">
            <v>19800</v>
          </cell>
          <cell r="G2759">
            <v>19800</v>
          </cell>
          <cell r="H2759">
            <v>15788.48</v>
          </cell>
          <cell r="I2759">
            <v>0</v>
          </cell>
          <cell r="AY2759">
            <v>1755</v>
          </cell>
          <cell r="CK2759">
            <v>0</v>
          </cell>
          <cell r="CL2759">
            <v>0</v>
          </cell>
          <cell r="CM2759">
            <v>0</v>
          </cell>
        </row>
        <row r="2760">
          <cell r="F2760">
            <v>14285</v>
          </cell>
          <cell r="G2760">
            <v>14999.73</v>
          </cell>
          <cell r="H2760">
            <v>14999.73</v>
          </cell>
          <cell r="I2760">
            <v>0</v>
          </cell>
          <cell r="AY2760">
            <v>0</v>
          </cell>
          <cell r="CK2760">
            <v>0</v>
          </cell>
          <cell r="CL2760">
            <v>0</v>
          </cell>
          <cell r="CM2760">
            <v>0</v>
          </cell>
        </row>
        <row r="2761">
          <cell r="F2761">
            <v>83401</v>
          </cell>
          <cell r="G2761">
            <v>83401</v>
          </cell>
          <cell r="H2761">
            <v>57153.94</v>
          </cell>
          <cell r="I2761">
            <v>0</v>
          </cell>
          <cell r="AY2761">
            <v>6023.03</v>
          </cell>
          <cell r="CK2761">
            <v>0</v>
          </cell>
          <cell r="CL2761">
            <v>0</v>
          </cell>
          <cell r="CM2761">
            <v>0</v>
          </cell>
        </row>
        <row r="2762">
          <cell r="F2762">
            <v>41610</v>
          </cell>
          <cell r="G2762">
            <v>41894.639999999999</v>
          </cell>
          <cell r="H2762">
            <v>36284.639999999999</v>
          </cell>
          <cell r="I2762">
            <v>0</v>
          </cell>
          <cell r="AY2762">
            <v>2560.39</v>
          </cell>
          <cell r="CK2762">
            <v>0</v>
          </cell>
          <cell r="CL2762">
            <v>0</v>
          </cell>
          <cell r="CM2762">
            <v>0</v>
          </cell>
        </row>
        <row r="2763">
          <cell r="F2763">
            <v>967</v>
          </cell>
          <cell r="G2763">
            <v>967</v>
          </cell>
          <cell r="H2763">
            <v>510.62</v>
          </cell>
          <cell r="I2763">
            <v>0</v>
          </cell>
          <cell r="AY2763">
            <v>54.98</v>
          </cell>
          <cell r="CK2763">
            <v>0</v>
          </cell>
          <cell r="CL2763">
            <v>0</v>
          </cell>
          <cell r="CM2763">
            <v>0</v>
          </cell>
        </row>
        <row r="2764">
          <cell r="F2764">
            <v>10000</v>
          </cell>
          <cell r="G2764">
            <v>10000</v>
          </cell>
          <cell r="H2764">
            <v>2283.1999999999998</v>
          </cell>
          <cell r="I2764">
            <v>0</v>
          </cell>
          <cell r="AY2764">
            <v>0</v>
          </cell>
          <cell r="CK2764">
            <v>0</v>
          </cell>
          <cell r="CL2764">
            <v>0</v>
          </cell>
          <cell r="CM2764">
            <v>0</v>
          </cell>
        </row>
        <row r="2765">
          <cell r="F2765">
            <v>2000</v>
          </cell>
          <cell r="G2765">
            <v>2000</v>
          </cell>
          <cell r="H2765">
            <v>0</v>
          </cell>
          <cell r="I2765">
            <v>1240</v>
          </cell>
          <cell r="AY2765">
            <v>0</v>
          </cell>
          <cell r="CK2765">
            <v>0</v>
          </cell>
          <cell r="CL2765">
            <v>0</v>
          </cell>
          <cell r="CM2765">
            <v>0</v>
          </cell>
        </row>
        <row r="2766">
          <cell r="F2766">
            <v>5000</v>
          </cell>
          <cell r="G2766">
            <v>5000</v>
          </cell>
          <cell r="H2766">
            <v>0</v>
          </cell>
          <cell r="I2766">
            <v>0</v>
          </cell>
          <cell r="AY2766">
            <v>0</v>
          </cell>
          <cell r="CK2766">
            <v>0</v>
          </cell>
          <cell r="CL2766">
            <v>0</v>
          </cell>
          <cell r="CM2766">
            <v>0</v>
          </cell>
        </row>
        <row r="2767">
          <cell r="F2767">
            <v>6102</v>
          </cell>
          <cell r="G2767">
            <v>6102</v>
          </cell>
          <cell r="H2767">
            <v>3114.01</v>
          </cell>
          <cell r="I2767">
            <v>1806.01</v>
          </cell>
          <cell r="AY2767">
            <v>0</v>
          </cell>
          <cell r="CK2767">
            <v>0</v>
          </cell>
          <cell r="CL2767">
            <v>0</v>
          </cell>
          <cell r="CM2767">
            <v>0</v>
          </cell>
        </row>
        <row r="2768">
          <cell r="F2768">
            <v>5612</v>
          </cell>
          <cell r="G2768">
            <v>5612</v>
          </cell>
          <cell r="H2768">
            <v>92</v>
          </cell>
          <cell r="I2768">
            <v>0</v>
          </cell>
          <cell r="AY2768">
            <v>0</v>
          </cell>
          <cell r="CK2768">
            <v>0</v>
          </cell>
          <cell r="CL2768">
            <v>0</v>
          </cell>
          <cell r="CM2768">
            <v>0</v>
          </cell>
        </row>
        <row r="2769">
          <cell r="F2769">
            <v>15000</v>
          </cell>
          <cell r="G2769">
            <v>15000</v>
          </cell>
          <cell r="H2769">
            <v>0</v>
          </cell>
          <cell r="I2769">
            <v>0</v>
          </cell>
          <cell r="AY2769">
            <v>0</v>
          </cell>
          <cell r="CK2769">
            <v>0</v>
          </cell>
          <cell r="CL2769">
            <v>0</v>
          </cell>
          <cell r="CM2769">
            <v>0</v>
          </cell>
        </row>
        <row r="2770">
          <cell r="F2770">
            <v>8716002</v>
          </cell>
          <cell r="G2770">
            <v>8716002</v>
          </cell>
          <cell r="H2770">
            <v>7393127.2999999998</v>
          </cell>
          <cell r="I2770">
            <v>0</v>
          </cell>
          <cell r="AY2770">
            <v>769305.63</v>
          </cell>
          <cell r="CK2770">
            <v>0</v>
          </cell>
          <cell r="CL2770">
            <v>0</v>
          </cell>
          <cell r="CM2770">
            <v>0</v>
          </cell>
        </row>
        <row r="2771">
          <cell r="F2771">
            <v>488840</v>
          </cell>
          <cell r="G2771">
            <v>956544.5</v>
          </cell>
          <cell r="H2771">
            <v>463043.42</v>
          </cell>
          <cell r="I2771">
            <v>393408</v>
          </cell>
          <cell r="AY2771">
            <v>0</v>
          </cell>
          <cell r="CK2771">
            <v>0</v>
          </cell>
          <cell r="CL2771">
            <v>0</v>
          </cell>
          <cell r="CM2771">
            <v>0</v>
          </cell>
        </row>
        <row r="2772">
          <cell r="F2772">
            <v>2038606</v>
          </cell>
          <cell r="G2772">
            <v>2038606</v>
          </cell>
          <cell r="H2772">
            <v>1712626.95</v>
          </cell>
          <cell r="I2772">
            <v>0</v>
          </cell>
          <cell r="AY2772">
            <v>30455.93</v>
          </cell>
          <cell r="CK2772">
            <v>0</v>
          </cell>
          <cell r="CL2772">
            <v>0</v>
          </cell>
          <cell r="CM2772">
            <v>0</v>
          </cell>
        </row>
        <row r="2773">
          <cell r="F2773">
            <v>0</v>
          </cell>
          <cell r="G2773">
            <v>123088.16</v>
          </cell>
          <cell r="H2773">
            <v>123088.16</v>
          </cell>
          <cell r="I2773">
            <v>0</v>
          </cell>
          <cell r="AY2773">
            <v>0</v>
          </cell>
          <cell r="CK2773">
            <v>0</v>
          </cell>
          <cell r="CL2773">
            <v>0</v>
          </cell>
          <cell r="CM2773">
            <v>0</v>
          </cell>
        </row>
        <row r="2774">
          <cell r="F2774">
            <v>154055</v>
          </cell>
          <cell r="G2774">
            <v>154302.67000000001</v>
          </cell>
          <cell r="H2774">
            <v>154302.67000000001</v>
          </cell>
          <cell r="I2774">
            <v>0</v>
          </cell>
          <cell r="AY2774">
            <v>14789.5</v>
          </cell>
          <cell r="CK2774">
            <v>0</v>
          </cell>
          <cell r="CL2774">
            <v>0</v>
          </cell>
          <cell r="CM2774">
            <v>0</v>
          </cell>
        </row>
        <row r="2775">
          <cell r="F2775">
            <v>570375</v>
          </cell>
          <cell r="G2775">
            <v>570375</v>
          </cell>
          <cell r="H2775">
            <v>540666.5</v>
          </cell>
          <cell r="I2775">
            <v>0</v>
          </cell>
          <cell r="AY2775">
            <v>24985.46</v>
          </cell>
          <cell r="CK2775">
            <v>0</v>
          </cell>
          <cell r="CL2775">
            <v>0</v>
          </cell>
          <cell r="CM2775">
            <v>0</v>
          </cell>
        </row>
        <row r="2776">
          <cell r="F2776">
            <v>1734637</v>
          </cell>
          <cell r="G2776">
            <v>1734637</v>
          </cell>
          <cell r="H2776">
            <v>13329.91</v>
          </cell>
          <cell r="I2776">
            <v>0</v>
          </cell>
          <cell r="AY2776">
            <v>3781.25</v>
          </cell>
          <cell r="CK2776">
            <v>0</v>
          </cell>
          <cell r="CL2776">
            <v>0</v>
          </cell>
          <cell r="CM2776">
            <v>0</v>
          </cell>
        </row>
        <row r="2777">
          <cell r="F2777">
            <v>0</v>
          </cell>
          <cell r="G2777">
            <v>905234.94</v>
          </cell>
          <cell r="H2777">
            <v>905234.94</v>
          </cell>
          <cell r="I2777">
            <v>0</v>
          </cell>
          <cell r="AY2777">
            <v>605817.47</v>
          </cell>
          <cell r="CK2777">
            <v>0</v>
          </cell>
          <cell r="CL2777">
            <v>0</v>
          </cell>
          <cell r="CM2777">
            <v>0</v>
          </cell>
        </row>
        <row r="2778">
          <cell r="F2778">
            <v>100000</v>
          </cell>
          <cell r="G2778">
            <v>96963.55</v>
          </cell>
          <cell r="H2778">
            <v>96963.55</v>
          </cell>
          <cell r="I2778">
            <v>0</v>
          </cell>
          <cell r="AY2778">
            <v>6770.9</v>
          </cell>
          <cell r="CK2778">
            <v>0</v>
          </cell>
          <cell r="CL2778">
            <v>0</v>
          </cell>
          <cell r="CM2778">
            <v>0</v>
          </cell>
        </row>
        <row r="2779">
          <cell r="F2779">
            <v>0</v>
          </cell>
          <cell r="G2779">
            <v>1846.73</v>
          </cell>
          <cell r="H2779">
            <v>1846.73</v>
          </cell>
          <cell r="I2779">
            <v>0</v>
          </cell>
          <cell r="AY2779">
            <v>0</v>
          </cell>
          <cell r="CK2779">
            <v>0</v>
          </cell>
          <cell r="CL2779">
            <v>0</v>
          </cell>
          <cell r="CM2779">
            <v>0</v>
          </cell>
        </row>
        <row r="2780">
          <cell r="F2780">
            <v>1275743</v>
          </cell>
          <cell r="G2780">
            <v>1275743</v>
          </cell>
          <cell r="H2780">
            <v>1033251.74</v>
          </cell>
          <cell r="I2780">
            <v>0</v>
          </cell>
          <cell r="AY2780">
            <v>108612.12</v>
          </cell>
          <cell r="CK2780">
            <v>0</v>
          </cell>
          <cell r="CL2780">
            <v>0</v>
          </cell>
          <cell r="CM2780">
            <v>0</v>
          </cell>
        </row>
        <row r="2781">
          <cell r="F2781">
            <v>193338</v>
          </cell>
          <cell r="G2781">
            <v>193338</v>
          </cell>
          <cell r="H2781">
            <v>160559.41</v>
          </cell>
          <cell r="I2781">
            <v>0</v>
          </cell>
          <cell r="AY2781">
            <v>16802.32</v>
          </cell>
          <cell r="CK2781">
            <v>0</v>
          </cell>
          <cell r="CL2781">
            <v>0</v>
          </cell>
          <cell r="CM2781">
            <v>0</v>
          </cell>
        </row>
        <row r="2782">
          <cell r="F2782">
            <v>567600</v>
          </cell>
          <cell r="G2782">
            <v>567600</v>
          </cell>
          <cell r="H2782">
            <v>447416.09</v>
          </cell>
          <cell r="I2782">
            <v>0</v>
          </cell>
          <cell r="AY2782">
            <v>47677.5</v>
          </cell>
          <cell r="CK2782">
            <v>0</v>
          </cell>
          <cell r="CL2782">
            <v>0</v>
          </cell>
          <cell r="CM2782">
            <v>0</v>
          </cell>
        </row>
        <row r="2783">
          <cell r="F2783">
            <v>197938</v>
          </cell>
          <cell r="G2783">
            <v>225794.76</v>
          </cell>
          <cell r="H2783">
            <v>224870.76</v>
          </cell>
          <cell r="I2783">
            <v>0</v>
          </cell>
          <cell r="AY2783">
            <v>0</v>
          </cell>
          <cell r="CK2783">
            <v>0</v>
          </cell>
          <cell r="CL2783">
            <v>0</v>
          </cell>
          <cell r="CM2783">
            <v>0</v>
          </cell>
        </row>
        <row r="2784">
          <cell r="F2784">
            <v>1065657</v>
          </cell>
          <cell r="G2784">
            <v>1065657</v>
          </cell>
          <cell r="H2784">
            <v>747498.43</v>
          </cell>
          <cell r="I2784">
            <v>0</v>
          </cell>
          <cell r="AY2784">
            <v>70007.63</v>
          </cell>
          <cell r="CK2784">
            <v>0</v>
          </cell>
          <cell r="CL2784">
            <v>0</v>
          </cell>
          <cell r="CM2784">
            <v>0</v>
          </cell>
        </row>
        <row r="2785">
          <cell r="F2785">
            <v>2508562</v>
          </cell>
          <cell r="G2785">
            <v>1661868.04</v>
          </cell>
          <cell r="H2785">
            <v>0</v>
          </cell>
          <cell r="I2785">
            <v>0</v>
          </cell>
          <cell r="AY2785">
            <v>0</v>
          </cell>
          <cell r="CK2785">
            <v>0</v>
          </cell>
          <cell r="CL2785">
            <v>0</v>
          </cell>
          <cell r="CM2785">
            <v>0</v>
          </cell>
        </row>
        <row r="2786">
          <cell r="F2786">
            <v>70820</v>
          </cell>
          <cell r="G2786">
            <v>71524.39</v>
          </cell>
          <cell r="H2786">
            <v>60803.28</v>
          </cell>
          <cell r="I2786">
            <v>1136</v>
          </cell>
          <cell r="AY2786">
            <v>0</v>
          </cell>
          <cell r="CK2786">
            <v>0</v>
          </cell>
          <cell r="CL2786">
            <v>0</v>
          </cell>
          <cell r="CM2786">
            <v>0</v>
          </cell>
        </row>
        <row r="2787">
          <cell r="F2787">
            <v>340778</v>
          </cell>
          <cell r="G2787">
            <v>565154.12</v>
          </cell>
          <cell r="H2787">
            <v>340493.24</v>
          </cell>
          <cell r="I2787">
            <v>5470</v>
          </cell>
          <cell r="AY2787">
            <v>14932.92</v>
          </cell>
          <cell r="CK2787">
            <v>0</v>
          </cell>
          <cell r="CL2787">
            <v>0</v>
          </cell>
          <cell r="CM2787">
            <v>0</v>
          </cell>
        </row>
        <row r="2788">
          <cell r="F2788">
            <v>2899</v>
          </cell>
          <cell r="G2788">
            <v>3224.03</v>
          </cell>
          <cell r="H2788">
            <v>3224.03</v>
          </cell>
          <cell r="I2788">
            <v>0</v>
          </cell>
          <cell r="AY2788">
            <v>220.76</v>
          </cell>
          <cell r="CK2788">
            <v>0</v>
          </cell>
          <cell r="CL2788">
            <v>0</v>
          </cell>
          <cell r="CM2788">
            <v>0</v>
          </cell>
        </row>
        <row r="2789">
          <cell r="F2789">
            <v>3076</v>
          </cell>
          <cell r="G2789">
            <v>3076</v>
          </cell>
          <cell r="H2789">
            <v>2200</v>
          </cell>
          <cell r="I2789">
            <v>0</v>
          </cell>
          <cell r="AY2789">
            <v>0</v>
          </cell>
          <cell r="CK2789">
            <v>0</v>
          </cell>
          <cell r="CL2789">
            <v>0</v>
          </cell>
          <cell r="CM2789">
            <v>0</v>
          </cell>
        </row>
        <row r="2790">
          <cell r="F2790">
            <v>328841</v>
          </cell>
          <cell r="G2790">
            <v>328841</v>
          </cell>
          <cell r="H2790">
            <v>183725.3</v>
          </cell>
          <cell r="I2790">
            <v>0</v>
          </cell>
          <cell r="AY2790">
            <v>7845.2</v>
          </cell>
          <cell r="CK2790">
            <v>0</v>
          </cell>
          <cell r="CL2790">
            <v>0</v>
          </cell>
          <cell r="CM2790">
            <v>0</v>
          </cell>
        </row>
        <row r="2791">
          <cell r="F2791">
            <v>4669</v>
          </cell>
          <cell r="G2791">
            <v>4669</v>
          </cell>
          <cell r="H2791">
            <v>800</v>
          </cell>
          <cell r="I2791">
            <v>0</v>
          </cell>
          <cell r="AY2791">
            <v>400</v>
          </cell>
          <cell r="CK2791">
            <v>14528</v>
          </cell>
          <cell r="CL2791">
            <v>0</v>
          </cell>
          <cell r="CM2791">
            <v>0</v>
          </cell>
        </row>
        <row r="2792">
          <cell r="F2792">
            <v>2413620</v>
          </cell>
          <cell r="G2792">
            <v>2413619.9300000002</v>
          </cell>
          <cell r="H2792">
            <v>1810215</v>
          </cell>
          <cell r="I2792">
            <v>0</v>
          </cell>
          <cell r="AY2792">
            <v>201135</v>
          </cell>
          <cell r="CK2792">
            <v>0</v>
          </cell>
          <cell r="CL2792">
            <v>0</v>
          </cell>
          <cell r="CM2792">
            <v>0</v>
          </cell>
        </row>
        <row r="2793">
          <cell r="F2793">
            <v>0</v>
          </cell>
          <cell r="G2793">
            <v>3500</v>
          </cell>
          <cell r="H2793">
            <v>2999.98</v>
          </cell>
          <cell r="I2793">
            <v>0</v>
          </cell>
          <cell r="AY2793">
            <v>0</v>
          </cell>
          <cell r="CK2793">
            <v>0</v>
          </cell>
          <cell r="CL2793">
            <v>0</v>
          </cell>
          <cell r="CM2793">
            <v>0</v>
          </cell>
        </row>
        <row r="2794">
          <cell r="F2794">
            <v>0</v>
          </cell>
          <cell r="G2794">
            <v>67600</v>
          </cell>
          <cell r="H2794">
            <v>20950</v>
          </cell>
          <cell r="I2794">
            <v>0</v>
          </cell>
          <cell r="AY2794">
            <v>0</v>
          </cell>
          <cell r="CK2794">
            <v>0</v>
          </cell>
          <cell r="CL2794">
            <v>0</v>
          </cell>
          <cell r="CM2794">
            <v>0</v>
          </cell>
        </row>
        <row r="2795">
          <cell r="F2795">
            <v>35000</v>
          </cell>
          <cell r="G2795">
            <v>35000</v>
          </cell>
          <cell r="H2795">
            <v>4114</v>
          </cell>
          <cell r="I2795">
            <v>0</v>
          </cell>
          <cell r="AY2795">
            <v>0</v>
          </cell>
          <cell r="CK2795">
            <v>0</v>
          </cell>
          <cell r="CL2795">
            <v>0</v>
          </cell>
          <cell r="CM2795">
            <v>0</v>
          </cell>
        </row>
        <row r="2797">
          <cell r="F2797">
            <v>16000</v>
          </cell>
          <cell r="G2797">
            <v>8000</v>
          </cell>
          <cell r="H2797">
            <v>8000</v>
          </cell>
          <cell r="I2797">
            <v>0</v>
          </cell>
          <cell r="AY2797">
            <v>0</v>
          </cell>
          <cell r="CK2797">
            <v>0</v>
          </cell>
          <cell r="CL2797">
            <v>0</v>
          </cell>
          <cell r="CM2797">
            <v>0</v>
          </cell>
        </row>
        <row r="2798">
          <cell r="F2798">
            <v>0</v>
          </cell>
          <cell r="G2798">
            <v>6500</v>
          </cell>
          <cell r="H2798">
            <v>6210</v>
          </cell>
          <cell r="I2798">
            <v>0</v>
          </cell>
          <cell r="AY2798">
            <v>0</v>
          </cell>
          <cell r="CK2798">
            <v>0</v>
          </cell>
          <cell r="CL2798">
            <v>0</v>
          </cell>
          <cell r="CM2798">
            <v>0</v>
          </cell>
        </row>
        <row r="2799">
          <cell r="F2799">
            <v>204382</v>
          </cell>
          <cell r="G2799">
            <v>204382</v>
          </cell>
          <cell r="H2799">
            <v>124409</v>
          </cell>
          <cell r="I2799">
            <v>0</v>
          </cell>
          <cell r="AY2799">
            <v>0</v>
          </cell>
          <cell r="CK2799">
            <v>0</v>
          </cell>
          <cell r="CL2799">
            <v>0</v>
          </cell>
          <cell r="CM2799">
            <v>0</v>
          </cell>
        </row>
        <row r="2800">
          <cell r="F2800">
            <v>0</v>
          </cell>
          <cell r="G2800">
            <v>15450</v>
          </cell>
          <cell r="H2800">
            <v>0</v>
          </cell>
          <cell r="I2800">
            <v>0</v>
          </cell>
          <cell r="AY2800">
            <v>0</v>
          </cell>
          <cell r="CK2800">
            <v>0</v>
          </cell>
          <cell r="CL2800">
            <v>0</v>
          </cell>
          <cell r="CM2800">
            <v>0</v>
          </cell>
        </row>
        <row r="2801">
          <cell r="F2801">
            <v>127990</v>
          </cell>
          <cell r="G2801">
            <v>127990</v>
          </cell>
          <cell r="H2801">
            <v>91150</v>
          </cell>
          <cell r="I2801">
            <v>0</v>
          </cell>
          <cell r="AY2801">
            <v>0</v>
          </cell>
          <cell r="CK2801">
            <v>0</v>
          </cell>
          <cell r="CL2801">
            <v>0</v>
          </cell>
          <cell r="CM2801">
            <v>0</v>
          </cell>
        </row>
        <row r="2802">
          <cell r="F2802">
            <v>345000</v>
          </cell>
          <cell r="G2802">
            <v>322529</v>
          </cell>
          <cell r="H2802">
            <v>213785</v>
          </cell>
          <cell r="I2802">
            <v>108744</v>
          </cell>
          <cell r="AY2802">
            <v>0</v>
          </cell>
          <cell r="CK2802">
            <v>0</v>
          </cell>
          <cell r="CL2802">
            <v>0</v>
          </cell>
          <cell r="CM2802">
            <v>0</v>
          </cell>
        </row>
        <row r="2803">
          <cell r="F2803">
            <v>13130</v>
          </cell>
          <cell r="G2803">
            <v>23130</v>
          </cell>
          <cell r="H2803">
            <v>10508.59</v>
          </cell>
          <cell r="I2803">
            <v>0</v>
          </cell>
          <cell r="AY2803">
            <v>0</v>
          </cell>
          <cell r="CK2803">
            <v>100000</v>
          </cell>
          <cell r="CL2803">
            <v>100000</v>
          </cell>
          <cell r="CM2803">
            <v>100000</v>
          </cell>
        </row>
        <row r="2804">
          <cell r="F2804">
            <v>0</v>
          </cell>
          <cell r="G2804">
            <v>93000</v>
          </cell>
          <cell r="H2804">
            <v>51050.89</v>
          </cell>
          <cell r="I2804">
            <v>6616.27</v>
          </cell>
          <cell r="AY2804">
            <v>1603.87</v>
          </cell>
          <cell r="CK2804">
            <v>0</v>
          </cell>
          <cell r="CL2804">
            <v>0</v>
          </cell>
          <cell r="CM2804">
            <v>0</v>
          </cell>
        </row>
        <row r="2805">
          <cell r="F2805">
            <v>38400</v>
          </cell>
          <cell r="G2805">
            <v>38400</v>
          </cell>
          <cell r="H2805">
            <v>9598.36</v>
          </cell>
          <cell r="I2805">
            <v>3113.85</v>
          </cell>
          <cell r="AY2805">
            <v>0</v>
          </cell>
          <cell r="CK2805">
            <v>0</v>
          </cell>
          <cell r="CL2805">
            <v>0</v>
          </cell>
          <cell r="CM2805">
            <v>0</v>
          </cell>
        </row>
        <row r="2806">
          <cell r="F2806">
            <v>7300</v>
          </cell>
          <cell r="G2806">
            <v>112040</v>
          </cell>
          <cell r="H2806">
            <v>56999.68</v>
          </cell>
          <cell r="I2806">
            <v>20237.68</v>
          </cell>
          <cell r="AY2806">
            <v>0</v>
          </cell>
          <cell r="CK2806">
            <v>0</v>
          </cell>
          <cell r="CL2806">
            <v>0</v>
          </cell>
          <cell r="CM2806">
            <v>0</v>
          </cell>
        </row>
        <row r="2807">
          <cell r="F2807">
            <v>15000</v>
          </cell>
          <cell r="G2807">
            <v>132113.10999999999</v>
          </cell>
          <cell r="H2807">
            <v>104135.67</v>
          </cell>
          <cell r="I2807">
            <v>27976.5</v>
          </cell>
          <cell r="AY2807">
            <v>0</v>
          </cell>
          <cell r="CK2807">
            <v>0</v>
          </cell>
          <cell r="CL2807">
            <v>0</v>
          </cell>
          <cell r="CM2807">
            <v>0</v>
          </cell>
        </row>
        <row r="2808">
          <cell r="F2808">
            <v>1695</v>
          </cell>
          <cell r="G2808">
            <v>42239</v>
          </cell>
          <cell r="H2808">
            <v>40564.04</v>
          </cell>
          <cell r="I2808">
            <v>0</v>
          </cell>
          <cell r="AY2808">
            <v>251.04</v>
          </cell>
          <cell r="CK2808">
            <v>0</v>
          </cell>
          <cell r="CL2808">
            <v>0</v>
          </cell>
          <cell r="CM2808">
            <v>0</v>
          </cell>
        </row>
        <row r="2809">
          <cell r="F2809">
            <v>414692</v>
          </cell>
          <cell r="G2809">
            <v>482992</v>
          </cell>
          <cell r="H2809">
            <v>288944.78999999998</v>
          </cell>
          <cell r="I2809">
            <v>69943.570000000007</v>
          </cell>
          <cell r="AY2809">
            <v>0</v>
          </cell>
          <cell r="CK2809">
            <v>0</v>
          </cell>
          <cell r="CL2809">
            <v>0</v>
          </cell>
          <cell r="CM2809">
            <v>0</v>
          </cell>
        </row>
        <row r="2810">
          <cell r="F2810">
            <v>70000</v>
          </cell>
          <cell r="G2810">
            <v>128500</v>
          </cell>
          <cell r="H2810">
            <v>83135.34</v>
          </cell>
          <cell r="I2810">
            <v>11244</v>
          </cell>
          <cell r="AY2810">
            <v>0</v>
          </cell>
          <cell r="CK2810">
            <v>0</v>
          </cell>
          <cell r="CL2810">
            <v>0</v>
          </cell>
          <cell r="CM2810">
            <v>0</v>
          </cell>
        </row>
        <row r="2811">
          <cell r="F2811">
            <v>10000</v>
          </cell>
          <cell r="G2811">
            <v>28500</v>
          </cell>
          <cell r="H2811">
            <v>25196.94</v>
          </cell>
          <cell r="I2811">
            <v>0</v>
          </cell>
          <cell r="AY2811">
            <v>571.70000000000005</v>
          </cell>
          <cell r="CK2811">
            <v>0</v>
          </cell>
          <cell r="CL2811">
            <v>0</v>
          </cell>
          <cell r="CM2811">
            <v>0</v>
          </cell>
        </row>
        <row r="2812">
          <cell r="F2812">
            <v>58000</v>
          </cell>
          <cell r="G2812">
            <v>88000</v>
          </cell>
          <cell r="H2812">
            <v>37240.25</v>
          </cell>
          <cell r="I2812">
            <v>12282</v>
          </cell>
          <cell r="AY2812">
            <v>0</v>
          </cell>
          <cell r="CK2812">
            <v>0</v>
          </cell>
          <cell r="CL2812">
            <v>0</v>
          </cell>
          <cell r="CM2812">
            <v>0</v>
          </cell>
        </row>
        <row r="2813">
          <cell r="F2813">
            <v>5009000</v>
          </cell>
          <cell r="G2813">
            <v>6509000</v>
          </cell>
          <cell r="H2813">
            <v>4902526.0199999996</v>
          </cell>
          <cell r="I2813">
            <v>0</v>
          </cell>
          <cell r="AY2813">
            <v>0</v>
          </cell>
          <cell r="CK2813">
            <v>0</v>
          </cell>
          <cell r="CL2813">
            <v>0</v>
          </cell>
          <cell r="CM2813">
            <v>0</v>
          </cell>
        </row>
        <row r="2814">
          <cell r="F2814">
            <v>7500</v>
          </cell>
          <cell r="G2814">
            <v>7500</v>
          </cell>
          <cell r="H2814">
            <v>0</v>
          </cell>
          <cell r="I2814">
            <v>0</v>
          </cell>
          <cell r="AY2814">
            <v>0</v>
          </cell>
          <cell r="CK2814">
            <v>0</v>
          </cell>
          <cell r="CL2814">
            <v>0</v>
          </cell>
          <cell r="CM2814">
            <v>0</v>
          </cell>
        </row>
        <row r="2815">
          <cell r="F2815">
            <v>0</v>
          </cell>
          <cell r="G2815">
            <v>7500</v>
          </cell>
          <cell r="H2815">
            <v>0</v>
          </cell>
          <cell r="I2815">
            <v>0</v>
          </cell>
          <cell r="AY2815">
            <v>0</v>
          </cell>
          <cell r="CK2815">
            <v>0</v>
          </cell>
          <cell r="CL2815">
            <v>0</v>
          </cell>
          <cell r="CM2815">
            <v>0</v>
          </cell>
        </row>
        <row r="2816">
          <cell r="F2816">
            <v>40000</v>
          </cell>
          <cell r="G2816">
            <v>55449.24</v>
          </cell>
          <cell r="H2816">
            <v>44662.31</v>
          </cell>
          <cell r="I2816">
            <v>5922.47</v>
          </cell>
          <cell r="AY2816">
            <v>0</v>
          </cell>
          <cell r="CK2816">
            <v>0</v>
          </cell>
          <cell r="CL2816">
            <v>0</v>
          </cell>
          <cell r="CM2816">
            <v>0</v>
          </cell>
        </row>
        <row r="2817">
          <cell r="F2817">
            <v>306900</v>
          </cell>
          <cell r="G2817">
            <v>232067</v>
          </cell>
          <cell r="H2817">
            <v>77083.7</v>
          </cell>
          <cell r="I2817">
            <v>26205.73</v>
          </cell>
          <cell r="AY2817">
            <v>0</v>
          </cell>
          <cell r="CK2817">
            <v>0</v>
          </cell>
          <cell r="CL2817">
            <v>0</v>
          </cell>
          <cell r="CM2817">
            <v>0</v>
          </cell>
        </row>
        <row r="2818">
          <cell r="F2818">
            <v>0</v>
          </cell>
          <cell r="G2818">
            <v>127612</v>
          </cell>
          <cell r="H2818">
            <v>64465.4</v>
          </cell>
          <cell r="I2818">
            <v>3407.51</v>
          </cell>
          <cell r="AY2818">
            <v>0</v>
          </cell>
          <cell r="CK2818">
            <v>0</v>
          </cell>
          <cell r="CL2818">
            <v>0</v>
          </cell>
          <cell r="CM2818">
            <v>0</v>
          </cell>
        </row>
        <row r="2819">
          <cell r="F2819">
            <v>32500</v>
          </cell>
          <cell r="G2819">
            <v>32500</v>
          </cell>
          <cell r="H2819">
            <v>16559.099999999999</v>
          </cell>
          <cell r="I2819">
            <v>10619.05</v>
          </cell>
          <cell r="AY2819">
            <v>848</v>
          </cell>
          <cell r="CK2819">
            <v>0</v>
          </cell>
          <cell r="CL2819">
            <v>0</v>
          </cell>
          <cell r="CM2819">
            <v>0</v>
          </cell>
        </row>
        <row r="2820">
          <cell r="F2820">
            <v>36558</v>
          </cell>
          <cell r="G2820">
            <v>42558</v>
          </cell>
          <cell r="H2820">
            <v>38446.35</v>
          </cell>
          <cell r="I2820">
            <v>3965</v>
          </cell>
          <cell r="AY2820">
            <v>1132</v>
          </cell>
          <cell r="CK2820">
            <v>0</v>
          </cell>
          <cell r="CL2820">
            <v>0</v>
          </cell>
          <cell r="CM2820">
            <v>0</v>
          </cell>
        </row>
        <row r="2821">
          <cell r="F2821">
            <v>54413</v>
          </cell>
          <cell r="G2821">
            <v>54413</v>
          </cell>
          <cell r="H2821">
            <v>49415.7</v>
          </cell>
          <cell r="I2821">
            <v>4728.93</v>
          </cell>
          <cell r="AY2821">
            <v>6012.8</v>
          </cell>
          <cell r="CK2821">
            <v>0</v>
          </cell>
          <cell r="CL2821">
            <v>0</v>
          </cell>
          <cell r="CM2821">
            <v>0</v>
          </cell>
        </row>
        <row r="2822">
          <cell r="F2822">
            <v>0</v>
          </cell>
          <cell r="G2822">
            <v>8888</v>
          </cell>
          <cell r="H2822">
            <v>8597.15</v>
          </cell>
          <cell r="I2822">
            <v>0</v>
          </cell>
          <cell r="AY2822">
            <v>0</v>
          </cell>
          <cell r="CK2822">
            <v>0</v>
          </cell>
          <cell r="CL2822">
            <v>0</v>
          </cell>
          <cell r="CM2822">
            <v>0</v>
          </cell>
        </row>
        <row r="2823">
          <cell r="F2823">
            <v>1065</v>
          </cell>
          <cell r="G2823">
            <v>1065</v>
          </cell>
          <cell r="H2823">
            <v>0</v>
          </cell>
          <cell r="I2823">
            <v>0</v>
          </cell>
          <cell r="AY2823">
            <v>0</v>
          </cell>
          <cell r="CK2823">
            <v>0</v>
          </cell>
          <cell r="CL2823">
            <v>0</v>
          </cell>
          <cell r="CM2823">
            <v>0</v>
          </cell>
        </row>
        <row r="2824">
          <cell r="F2824">
            <v>62402</v>
          </cell>
          <cell r="G2824">
            <v>67880</v>
          </cell>
          <cell r="H2824">
            <v>36650.339999999997</v>
          </cell>
          <cell r="I2824">
            <v>4051.88</v>
          </cell>
          <cell r="AY2824">
            <v>350.53</v>
          </cell>
          <cell r="CK2824">
            <v>0</v>
          </cell>
          <cell r="CL2824">
            <v>0</v>
          </cell>
          <cell r="CM2824">
            <v>0</v>
          </cell>
        </row>
        <row r="2825">
          <cell r="F2825">
            <v>5042</v>
          </cell>
          <cell r="G2825">
            <v>93659</v>
          </cell>
          <cell r="H2825">
            <v>90821.02</v>
          </cell>
          <cell r="I2825">
            <v>2527.5</v>
          </cell>
          <cell r="AY2825">
            <v>0</v>
          </cell>
          <cell r="CK2825">
            <v>0</v>
          </cell>
          <cell r="CL2825">
            <v>0</v>
          </cell>
          <cell r="CM2825">
            <v>0</v>
          </cell>
        </row>
        <row r="2826">
          <cell r="F2826">
            <v>68723</v>
          </cell>
          <cell r="G2826">
            <v>77081</v>
          </cell>
          <cell r="H2826">
            <v>33771.19</v>
          </cell>
          <cell r="I2826">
            <v>14114.44</v>
          </cell>
          <cell r="AY2826">
            <v>0</v>
          </cell>
          <cell r="CK2826">
            <v>0</v>
          </cell>
          <cell r="CL2826">
            <v>0</v>
          </cell>
          <cell r="CM2826">
            <v>0</v>
          </cell>
        </row>
        <row r="2827">
          <cell r="F2827">
            <v>11367</v>
          </cell>
          <cell r="G2827">
            <v>26991</v>
          </cell>
          <cell r="H2827">
            <v>16982</v>
          </cell>
          <cell r="I2827">
            <v>10005</v>
          </cell>
          <cell r="AY2827">
            <v>0</v>
          </cell>
          <cell r="CK2827">
            <v>0</v>
          </cell>
          <cell r="CL2827">
            <v>0</v>
          </cell>
          <cell r="CM2827">
            <v>0</v>
          </cell>
        </row>
        <row r="2828">
          <cell r="F2828">
            <v>0</v>
          </cell>
          <cell r="G2828">
            <v>10000</v>
          </cell>
          <cell r="H2828">
            <v>6976.23</v>
          </cell>
          <cell r="I2828">
            <v>0</v>
          </cell>
          <cell r="AY2828">
            <v>0</v>
          </cell>
          <cell r="CK2828">
            <v>0</v>
          </cell>
          <cell r="CL2828">
            <v>0</v>
          </cell>
          <cell r="CM2828">
            <v>0</v>
          </cell>
        </row>
        <row r="2829">
          <cell r="F2829">
            <v>23542</v>
          </cell>
          <cell r="G2829">
            <v>20050</v>
          </cell>
          <cell r="H2829">
            <v>14299.07</v>
          </cell>
          <cell r="I2829">
            <v>240</v>
          </cell>
          <cell r="AY2829">
            <v>2019.82</v>
          </cell>
          <cell r="CK2829">
            <v>0</v>
          </cell>
          <cell r="CL2829">
            <v>0</v>
          </cell>
          <cell r="CM2829">
            <v>0</v>
          </cell>
        </row>
        <row r="2830">
          <cell r="F2830">
            <v>16210</v>
          </cell>
          <cell r="G2830">
            <v>31210</v>
          </cell>
          <cell r="H2830">
            <v>27259.22</v>
          </cell>
          <cell r="I2830">
            <v>2142.04</v>
          </cell>
          <cell r="AY2830">
            <v>1033</v>
          </cell>
          <cell r="CK2830">
            <v>0</v>
          </cell>
          <cell r="CL2830">
            <v>0</v>
          </cell>
          <cell r="CM2830">
            <v>0</v>
          </cell>
        </row>
        <row r="2831">
          <cell r="F2831">
            <v>375000</v>
          </cell>
          <cell r="G2831">
            <v>377750</v>
          </cell>
          <cell r="H2831">
            <v>298202.90000000002</v>
          </cell>
          <cell r="I2831">
            <v>44599.7</v>
          </cell>
          <cell r="AY2831">
            <v>0</v>
          </cell>
          <cell r="CK2831">
            <v>0</v>
          </cell>
          <cell r="CL2831">
            <v>0</v>
          </cell>
          <cell r="CM2831">
            <v>0</v>
          </cell>
        </row>
        <row r="2832">
          <cell r="F2832">
            <v>42244</v>
          </cell>
          <cell r="G2832">
            <v>41231</v>
          </cell>
          <cell r="H2832">
            <v>37372.480000000003</v>
          </cell>
          <cell r="I2832">
            <v>0</v>
          </cell>
          <cell r="AY2832">
            <v>1940.51</v>
          </cell>
          <cell r="CK2832">
            <v>0</v>
          </cell>
          <cell r="CL2832">
            <v>0</v>
          </cell>
          <cell r="CM2832">
            <v>0</v>
          </cell>
        </row>
        <row r="2833">
          <cell r="F2833">
            <v>6600</v>
          </cell>
          <cell r="G2833">
            <v>8396</v>
          </cell>
          <cell r="H2833">
            <v>2535.5</v>
          </cell>
          <cell r="I2833">
            <v>0</v>
          </cell>
          <cell r="AY2833">
            <v>0</v>
          </cell>
          <cell r="CK2833">
            <v>0</v>
          </cell>
          <cell r="CL2833">
            <v>0</v>
          </cell>
          <cell r="CM2833">
            <v>0</v>
          </cell>
        </row>
        <row r="2834">
          <cell r="F2834">
            <v>1000</v>
          </cell>
          <cell r="G2834">
            <v>1000</v>
          </cell>
          <cell r="H2834">
            <v>844.39</v>
          </cell>
          <cell r="I2834">
            <v>0</v>
          </cell>
          <cell r="AY2834">
            <v>0</v>
          </cell>
          <cell r="CK2834">
            <v>0</v>
          </cell>
          <cell r="CL2834">
            <v>0</v>
          </cell>
          <cell r="CM2834">
            <v>0</v>
          </cell>
        </row>
        <row r="2835">
          <cell r="F2835">
            <v>55176</v>
          </cell>
          <cell r="G2835">
            <v>85176</v>
          </cell>
          <cell r="H2835">
            <v>31106.34</v>
          </cell>
          <cell r="I2835">
            <v>2156.91</v>
          </cell>
          <cell r="AY2835">
            <v>0</v>
          </cell>
          <cell r="CK2835">
            <v>0</v>
          </cell>
          <cell r="CL2835">
            <v>0</v>
          </cell>
          <cell r="CM2835">
            <v>0</v>
          </cell>
        </row>
        <row r="2836">
          <cell r="F2836">
            <v>0</v>
          </cell>
          <cell r="G2836">
            <v>10000</v>
          </cell>
          <cell r="H2836">
            <v>4884.37</v>
          </cell>
          <cell r="I2836">
            <v>0</v>
          </cell>
          <cell r="AY2836">
            <v>0</v>
          </cell>
          <cell r="CK2836">
            <v>0</v>
          </cell>
          <cell r="CL2836">
            <v>0</v>
          </cell>
          <cell r="CM2836">
            <v>0</v>
          </cell>
        </row>
        <row r="2837">
          <cell r="F2837">
            <v>10000</v>
          </cell>
          <cell r="G2837">
            <v>10000</v>
          </cell>
          <cell r="H2837">
            <v>0</v>
          </cell>
          <cell r="I2837">
            <v>0</v>
          </cell>
          <cell r="AY2837">
            <v>0</v>
          </cell>
          <cell r="CK2837">
            <v>0</v>
          </cell>
          <cell r="CL2837">
            <v>0</v>
          </cell>
          <cell r="CM2837">
            <v>0</v>
          </cell>
        </row>
        <row r="2838">
          <cell r="F2838">
            <v>12700</v>
          </cell>
          <cell r="G2838">
            <v>23200</v>
          </cell>
          <cell r="H2838">
            <v>4711.5</v>
          </cell>
          <cell r="I2838">
            <v>0</v>
          </cell>
          <cell r="AY2838">
            <v>65.599999999999994</v>
          </cell>
          <cell r="CK2838">
            <v>0</v>
          </cell>
          <cell r="CL2838">
            <v>0</v>
          </cell>
          <cell r="CM2838">
            <v>0</v>
          </cell>
        </row>
        <row r="2839">
          <cell r="F2839">
            <v>250000</v>
          </cell>
          <cell r="G2839">
            <v>230000</v>
          </cell>
          <cell r="H2839">
            <v>204664.12</v>
          </cell>
          <cell r="I2839">
            <v>0</v>
          </cell>
          <cell r="AY2839">
            <v>0</v>
          </cell>
          <cell r="CK2839">
            <v>0</v>
          </cell>
          <cell r="CL2839">
            <v>0</v>
          </cell>
          <cell r="CM2839">
            <v>0</v>
          </cell>
        </row>
        <row r="2840">
          <cell r="F2840">
            <v>35000</v>
          </cell>
          <cell r="G2840">
            <v>45000</v>
          </cell>
          <cell r="H2840">
            <v>16015.83</v>
          </cell>
          <cell r="I2840">
            <v>0</v>
          </cell>
          <cell r="AY2840">
            <v>0</v>
          </cell>
          <cell r="CK2840">
            <v>0</v>
          </cell>
          <cell r="CL2840">
            <v>0</v>
          </cell>
          <cell r="CM2840">
            <v>0</v>
          </cell>
        </row>
        <row r="2841">
          <cell r="F2841">
            <v>73000</v>
          </cell>
          <cell r="G2841">
            <v>78500</v>
          </cell>
          <cell r="H2841">
            <v>45147.7</v>
          </cell>
          <cell r="I2841">
            <v>2724.16</v>
          </cell>
          <cell r="AY2841">
            <v>0</v>
          </cell>
          <cell r="CK2841">
            <v>0</v>
          </cell>
          <cell r="CL2841">
            <v>0</v>
          </cell>
          <cell r="CM2841">
            <v>0</v>
          </cell>
        </row>
        <row r="2842">
          <cell r="F2842">
            <v>31600</v>
          </cell>
          <cell r="G2842">
            <v>64850</v>
          </cell>
          <cell r="H2842">
            <v>19758.59</v>
          </cell>
          <cell r="I2842">
            <v>7430.08</v>
          </cell>
          <cell r="AY2842">
            <v>0</v>
          </cell>
          <cell r="CK2842">
            <v>0</v>
          </cell>
          <cell r="CL2842">
            <v>0</v>
          </cell>
          <cell r="CM2842">
            <v>0</v>
          </cell>
        </row>
        <row r="2844">
          <cell r="F2844">
            <v>69989</v>
          </cell>
          <cell r="G2844">
            <v>109989</v>
          </cell>
          <cell r="H2844">
            <v>70055.210000000006</v>
          </cell>
          <cell r="I2844">
            <v>1827.5</v>
          </cell>
          <cell r="AY2844">
            <v>0</v>
          </cell>
          <cell r="CK2844">
            <v>0</v>
          </cell>
          <cell r="CL2844">
            <v>0</v>
          </cell>
          <cell r="CM2844">
            <v>0</v>
          </cell>
        </row>
        <row r="2845">
          <cell r="F2845">
            <v>744037</v>
          </cell>
          <cell r="G2845">
            <v>744037</v>
          </cell>
          <cell r="H2845">
            <v>455375.06</v>
          </cell>
          <cell r="I2845">
            <v>8647.1299999999992</v>
          </cell>
          <cell r="AY2845">
            <v>0</v>
          </cell>
          <cell r="CK2845">
            <v>0</v>
          </cell>
          <cell r="CL2845">
            <v>0</v>
          </cell>
          <cell r="CM2845">
            <v>0</v>
          </cell>
        </row>
        <row r="2846">
          <cell r="F2846">
            <v>0</v>
          </cell>
          <cell r="G2846">
            <v>4120</v>
          </cell>
          <cell r="H2846">
            <v>2695.06</v>
          </cell>
          <cell r="I2846">
            <v>0</v>
          </cell>
          <cell r="AY2846">
            <v>0</v>
          </cell>
          <cell r="CK2846">
            <v>0</v>
          </cell>
          <cell r="CL2846">
            <v>0</v>
          </cell>
          <cell r="CM2846">
            <v>0</v>
          </cell>
        </row>
        <row r="2847">
          <cell r="F2847">
            <v>172000</v>
          </cell>
          <cell r="G2847">
            <v>193085</v>
          </cell>
          <cell r="H2847">
            <v>152148.1</v>
          </cell>
          <cell r="I2847">
            <v>31280</v>
          </cell>
          <cell r="AY2847">
            <v>0</v>
          </cell>
          <cell r="CK2847">
            <v>0</v>
          </cell>
          <cell r="CL2847">
            <v>0</v>
          </cell>
          <cell r="CM2847">
            <v>0</v>
          </cell>
        </row>
        <row r="2848">
          <cell r="F2848">
            <v>74000</v>
          </cell>
          <cell r="G2848">
            <v>52915</v>
          </cell>
          <cell r="H2848">
            <v>49417.38</v>
          </cell>
          <cell r="I2848">
            <v>0</v>
          </cell>
          <cell r="AY2848">
            <v>0</v>
          </cell>
          <cell r="CK2848">
            <v>0</v>
          </cell>
          <cell r="CL2848">
            <v>0</v>
          </cell>
          <cell r="CM2848">
            <v>0</v>
          </cell>
        </row>
        <row r="2849">
          <cell r="F2849">
            <v>0</v>
          </cell>
          <cell r="G2849">
            <v>15000</v>
          </cell>
          <cell r="H2849">
            <v>0</v>
          </cell>
          <cell r="I2849">
            <v>4470</v>
          </cell>
          <cell r="AY2849">
            <v>0</v>
          </cell>
          <cell r="CK2849">
            <v>0</v>
          </cell>
          <cell r="CL2849">
            <v>0</v>
          </cell>
          <cell r="CM2849">
            <v>0</v>
          </cell>
        </row>
        <row r="2850">
          <cell r="F2850">
            <v>0</v>
          </cell>
          <cell r="G2850">
            <v>36754</v>
          </cell>
          <cell r="H2850">
            <v>21160</v>
          </cell>
          <cell r="I2850">
            <v>1</v>
          </cell>
          <cell r="AY2850">
            <v>0</v>
          </cell>
          <cell r="CK2850">
            <v>0</v>
          </cell>
          <cell r="CL2850">
            <v>0</v>
          </cell>
          <cell r="CM2850">
            <v>0</v>
          </cell>
        </row>
        <row r="2851">
          <cell r="F2851">
            <v>0</v>
          </cell>
          <cell r="G2851">
            <v>33605</v>
          </cell>
          <cell r="H2851">
            <v>27295.25</v>
          </cell>
          <cell r="I2851">
            <v>6095</v>
          </cell>
          <cell r="AY2851">
            <v>0</v>
          </cell>
          <cell r="CK2851">
            <v>0</v>
          </cell>
          <cell r="CL2851">
            <v>0</v>
          </cell>
          <cell r="CM2851">
            <v>0</v>
          </cell>
        </row>
        <row r="2852">
          <cell r="F2852">
            <v>0</v>
          </cell>
          <cell r="G2852">
            <v>381541.1</v>
          </cell>
          <cell r="H2852">
            <v>378795.5</v>
          </cell>
          <cell r="I2852">
            <v>0</v>
          </cell>
          <cell r="AY2852">
            <v>0</v>
          </cell>
          <cell r="CK2852">
            <v>0</v>
          </cell>
          <cell r="CL2852">
            <v>0</v>
          </cell>
          <cell r="CM2852">
            <v>0</v>
          </cell>
        </row>
        <row r="2853">
          <cell r="F2853">
            <v>0</v>
          </cell>
          <cell r="G2853">
            <v>3558.66</v>
          </cell>
          <cell r="H2853">
            <v>0</v>
          </cell>
          <cell r="I2853">
            <v>0</v>
          </cell>
          <cell r="AY2853">
            <v>0</v>
          </cell>
          <cell r="CK2853">
            <v>0</v>
          </cell>
          <cell r="CL2853">
            <v>0</v>
          </cell>
          <cell r="CM2853">
            <v>0</v>
          </cell>
        </row>
        <row r="2854">
          <cell r="F2854">
            <v>0</v>
          </cell>
          <cell r="G2854">
            <v>36.89</v>
          </cell>
          <cell r="H2854">
            <v>0</v>
          </cell>
          <cell r="I2854">
            <v>0</v>
          </cell>
          <cell r="AY2854">
            <v>0</v>
          </cell>
          <cell r="CK2854">
            <v>0</v>
          </cell>
          <cell r="CL2854">
            <v>0</v>
          </cell>
          <cell r="CM2854">
            <v>0</v>
          </cell>
        </row>
        <row r="2855">
          <cell r="F2855">
            <v>420996</v>
          </cell>
          <cell r="G2855">
            <v>420996</v>
          </cell>
          <cell r="H2855">
            <v>339649.6</v>
          </cell>
          <cell r="I2855">
            <v>0</v>
          </cell>
          <cell r="AY2855">
            <v>37617.46</v>
          </cell>
          <cell r="CK2855">
            <v>0</v>
          </cell>
          <cell r="CL2855">
            <v>0</v>
          </cell>
          <cell r="CM2855">
            <v>0</v>
          </cell>
        </row>
        <row r="2856">
          <cell r="F2856">
            <v>12708</v>
          </cell>
          <cell r="G2856">
            <v>12708</v>
          </cell>
          <cell r="H2856">
            <v>10008</v>
          </cell>
          <cell r="I2856">
            <v>0</v>
          </cell>
          <cell r="AY2856">
            <v>1112</v>
          </cell>
          <cell r="CK2856">
            <v>0</v>
          </cell>
          <cell r="CL2856">
            <v>0</v>
          </cell>
          <cell r="CM2856">
            <v>0</v>
          </cell>
        </row>
        <row r="2857">
          <cell r="F2857">
            <v>30722</v>
          </cell>
          <cell r="G2857">
            <v>30722</v>
          </cell>
          <cell r="H2857">
            <v>15309.71</v>
          </cell>
          <cell r="I2857">
            <v>0</v>
          </cell>
          <cell r="AY2857">
            <v>0</v>
          </cell>
          <cell r="CK2857">
            <v>0</v>
          </cell>
          <cell r="CL2857">
            <v>0</v>
          </cell>
          <cell r="CM2857">
            <v>0</v>
          </cell>
        </row>
        <row r="2858">
          <cell r="F2858">
            <v>84331</v>
          </cell>
          <cell r="G2858">
            <v>84331</v>
          </cell>
          <cell r="H2858">
            <v>0</v>
          </cell>
          <cell r="I2858">
            <v>0</v>
          </cell>
          <cell r="AY2858">
            <v>0</v>
          </cell>
          <cell r="CK2858">
            <v>0</v>
          </cell>
          <cell r="CL2858">
            <v>0</v>
          </cell>
          <cell r="CM2858">
            <v>0</v>
          </cell>
        </row>
        <row r="2859">
          <cell r="F2859">
            <v>64314</v>
          </cell>
          <cell r="G2859">
            <v>64314</v>
          </cell>
          <cell r="H2859">
            <v>49317.38</v>
          </cell>
          <cell r="I2859">
            <v>0</v>
          </cell>
          <cell r="AY2859">
            <v>5559.79</v>
          </cell>
          <cell r="CK2859">
            <v>0</v>
          </cell>
          <cell r="CL2859">
            <v>0</v>
          </cell>
          <cell r="CM2859">
            <v>0</v>
          </cell>
        </row>
        <row r="2860">
          <cell r="F2860">
            <v>10987</v>
          </cell>
          <cell r="G2860">
            <v>10987</v>
          </cell>
          <cell r="H2860">
            <v>8660.07</v>
          </cell>
          <cell r="I2860">
            <v>0</v>
          </cell>
          <cell r="AY2860">
            <v>979.79</v>
          </cell>
          <cell r="CK2860">
            <v>0</v>
          </cell>
          <cell r="CL2860">
            <v>0</v>
          </cell>
          <cell r="CM2860">
            <v>0</v>
          </cell>
        </row>
        <row r="2861">
          <cell r="F2861">
            <v>13200</v>
          </cell>
          <cell r="G2861">
            <v>13200</v>
          </cell>
          <cell r="H2861">
            <v>10530</v>
          </cell>
          <cell r="I2861">
            <v>0</v>
          </cell>
          <cell r="AY2861">
            <v>1170</v>
          </cell>
          <cell r="CK2861">
            <v>0</v>
          </cell>
          <cell r="CL2861">
            <v>0</v>
          </cell>
          <cell r="CM2861">
            <v>0</v>
          </cell>
        </row>
        <row r="2862">
          <cell r="F2862">
            <v>9638</v>
          </cell>
          <cell r="G2862">
            <v>10119.73</v>
          </cell>
          <cell r="H2862">
            <v>10119.73</v>
          </cell>
          <cell r="I2862">
            <v>0</v>
          </cell>
          <cell r="AY2862">
            <v>0</v>
          </cell>
          <cell r="CK2862">
            <v>0</v>
          </cell>
          <cell r="CL2862">
            <v>0</v>
          </cell>
          <cell r="CM2862">
            <v>0</v>
          </cell>
        </row>
        <row r="2863">
          <cell r="F2863">
            <v>54317</v>
          </cell>
          <cell r="G2863">
            <v>54317</v>
          </cell>
          <cell r="H2863">
            <v>38423.980000000003</v>
          </cell>
          <cell r="I2863">
            <v>0</v>
          </cell>
          <cell r="AY2863">
            <v>4064.93</v>
          </cell>
          <cell r="CK2863">
            <v>0</v>
          </cell>
          <cell r="CL2863">
            <v>0</v>
          </cell>
          <cell r="CM2863">
            <v>0</v>
          </cell>
        </row>
        <row r="2864"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CK2864">
            <v>0</v>
          </cell>
          <cell r="CL2864">
            <v>0</v>
          </cell>
          <cell r="CM2864">
            <v>0</v>
          </cell>
        </row>
        <row r="2865">
          <cell r="F2865">
            <v>109922</v>
          </cell>
          <cell r="G2865">
            <v>0</v>
          </cell>
          <cell r="H2865">
            <v>0</v>
          </cell>
          <cell r="I2865">
            <v>0</v>
          </cell>
          <cell r="AY2865">
            <v>0</v>
          </cell>
          <cell r="CK2865">
            <v>0</v>
          </cell>
          <cell r="CL2865">
            <v>0</v>
          </cell>
          <cell r="CM2865">
            <v>0</v>
          </cell>
        </row>
        <row r="2866">
          <cell r="F2866">
            <v>227809</v>
          </cell>
          <cell r="G2866">
            <v>0</v>
          </cell>
          <cell r="H2866">
            <v>0</v>
          </cell>
          <cell r="I2866">
            <v>0</v>
          </cell>
          <cell r="AY2866">
            <v>0</v>
          </cell>
          <cell r="CK2866">
            <v>0</v>
          </cell>
          <cell r="CL2866">
            <v>0</v>
          </cell>
          <cell r="CM2866">
            <v>0</v>
          </cell>
        </row>
        <row r="2867">
          <cell r="F2867">
            <v>14100</v>
          </cell>
          <cell r="G2867">
            <v>0</v>
          </cell>
          <cell r="H2867">
            <v>0</v>
          </cell>
          <cell r="I2867">
            <v>0</v>
          </cell>
          <cell r="AY2867">
            <v>0</v>
          </cell>
          <cell r="CK2867">
            <v>0</v>
          </cell>
          <cell r="CL2867">
            <v>0</v>
          </cell>
          <cell r="CM2867">
            <v>0</v>
          </cell>
        </row>
        <row r="2868">
          <cell r="F2868">
            <v>15450</v>
          </cell>
          <cell r="G2868">
            <v>0</v>
          </cell>
          <cell r="H2868">
            <v>0</v>
          </cell>
          <cell r="I2868">
            <v>0</v>
          </cell>
          <cell r="AY2868">
            <v>0</v>
          </cell>
          <cell r="CK2868">
            <v>0</v>
          </cell>
          <cell r="CL2868">
            <v>0</v>
          </cell>
          <cell r="CM2868">
            <v>0</v>
          </cell>
        </row>
        <row r="2869">
          <cell r="F2869">
            <v>10000</v>
          </cell>
          <cell r="G2869">
            <v>0</v>
          </cell>
          <cell r="H2869">
            <v>0</v>
          </cell>
          <cell r="I2869">
            <v>0</v>
          </cell>
          <cell r="AY2869">
            <v>0</v>
          </cell>
          <cell r="CK2869">
            <v>0</v>
          </cell>
          <cell r="CL2869">
            <v>0</v>
          </cell>
          <cell r="CM2869">
            <v>0</v>
          </cell>
        </row>
        <row r="2870">
          <cell r="F2870">
            <v>93000</v>
          </cell>
          <cell r="G2870">
            <v>0</v>
          </cell>
          <cell r="H2870">
            <v>0</v>
          </cell>
          <cell r="I2870">
            <v>0</v>
          </cell>
          <cell r="AY2870">
            <v>0</v>
          </cell>
          <cell r="CK2870">
            <v>0</v>
          </cell>
          <cell r="CL2870">
            <v>0</v>
          </cell>
          <cell r="CM2870">
            <v>0</v>
          </cell>
        </row>
        <row r="2871">
          <cell r="F2871">
            <v>89740</v>
          </cell>
          <cell r="G2871">
            <v>0</v>
          </cell>
          <cell r="H2871">
            <v>0</v>
          </cell>
          <cell r="I2871">
            <v>-8102.75</v>
          </cell>
          <cell r="AY2871">
            <v>0</v>
          </cell>
          <cell r="CK2871">
            <v>0</v>
          </cell>
          <cell r="CL2871">
            <v>0</v>
          </cell>
          <cell r="CM2871">
            <v>0</v>
          </cell>
        </row>
        <row r="2872">
          <cell r="F2872">
            <v>115750</v>
          </cell>
          <cell r="G2872">
            <v>0</v>
          </cell>
          <cell r="H2872">
            <v>0</v>
          </cell>
          <cell r="I2872">
            <v>0</v>
          </cell>
          <cell r="AY2872">
            <v>0</v>
          </cell>
          <cell r="CK2872">
            <v>0</v>
          </cell>
          <cell r="CL2872">
            <v>0</v>
          </cell>
          <cell r="CM2872">
            <v>0</v>
          </cell>
        </row>
        <row r="2873">
          <cell r="F2873">
            <v>40544</v>
          </cell>
          <cell r="G2873">
            <v>0</v>
          </cell>
          <cell r="H2873">
            <v>0</v>
          </cell>
          <cell r="I2873">
            <v>0</v>
          </cell>
          <cell r="AY2873">
            <v>0</v>
          </cell>
          <cell r="CK2873">
            <v>0</v>
          </cell>
          <cell r="CL2873">
            <v>0</v>
          </cell>
          <cell r="CM2873">
            <v>0</v>
          </cell>
        </row>
        <row r="2874">
          <cell r="F2874">
            <v>113300</v>
          </cell>
          <cell r="G2874">
            <v>0</v>
          </cell>
          <cell r="H2874">
            <v>0</v>
          </cell>
          <cell r="I2874">
            <v>0</v>
          </cell>
          <cell r="AY2874">
            <v>0</v>
          </cell>
          <cell r="CK2874">
            <v>0</v>
          </cell>
          <cell r="CL2874">
            <v>0</v>
          </cell>
          <cell r="CM2874">
            <v>0</v>
          </cell>
        </row>
        <row r="2875">
          <cell r="F2875">
            <v>30000</v>
          </cell>
          <cell r="G2875">
            <v>0</v>
          </cell>
          <cell r="H2875">
            <v>0</v>
          </cell>
          <cell r="I2875">
            <v>0</v>
          </cell>
          <cell r="AY2875">
            <v>0</v>
          </cell>
          <cell r="CK2875">
            <v>0</v>
          </cell>
          <cell r="CL2875">
            <v>0</v>
          </cell>
          <cell r="CM2875">
            <v>0</v>
          </cell>
        </row>
        <row r="2876">
          <cell r="F2876">
            <v>7500</v>
          </cell>
          <cell r="G2876">
            <v>0</v>
          </cell>
          <cell r="H2876">
            <v>0</v>
          </cell>
          <cell r="I2876">
            <v>0</v>
          </cell>
          <cell r="AY2876">
            <v>0</v>
          </cell>
          <cell r="CK2876">
            <v>0</v>
          </cell>
          <cell r="CL2876">
            <v>0</v>
          </cell>
          <cell r="CM2876">
            <v>0</v>
          </cell>
        </row>
        <row r="2877">
          <cell r="F2877">
            <v>160000</v>
          </cell>
          <cell r="G2877">
            <v>0</v>
          </cell>
          <cell r="H2877">
            <v>0</v>
          </cell>
          <cell r="I2877">
            <v>0</v>
          </cell>
          <cell r="AY2877">
            <v>0</v>
          </cell>
          <cell r="CK2877">
            <v>0</v>
          </cell>
          <cell r="CL2877">
            <v>0</v>
          </cell>
          <cell r="CM2877">
            <v>0</v>
          </cell>
        </row>
        <row r="2878">
          <cell r="F2878">
            <v>5478</v>
          </cell>
          <cell r="G2878">
            <v>0</v>
          </cell>
          <cell r="H2878">
            <v>0</v>
          </cell>
          <cell r="I2878">
            <v>0</v>
          </cell>
          <cell r="AY2878">
            <v>0</v>
          </cell>
          <cell r="CK2878">
            <v>0</v>
          </cell>
          <cell r="CL2878">
            <v>0</v>
          </cell>
          <cell r="CM2878">
            <v>0</v>
          </cell>
        </row>
        <row r="2879">
          <cell r="F2879">
            <v>119777</v>
          </cell>
          <cell r="G2879">
            <v>0</v>
          </cell>
          <cell r="H2879">
            <v>0</v>
          </cell>
          <cell r="I2879">
            <v>0</v>
          </cell>
          <cell r="AY2879">
            <v>0</v>
          </cell>
          <cell r="CK2879">
            <v>0</v>
          </cell>
          <cell r="CL2879">
            <v>0</v>
          </cell>
          <cell r="CM2879">
            <v>0</v>
          </cell>
        </row>
        <row r="2880">
          <cell r="F2880">
            <v>8358</v>
          </cell>
          <cell r="G2880">
            <v>0</v>
          </cell>
          <cell r="H2880">
            <v>0</v>
          </cell>
          <cell r="I2880">
            <v>0</v>
          </cell>
          <cell r="AY2880">
            <v>0</v>
          </cell>
          <cell r="CK2880">
            <v>0</v>
          </cell>
          <cell r="CL2880">
            <v>0</v>
          </cell>
          <cell r="CM2880">
            <v>0</v>
          </cell>
        </row>
        <row r="2881">
          <cell r="F2881">
            <v>3508</v>
          </cell>
          <cell r="G2881">
            <v>0</v>
          </cell>
          <cell r="H2881">
            <v>0</v>
          </cell>
          <cell r="I2881">
            <v>0</v>
          </cell>
          <cell r="AY2881">
            <v>0</v>
          </cell>
          <cell r="CK2881">
            <v>0</v>
          </cell>
          <cell r="CL2881">
            <v>0</v>
          </cell>
          <cell r="CM2881">
            <v>0</v>
          </cell>
        </row>
        <row r="2882">
          <cell r="F2882">
            <v>34000</v>
          </cell>
          <cell r="G2882">
            <v>0</v>
          </cell>
          <cell r="H2882">
            <v>0</v>
          </cell>
          <cell r="I2882">
            <v>0</v>
          </cell>
          <cell r="AY2882">
            <v>0</v>
          </cell>
          <cell r="CK2882">
            <v>0</v>
          </cell>
          <cell r="CL2882">
            <v>0</v>
          </cell>
          <cell r="CM2882">
            <v>0</v>
          </cell>
        </row>
        <row r="2883">
          <cell r="F2883">
            <v>31492</v>
          </cell>
          <cell r="G2883">
            <v>0</v>
          </cell>
          <cell r="H2883">
            <v>0</v>
          </cell>
          <cell r="I2883">
            <v>-544.48</v>
          </cell>
          <cell r="AY2883">
            <v>0</v>
          </cell>
          <cell r="CK2883">
            <v>0</v>
          </cell>
          <cell r="CL2883">
            <v>0</v>
          </cell>
          <cell r="CM2883">
            <v>0</v>
          </cell>
        </row>
        <row r="2884">
          <cell r="F2884">
            <v>35000</v>
          </cell>
          <cell r="G2884">
            <v>0</v>
          </cell>
          <cell r="H2884">
            <v>0</v>
          </cell>
          <cell r="I2884">
            <v>-1185.9000000000001</v>
          </cell>
          <cell r="AY2884">
            <v>0</v>
          </cell>
          <cell r="CK2884">
            <v>0</v>
          </cell>
          <cell r="CL2884">
            <v>0</v>
          </cell>
          <cell r="CM2884">
            <v>0</v>
          </cell>
        </row>
        <row r="2885">
          <cell r="F2885">
            <v>10000</v>
          </cell>
          <cell r="G2885">
            <v>0</v>
          </cell>
          <cell r="H2885">
            <v>0</v>
          </cell>
          <cell r="I2885">
            <v>0</v>
          </cell>
          <cell r="AY2885">
            <v>0</v>
          </cell>
          <cell r="CK2885">
            <v>0</v>
          </cell>
          <cell r="CL2885">
            <v>0</v>
          </cell>
          <cell r="CM2885">
            <v>0</v>
          </cell>
        </row>
        <row r="2886">
          <cell r="F2886">
            <v>10500</v>
          </cell>
          <cell r="G2886">
            <v>0</v>
          </cell>
          <cell r="H2886">
            <v>0</v>
          </cell>
          <cell r="I2886">
            <v>0</v>
          </cell>
          <cell r="AY2886">
            <v>0</v>
          </cell>
          <cell r="CK2886">
            <v>0</v>
          </cell>
          <cell r="CL2886">
            <v>0</v>
          </cell>
          <cell r="CM2886">
            <v>0</v>
          </cell>
        </row>
        <row r="2887">
          <cell r="F2887">
            <v>10000</v>
          </cell>
          <cell r="G2887">
            <v>0</v>
          </cell>
          <cell r="H2887">
            <v>0</v>
          </cell>
          <cell r="I2887">
            <v>0</v>
          </cell>
          <cell r="AY2887">
            <v>0</v>
          </cell>
          <cell r="CK2887">
            <v>0</v>
          </cell>
          <cell r="CL2887">
            <v>0</v>
          </cell>
          <cell r="CM2887">
            <v>0</v>
          </cell>
        </row>
        <row r="2888">
          <cell r="F2888">
            <v>7500</v>
          </cell>
          <cell r="G2888">
            <v>0</v>
          </cell>
          <cell r="H2888">
            <v>0</v>
          </cell>
          <cell r="I2888">
            <v>0</v>
          </cell>
          <cell r="AY2888">
            <v>0</v>
          </cell>
          <cell r="CK2888">
            <v>0</v>
          </cell>
          <cell r="CL2888">
            <v>0</v>
          </cell>
          <cell r="CM2888">
            <v>0</v>
          </cell>
        </row>
        <row r="2889">
          <cell r="F2889">
            <v>4120</v>
          </cell>
          <cell r="G2889">
            <v>0</v>
          </cell>
          <cell r="H2889">
            <v>0</v>
          </cell>
          <cell r="I2889">
            <v>0</v>
          </cell>
          <cell r="AY2889">
            <v>0</v>
          </cell>
          <cell r="CK2889">
            <v>0</v>
          </cell>
          <cell r="CL2889">
            <v>0</v>
          </cell>
          <cell r="CM2889">
            <v>0</v>
          </cell>
        </row>
        <row r="2890">
          <cell r="F2890">
            <v>15000</v>
          </cell>
          <cell r="G2890">
            <v>0</v>
          </cell>
          <cell r="H2890">
            <v>0</v>
          </cell>
          <cell r="I2890">
            <v>0</v>
          </cell>
          <cell r="AY2890">
            <v>0</v>
          </cell>
          <cell r="CK2890">
            <v>0</v>
          </cell>
          <cell r="CL2890">
            <v>0</v>
          </cell>
          <cell r="CM2890">
            <v>0</v>
          </cell>
        </row>
        <row r="2891">
          <cell r="F2891">
            <v>2344800</v>
          </cell>
          <cell r="G2891">
            <v>2344800</v>
          </cell>
          <cell r="H2891">
            <v>1916871.05</v>
          </cell>
          <cell r="I2891">
            <v>0</v>
          </cell>
          <cell r="AY2891">
            <v>205872.6</v>
          </cell>
          <cell r="CK2891">
            <v>0</v>
          </cell>
          <cell r="CL2891">
            <v>0</v>
          </cell>
          <cell r="CM2891">
            <v>0</v>
          </cell>
        </row>
        <row r="2892">
          <cell r="F2892">
            <v>0</v>
          </cell>
          <cell r="G2892">
            <v>1267.17</v>
          </cell>
          <cell r="H2892">
            <v>1267.17</v>
          </cell>
          <cell r="I2892">
            <v>0</v>
          </cell>
          <cell r="AY2892">
            <v>0</v>
          </cell>
          <cell r="CK2892">
            <v>0</v>
          </cell>
          <cell r="CL2892">
            <v>0</v>
          </cell>
          <cell r="CM2892">
            <v>0</v>
          </cell>
        </row>
        <row r="2893">
          <cell r="F2893">
            <v>0</v>
          </cell>
          <cell r="G2893">
            <v>7533.64</v>
          </cell>
          <cell r="H2893">
            <v>7533.64</v>
          </cell>
          <cell r="I2893">
            <v>0</v>
          </cell>
          <cell r="AY2893">
            <v>0</v>
          </cell>
          <cell r="CK2893">
            <v>0</v>
          </cell>
          <cell r="CL2893">
            <v>0</v>
          </cell>
          <cell r="CM2893">
            <v>0</v>
          </cell>
        </row>
        <row r="2894">
          <cell r="F2894">
            <v>71817</v>
          </cell>
          <cell r="G2894">
            <v>71817</v>
          </cell>
          <cell r="H2894">
            <v>63777.67</v>
          </cell>
          <cell r="I2894">
            <v>0</v>
          </cell>
          <cell r="AY2894">
            <v>6639</v>
          </cell>
          <cell r="CK2894">
            <v>0</v>
          </cell>
          <cell r="CL2894">
            <v>0</v>
          </cell>
          <cell r="CM2894">
            <v>0</v>
          </cell>
        </row>
        <row r="2895">
          <cell r="F2895">
            <v>167133</v>
          </cell>
          <cell r="G2895">
            <v>167133</v>
          </cell>
          <cell r="H2895">
            <v>86821.07</v>
          </cell>
          <cell r="I2895">
            <v>0</v>
          </cell>
          <cell r="AY2895">
            <v>0</v>
          </cell>
          <cell r="CK2895">
            <v>0</v>
          </cell>
          <cell r="CL2895">
            <v>0</v>
          </cell>
          <cell r="CM2895">
            <v>0</v>
          </cell>
        </row>
        <row r="2896">
          <cell r="F2896">
            <v>469863</v>
          </cell>
          <cell r="G2896">
            <v>469863</v>
          </cell>
          <cell r="H2896">
            <v>1375.59</v>
          </cell>
          <cell r="I2896">
            <v>0</v>
          </cell>
          <cell r="AY2896">
            <v>0</v>
          </cell>
          <cell r="CK2896">
            <v>0</v>
          </cell>
          <cell r="CL2896">
            <v>0</v>
          </cell>
          <cell r="CM2896">
            <v>0</v>
          </cell>
        </row>
        <row r="2897">
          <cell r="F2897">
            <v>0</v>
          </cell>
          <cell r="G2897">
            <v>112103.17</v>
          </cell>
          <cell r="H2897">
            <v>112103.17</v>
          </cell>
          <cell r="I2897">
            <v>0</v>
          </cell>
          <cell r="AY2897">
            <v>6595.18</v>
          </cell>
          <cell r="CK2897">
            <v>0</v>
          </cell>
          <cell r="CL2897">
            <v>0</v>
          </cell>
          <cell r="CM2897">
            <v>0</v>
          </cell>
        </row>
        <row r="2898">
          <cell r="F2898">
            <v>243181</v>
          </cell>
          <cell r="G2898">
            <v>243181</v>
          </cell>
          <cell r="H2898">
            <v>149310.85999999999</v>
          </cell>
          <cell r="I2898">
            <v>0</v>
          </cell>
          <cell r="AY2898">
            <v>0</v>
          </cell>
          <cell r="CK2898">
            <v>0</v>
          </cell>
          <cell r="CL2898">
            <v>0</v>
          </cell>
          <cell r="CM2898">
            <v>0</v>
          </cell>
        </row>
        <row r="2899">
          <cell r="F2899">
            <v>355434</v>
          </cell>
          <cell r="G2899">
            <v>355434</v>
          </cell>
          <cell r="H2899">
            <v>275899.19</v>
          </cell>
          <cell r="I2899">
            <v>0</v>
          </cell>
          <cell r="AY2899">
            <v>30155.67</v>
          </cell>
          <cell r="CK2899">
            <v>0</v>
          </cell>
          <cell r="CL2899">
            <v>0</v>
          </cell>
          <cell r="CM2899">
            <v>0</v>
          </cell>
        </row>
        <row r="2900">
          <cell r="F2900">
            <v>57730</v>
          </cell>
          <cell r="G2900">
            <v>57730</v>
          </cell>
          <cell r="H2900">
            <v>45658.99</v>
          </cell>
          <cell r="I2900">
            <v>0</v>
          </cell>
          <cell r="AY2900">
            <v>5013.63</v>
          </cell>
          <cell r="CK2900">
            <v>0</v>
          </cell>
          <cell r="CL2900">
            <v>0</v>
          </cell>
          <cell r="CM2900">
            <v>0</v>
          </cell>
        </row>
        <row r="2901">
          <cell r="F2901">
            <v>112200</v>
          </cell>
          <cell r="G2901">
            <v>112200</v>
          </cell>
          <cell r="H2901">
            <v>89477.7</v>
          </cell>
          <cell r="I2901">
            <v>0</v>
          </cell>
          <cell r="AY2901">
            <v>9555</v>
          </cell>
          <cell r="CK2901">
            <v>0</v>
          </cell>
          <cell r="CL2901">
            <v>0</v>
          </cell>
          <cell r="CM2901">
            <v>0</v>
          </cell>
        </row>
        <row r="2902">
          <cell r="F2902">
            <v>53699</v>
          </cell>
          <cell r="G2902">
            <v>59094.36</v>
          </cell>
          <cell r="H2902">
            <v>59094.36</v>
          </cell>
          <cell r="I2902">
            <v>0</v>
          </cell>
          <cell r="AY2902">
            <v>0</v>
          </cell>
          <cell r="CK2902">
            <v>0</v>
          </cell>
          <cell r="CL2902">
            <v>0</v>
          </cell>
          <cell r="CM2902">
            <v>0</v>
          </cell>
        </row>
        <row r="2903">
          <cell r="F2903">
            <v>284899</v>
          </cell>
          <cell r="G2903">
            <v>284899</v>
          </cell>
          <cell r="H2903">
            <v>209802.59</v>
          </cell>
          <cell r="I2903">
            <v>0</v>
          </cell>
          <cell r="AY2903">
            <v>21064.95</v>
          </cell>
          <cell r="CK2903">
            <v>0</v>
          </cell>
          <cell r="CL2903">
            <v>0</v>
          </cell>
          <cell r="CM2903">
            <v>0</v>
          </cell>
        </row>
        <row r="2904">
          <cell r="F2904">
            <v>7264</v>
          </cell>
          <cell r="G2904">
            <v>7264</v>
          </cell>
          <cell r="H2904">
            <v>3685.1</v>
          </cell>
          <cell r="I2904">
            <v>154.1</v>
          </cell>
          <cell r="AY2904">
            <v>472.4</v>
          </cell>
          <cell r="CK2904">
            <v>0</v>
          </cell>
          <cell r="CL2904">
            <v>0</v>
          </cell>
          <cell r="CM2904">
            <v>0</v>
          </cell>
        </row>
        <row r="2905">
          <cell r="F2905">
            <v>120299</v>
          </cell>
          <cell r="G2905">
            <v>125328.83</v>
          </cell>
          <cell r="H2905">
            <v>116074.4</v>
          </cell>
          <cell r="I2905">
            <v>0</v>
          </cell>
          <cell r="AY2905">
            <v>9957.51</v>
          </cell>
          <cell r="CK2905">
            <v>0</v>
          </cell>
          <cell r="CL2905">
            <v>0</v>
          </cell>
          <cell r="CM2905">
            <v>0</v>
          </cell>
        </row>
        <row r="2906">
          <cell r="F2906">
            <v>32600</v>
          </cell>
          <cell r="G2906">
            <v>32600</v>
          </cell>
          <cell r="H2906">
            <v>22862.12</v>
          </cell>
          <cell r="I2906">
            <v>0</v>
          </cell>
          <cell r="AY2906">
            <v>39.96</v>
          </cell>
          <cell r="CK2906">
            <v>0</v>
          </cell>
          <cell r="CL2906">
            <v>0</v>
          </cell>
          <cell r="CM2906">
            <v>0</v>
          </cell>
        </row>
        <row r="2907">
          <cell r="F2907">
            <v>853</v>
          </cell>
          <cell r="G2907">
            <v>3216.55</v>
          </cell>
          <cell r="H2907">
            <v>3216.08</v>
          </cell>
          <cell r="I2907">
            <v>0</v>
          </cell>
          <cell r="AY2907">
            <v>64.930000000000007</v>
          </cell>
          <cell r="CK2907">
            <v>0</v>
          </cell>
          <cell r="CL2907">
            <v>0</v>
          </cell>
          <cell r="CM2907">
            <v>0</v>
          </cell>
        </row>
        <row r="2908">
          <cell r="F2908">
            <v>8863</v>
          </cell>
          <cell r="G2908">
            <v>8863</v>
          </cell>
          <cell r="H2908">
            <v>5649.52</v>
          </cell>
          <cell r="I2908">
            <v>0</v>
          </cell>
          <cell r="AY2908">
            <v>0</v>
          </cell>
          <cell r="CK2908">
            <v>0</v>
          </cell>
          <cell r="CL2908">
            <v>0</v>
          </cell>
          <cell r="CM2908">
            <v>0</v>
          </cell>
        </row>
        <row r="2909">
          <cell r="F2909">
            <v>38619</v>
          </cell>
          <cell r="G2909">
            <v>38619</v>
          </cell>
          <cell r="H2909">
            <v>28415.71</v>
          </cell>
          <cell r="I2909">
            <v>3969.49</v>
          </cell>
          <cell r="AY2909">
            <v>0</v>
          </cell>
          <cell r="CK2909">
            <v>0</v>
          </cell>
          <cell r="CL2909">
            <v>0</v>
          </cell>
          <cell r="CM2909">
            <v>0</v>
          </cell>
        </row>
        <row r="2910">
          <cell r="F2910">
            <v>23761</v>
          </cell>
          <cell r="G2910">
            <v>23761</v>
          </cell>
          <cell r="H2910">
            <v>15867</v>
          </cell>
          <cell r="I2910">
            <v>0</v>
          </cell>
          <cell r="AY2910">
            <v>0</v>
          </cell>
          <cell r="CK2910">
            <v>0</v>
          </cell>
          <cell r="CL2910">
            <v>0</v>
          </cell>
          <cell r="CM2910">
            <v>0</v>
          </cell>
        </row>
        <row r="2911">
          <cell r="F2911">
            <v>1432</v>
          </cell>
          <cell r="G2911">
            <v>1432</v>
          </cell>
          <cell r="H2911">
            <v>1275.46</v>
          </cell>
          <cell r="I2911">
            <v>0</v>
          </cell>
          <cell r="AY2911">
            <v>0</v>
          </cell>
          <cell r="CK2911">
            <v>0</v>
          </cell>
          <cell r="CL2911">
            <v>0</v>
          </cell>
          <cell r="CM2911">
            <v>0</v>
          </cell>
        </row>
        <row r="2912">
          <cell r="F2912">
            <v>33907</v>
          </cell>
          <cell r="G2912">
            <v>33907</v>
          </cell>
          <cell r="H2912">
            <v>8212.1</v>
          </cell>
          <cell r="I2912">
            <v>1553</v>
          </cell>
          <cell r="AY2912">
            <v>0</v>
          </cell>
          <cell r="CK2912">
            <v>0</v>
          </cell>
          <cell r="CL2912">
            <v>0</v>
          </cell>
          <cell r="CM2912">
            <v>0</v>
          </cell>
        </row>
        <row r="2913">
          <cell r="F2913">
            <v>1780</v>
          </cell>
          <cell r="G2913">
            <v>1780</v>
          </cell>
          <cell r="H2913">
            <v>0</v>
          </cell>
          <cell r="I2913">
            <v>460</v>
          </cell>
          <cell r="AY2913">
            <v>0</v>
          </cell>
          <cell r="CK2913">
            <v>0</v>
          </cell>
          <cell r="CL2913">
            <v>0</v>
          </cell>
          <cell r="CM2913">
            <v>0</v>
          </cell>
        </row>
        <row r="2914">
          <cell r="F2914">
            <v>120000</v>
          </cell>
          <cell r="G2914">
            <v>120000</v>
          </cell>
          <cell r="H2914">
            <v>119988.16</v>
          </cell>
          <cell r="I2914">
            <v>10.1</v>
          </cell>
          <cell r="AY2914">
            <v>310.5</v>
          </cell>
          <cell r="CK2914">
            <v>0</v>
          </cell>
          <cell r="CL2914">
            <v>0</v>
          </cell>
          <cell r="CM2914">
            <v>0</v>
          </cell>
        </row>
        <row r="2915">
          <cell r="F2915">
            <v>24533</v>
          </cell>
          <cell r="G2915">
            <v>24533</v>
          </cell>
          <cell r="H2915">
            <v>13902.01</v>
          </cell>
          <cell r="I2915">
            <v>125</v>
          </cell>
          <cell r="AY2915">
            <v>1200</v>
          </cell>
          <cell r="CK2915">
            <v>0</v>
          </cell>
          <cell r="CL2915">
            <v>0</v>
          </cell>
          <cell r="CM2915">
            <v>0</v>
          </cell>
        </row>
        <row r="2916">
          <cell r="F2916">
            <v>26638</v>
          </cell>
          <cell r="G2916">
            <v>26638</v>
          </cell>
          <cell r="H2916">
            <v>20230.52</v>
          </cell>
          <cell r="I2916">
            <v>1</v>
          </cell>
          <cell r="AY2916">
            <v>50</v>
          </cell>
          <cell r="CK2916">
            <v>0</v>
          </cell>
          <cell r="CL2916">
            <v>0</v>
          </cell>
          <cell r="CM2916">
            <v>0</v>
          </cell>
        </row>
        <row r="2917">
          <cell r="F2917">
            <v>3000</v>
          </cell>
          <cell r="G2917">
            <v>3000</v>
          </cell>
          <cell r="H2917">
            <v>896.68</v>
          </cell>
          <cell r="I2917">
            <v>0</v>
          </cell>
          <cell r="AY2917">
            <v>212.2</v>
          </cell>
          <cell r="CK2917">
            <v>0</v>
          </cell>
          <cell r="CL2917">
            <v>0</v>
          </cell>
          <cell r="CM2917">
            <v>0</v>
          </cell>
        </row>
        <row r="2918">
          <cell r="F2918">
            <v>15000</v>
          </cell>
          <cell r="G2918">
            <v>12590</v>
          </cell>
          <cell r="H2918">
            <v>3727.5</v>
          </cell>
          <cell r="I2918">
            <v>535</v>
          </cell>
          <cell r="AY2918">
            <v>60</v>
          </cell>
          <cell r="CK2918">
            <v>0</v>
          </cell>
          <cell r="CL2918">
            <v>0</v>
          </cell>
          <cell r="CM2918">
            <v>0</v>
          </cell>
        </row>
        <row r="2919">
          <cell r="F2919">
            <v>7547</v>
          </cell>
          <cell r="G2919">
            <v>7547</v>
          </cell>
          <cell r="H2919">
            <v>5837.08</v>
          </cell>
          <cell r="I2919">
            <v>0</v>
          </cell>
          <cell r="AY2919">
            <v>0</v>
          </cell>
          <cell r="CK2919">
            <v>0</v>
          </cell>
          <cell r="CL2919">
            <v>0</v>
          </cell>
          <cell r="CM2919">
            <v>0</v>
          </cell>
        </row>
        <row r="2920">
          <cell r="F2920">
            <v>53798</v>
          </cell>
          <cell r="G2920">
            <v>53798</v>
          </cell>
          <cell r="H2920">
            <v>37347.019999999997</v>
          </cell>
          <cell r="I2920">
            <v>3134.59</v>
          </cell>
          <cell r="AY2920">
            <v>1194.5899999999999</v>
          </cell>
          <cell r="CK2920">
            <v>0</v>
          </cell>
          <cell r="CL2920">
            <v>0</v>
          </cell>
          <cell r="CM2920">
            <v>0</v>
          </cell>
        </row>
        <row r="2921">
          <cell r="F2921">
            <v>67924</v>
          </cell>
          <cell r="G2921">
            <v>67924</v>
          </cell>
          <cell r="H2921">
            <v>28751.4</v>
          </cell>
          <cell r="I2921">
            <v>3708.3</v>
          </cell>
          <cell r="AY2921">
            <v>0</v>
          </cell>
          <cell r="CK2921">
            <v>0</v>
          </cell>
          <cell r="CL2921">
            <v>0</v>
          </cell>
          <cell r="CM2921">
            <v>0</v>
          </cell>
        </row>
        <row r="2922">
          <cell r="F2922">
            <v>24161</v>
          </cell>
          <cell r="G2922">
            <v>24161</v>
          </cell>
          <cell r="H2922">
            <v>11588.04</v>
          </cell>
          <cell r="I2922">
            <v>4878.17</v>
          </cell>
          <cell r="AY2922">
            <v>0</v>
          </cell>
          <cell r="CK2922">
            <v>0</v>
          </cell>
          <cell r="CL2922">
            <v>0</v>
          </cell>
          <cell r="CM2922">
            <v>0</v>
          </cell>
        </row>
        <row r="2923">
          <cell r="F2923">
            <v>19841</v>
          </cell>
          <cell r="G2923">
            <v>14841</v>
          </cell>
          <cell r="H2923">
            <v>9230.7000000000007</v>
          </cell>
          <cell r="I2923">
            <v>0</v>
          </cell>
          <cell r="AY2923">
            <v>589</v>
          </cell>
          <cell r="CK2923">
            <v>0</v>
          </cell>
          <cell r="CL2923">
            <v>0</v>
          </cell>
          <cell r="CM2923">
            <v>0</v>
          </cell>
        </row>
        <row r="2924">
          <cell r="F2924">
            <v>12000</v>
          </cell>
          <cell r="G2924">
            <v>17000</v>
          </cell>
          <cell r="H2924">
            <v>16985.98</v>
          </cell>
          <cell r="I2924">
            <v>0</v>
          </cell>
          <cell r="AY2924">
            <v>552</v>
          </cell>
          <cell r="CK2924">
            <v>0</v>
          </cell>
          <cell r="CL2924">
            <v>0</v>
          </cell>
          <cell r="CM2924">
            <v>0</v>
          </cell>
        </row>
        <row r="2925">
          <cell r="F2925">
            <v>1069</v>
          </cell>
          <cell r="G2925">
            <v>14869</v>
          </cell>
          <cell r="H2925">
            <v>14604.77</v>
          </cell>
          <cell r="I2925">
            <v>0</v>
          </cell>
          <cell r="AY2925">
            <v>299</v>
          </cell>
          <cell r="CK2925">
            <v>0</v>
          </cell>
          <cell r="CL2925">
            <v>0</v>
          </cell>
          <cell r="CM2925">
            <v>0</v>
          </cell>
        </row>
        <row r="2926">
          <cell r="F2926">
            <v>13000</v>
          </cell>
          <cell r="G2926">
            <v>13000</v>
          </cell>
          <cell r="H2926">
            <v>2042.91</v>
          </cell>
          <cell r="I2926">
            <v>0</v>
          </cell>
          <cell r="AY2926">
            <v>0</v>
          </cell>
          <cell r="CK2926">
            <v>0</v>
          </cell>
          <cell r="CL2926">
            <v>0</v>
          </cell>
          <cell r="CM2926">
            <v>0</v>
          </cell>
        </row>
        <row r="2927">
          <cell r="F2927">
            <v>0</v>
          </cell>
          <cell r="G2927">
            <v>3000</v>
          </cell>
          <cell r="H2927">
            <v>1156.98</v>
          </cell>
          <cell r="I2927">
            <v>0</v>
          </cell>
          <cell r="AY2927">
            <v>0</v>
          </cell>
          <cell r="CK2927">
            <v>0</v>
          </cell>
          <cell r="CL2927">
            <v>0</v>
          </cell>
          <cell r="CM2927">
            <v>0</v>
          </cell>
        </row>
        <row r="2928">
          <cell r="F2928">
            <v>14000</v>
          </cell>
          <cell r="G2928">
            <v>14000</v>
          </cell>
          <cell r="H2928">
            <v>3022</v>
          </cell>
          <cell r="I2928">
            <v>0</v>
          </cell>
          <cell r="AY2928">
            <v>0</v>
          </cell>
          <cell r="CK2928">
            <v>0</v>
          </cell>
          <cell r="CL2928">
            <v>0</v>
          </cell>
          <cell r="CM2928">
            <v>0</v>
          </cell>
        </row>
        <row r="2929">
          <cell r="F2929">
            <v>12000</v>
          </cell>
          <cell r="G2929">
            <v>12000</v>
          </cell>
          <cell r="H2929">
            <v>1228.58</v>
          </cell>
          <cell r="I2929">
            <v>0</v>
          </cell>
          <cell r="AY2929">
            <v>290.42</v>
          </cell>
          <cell r="CK2929">
            <v>0</v>
          </cell>
          <cell r="CL2929">
            <v>0</v>
          </cell>
          <cell r="CM2929">
            <v>0</v>
          </cell>
        </row>
        <row r="2930">
          <cell r="F2930">
            <v>2500</v>
          </cell>
          <cell r="G2930">
            <v>2500</v>
          </cell>
          <cell r="H2930">
            <v>2088.16</v>
          </cell>
          <cell r="I2930">
            <v>0</v>
          </cell>
          <cell r="AY2930">
            <v>60</v>
          </cell>
          <cell r="CK2930">
            <v>0</v>
          </cell>
          <cell r="CL2930">
            <v>0</v>
          </cell>
          <cell r="CM2930">
            <v>0</v>
          </cell>
        </row>
        <row r="2931">
          <cell r="F2931">
            <v>52862</v>
          </cell>
          <cell r="G2931">
            <v>52862</v>
          </cell>
          <cell r="H2931">
            <v>6915.53</v>
          </cell>
          <cell r="I2931">
            <v>0</v>
          </cell>
          <cell r="AY2931">
            <v>0</v>
          </cell>
          <cell r="CK2931">
            <v>0</v>
          </cell>
          <cell r="CL2931">
            <v>0</v>
          </cell>
          <cell r="CM2931">
            <v>0</v>
          </cell>
        </row>
        <row r="2933">
          <cell r="F2933">
            <v>5251968</v>
          </cell>
          <cell r="G2933">
            <v>5251968</v>
          </cell>
          <cell r="H2933">
            <v>3846705.56</v>
          </cell>
          <cell r="I2933">
            <v>0</v>
          </cell>
          <cell r="AY2933">
            <v>457533.54</v>
          </cell>
          <cell r="CK2933">
            <v>0</v>
          </cell>
          <cell r="CL2933">
            <v>0</v>
          </cell>
          <cell r="CM2933">
            <v>0</v>
          </cell>
        </row>
        <row r="2934">
          <cell r="F2934">
            <v>144729</v>
          </cell>
          <cell r="G2934">
            <v>144729</v>
          </cell>
          <cell r="H2934">
            <v>134179.67000000001</v>
          </cell>
          <cell r="I2934">
            <v>0</v>
          </cell>
          <cell r="AY2934">
            <v>15868</v>
          </cell>
          <cell r="CK2934">
            <v>0</v>
          </cell>
          <cell r="CL2934">
            <v>0</v>
          </cell>
          <cell r="CM2934">
            <v>0</v>
          </cell>
        </row>
        <row r="2935">
          <cell r="F2935">
            <v>392282</v>
          </cell>
          <cell r="G2935">
            <v>392282</v>
          </cell>
          <cell r="H2935">
            <v>167490.10999999999</v>
          </cell>
          <cell r="I2935">
            <v>0</v>
          </cell>
          <cell r="AY2935">
            <v>0</v>
          </cell>
          <cell r="CK2935">
            <v>0</v>
          </cell>
          <cell r="CL2935">
            <v>0</v>
          </cell>
          <cell r="CM2935">
            <v>0</v>
          </cell>
        </row>
        <row r="2936">
          <cell r="F2936">
            <v>1055266</v>
          </cell>
          <cell r="G2936">
            <v>1055266</v>
          </cell>
          <cell r="H2936">
            <v>0</v>
          </cell>
          <cell r="I2936">
            <v>0</v>
          </cell>
          <cell r="AY2936">
            <v>0</v>
          </cell>
          <cell r="CK2936">
            <v>0</v>
          </cell>
          <cell r="CL2936">
            <v>0</v>
          </cell>
          <cell r="CM2936">
            <v>0</v>
          </cell>
        </row>
        <row r="2937">
          <cell r="F2937">
            <v>0</v>
          </cell>
          <cell r="G2937">
            <v>0</v>
          </cell>
          <cell r="H2937">
            <v>-34000</v>
          </cell>
          <cell r="I2937">
            <v>0</v>
          </cell>
          <cell r="AY2937">
            <v>-2000</v>
          </cell>
          <cell r="CK2937">
            <v>0</v>
          </cell>
          <cell r="CL2937">
            <v>0</v>
          </cell>
          <cell r="CM2937">
            <v>0</v>
          </cell>
        </row>
        <row r="2938">
          <cell r="F2938">
            <v>796435</v>
          </cell>
          <cell r="G2938">
            <v>796435</v>
          </cell>
          <cell r="H2938">
            <v>570445.05000000005</v>
          </cell>
          <cell r="I2938">
            <v>0</v>
          </cell>
          <cell r="AY2938">
            <v>68909.36</v>
          </cell>
          <cell r="CK2938">
            <v>0</v>
          </cell>
          <cell r="CL2938">
            <v>0</v>
          </cell>
          <cell r="CM2938">
            <v>0</v>
          </cell>
        </row>
        <row r="2939">
          <cell r="F2939">
            <v>132463</v>
          </cell>
          <cell r="G2939">
            <v>132463</v>
          </cell>
          <cell r="H2939">
            <v>96884.33</v>
          </cell>
          <cell r="I2939">
            <v>0</v>
          </cell>
          <cell r="AY2939">
            <v>11760.67</v>
          </cell>
          <cell r="CK2939">
            <v>0</v>
          </cell>
          <cell r="CL2939">
            <v>0</v>
          </cell>
          <cell r="CM2939">
            <v>0</v>
          </cell>
        </row>
        <row r="2940">
          <cell r="F2940">
            <v>211200</v>
          </cell>
          <cell r="G2940">
            <v>211200</v>
          </cell>
          <cell r="H2940">
            <v>158710.5</v>
          </cell>
          <cell r="I2940">
            <v>0</v>
          </cell>
          <cell r="AY2940">
            <v>18603</v>
          </cell>
          <cell r="CK2940">
            <v>0</v>
          </cell>
          <cell r="CL2940">
            <v>0</v>
          </cell>
          <cell r="CM2940">
            <v>0</v>
          </cell>
        </row>
        <row r="2941">
          <cell r="F2941">
            <v>120602</v>
          </cell>
          <cell r="G2941">
            <v>99187.28</v>
          </cell>
          <cell r="H2941">
            <v>99130.880000000005</v>
          </cell>
          <cell r="I2941">
            <v>0</v>
          </cell>
          <cell r="AY2941">
            <v>0</v>
          </cell>
          <cell r="CK2941">
            <v>0</v>
          </cell>
          <cell r="CL2941">
            <v>0</v>
          </cell>
          <cell r="CM2941">
            <v>0</v>
          </cell>
        </row>
        <row r="2942">
          <cell r="F2942">
            <v>693732</v>
          </cell>
          <cell r="G2942">
            <v>693732</v>
          </cell>
          <cell r="H2942">
            <v>439709.75</v>
          </cell>
          <cell r="I2942">
            <v>0</v>
          </cell>
          <cell r="AY2942">
            <v>53486.080000000002</v>
          </cell>
          <cell r="CK2942">
            <v>0</v>
          </cell>
          <cell r="CL2942">
            <v>0</v>
          </cell>
          <cell r="CM2942">
            <v>0</v>
          </cell>
        </row>
        <row r="2943">
          <cell r="F2943">
            <v>14489</v>
          </cell>
          <cell r="G2943">
            <v>14489</v>
          </cell>
          <cell r="H2943">
            <v>8642.7199999999993</v>
          </cell>
          <cell r="I2943">
            <v>0</v>
          </cell>
          <cell r="AY2943">
            <v>17.760000000000002</v>
          </cell>
          <cell r="CK2943">
            <v>0</v>
          </cell>
          <cell r="CL2943">
            <v>0</v>
          </cell>
          <cell r="CM2943">
            <v>0</v>
          </cell>
        </row>
        <row r="2944">
          <cell r="F2944">
            <v>8185</v>
          </cell>
          <cell r="G2944">
            <v>9452.25</v>
          </cell>
          <cell r="H2944">
            <v>9452.25</v>
          </cell>
          <cell r="I2944">
            <v>0</v>
          </cell>
          <cell r="AY2944">
            <v>623.32000000000005</v>
          </cell>
          <cell r="CK2944">
            <v>0</v>
          </cell>
          <cell r="CL2944">
            <v>0</v>
          </cell>
          <cell r="CM2944">
            <v>0</v>
          </cell>
        </row>
        <row r="2945">
          <cell r="F2945">
            <v>6024</v>
          </cell>
          <cell r="G2945">
            <v>6024</v>
          </cell>
          <cell r="H2945">
            <v>3827.92</v>
          </cell>
          <cell r="I2945">
            <v>0</v>
          </cell>
          <cell r="AY2945">
            <v>0</v>
          </cell>
          <cell r="CK2945">
            <v>0</v>
          </cell>
          <cell r="CL2945">
            <v>0</v>
          </cell>
          <cell r="CM2945">
            <v>0</v>
          </cell>
        </row>
        <row r="2946">
          <cell r="F2946">
            <v>100000</v>
          </cell>
          <cell r="G2946">
            <v>100000</v>
          </cell>
          <cell r="H2946">
            <v>15525</v>
          </cell>
          <cell r="I2946">
            <v>0</v>
          </cell>
          <cell r="AY2946">
            <v>0</v>
          </cell>
          <cell r="CK2946">
            <v>0</v>
          </cell>
          <cell r="CL2946">
            <v>0</v>
          </cell>
          <cell r="CM2946">
            <v>0</v>
          </cell>
        </row>
        <row r="2947">
          <cell r="F2947">
            <v>15503</v>
          </cell>
          <cell r="G2947">
            <v>15503</v>
          </cell>
          <cell r="H2947">
            <v>1461.73</v>
          </cell>
          <cell r="I2947">
            <v>377.78</v>
          </cell>
          <cell r="AY2947">
            <v>0</v>
          </cell>
          <cell r="CK2947">
            <v>0</v>
          </cell>
          <cell r="CL2947">
            <v>0</v>
          </cell>
          <cell r="CM2947">
            <v>0</v>
          </cell>
        </row>
        <row r="2948">
          <cell r="F2948">
            <v>1825</v>
          </cell>
          <cell r="G2948">
            <v>1825</v>
          </cell>
          <cell r="H2948">
            <v>1152</v>
          </cell>
          <cell r="I2948">
            <v>460</v>
          </cell>
          <cell r="AY2948">
            <v>0</v>
          </cell>
          <cell r="CK2948">
            <v>0</v>
          </cell>
          <cell r="CL2948">
            <v>0</v>
          </cell>
          <cell r="CM2948">
            <v>0</v>
          </cell>
        </row>
        <row r="2949">
          <cell r="F2949">
            <v>900000</v>
          </cell>
          <cell r="G2949">
            <v>900000</v>
          </cell>
          <cell r="H2949">
            <v>699798.89</v>
          </cell>
          <cell r="I2949">
            <v>65209.5</v>
          </cell>
          <cell r="AY2949">
            <v>785</v>
          </cell>
          <cell r="CK2949">
            <v>0</v>
          </cell>
          <cell r="CL2949">
            <v>0</v>
          </cell>
          <cell r="CM2949">
            <v>0</v>
          </cell>
        </row>
        <row r="2950">
          <cell r="F2950">
            <v>10000</v>
          </cell>
          <cell r="G2950">
            <v>10000</v>
          </cell>
          <cell r="H2950">
            <v>9997.07</v>
          </cell>
          <cell r="I2950">
            <v>1</v>
          </cell>
          <cell r="AY2950">
            <v>0</v>
          </cell>
          <cell r="CK2950">
            <v>0</v>
          </cell>
          <cell r="CL2950">
            <v>0</v>
          </cell>
          <cell r="CM2950">
            <v>0</v>
          </cell>
        </row>
        <row r="2951">
          <cell r="F2951">
            <v>517898</v>
          </cell>
          <cell r="G2951">
            <v>517898</v>
          </cell>
          <cell r="H2951">
            <v>252085.95</v>
          </cell>
          <cell r="I2951">
            <v>34633.82</v>
          </cell>
          <cell r="AY2951">
            <v>0</v>
          </cell>
          <cell r="CK2951">
            <v>0</v>
          </cell>
          <cell r="CL2951">
            <v>0</v>
          </cell>
          <cell r="CM2951">
            <v>0</v>
          </cell>
        </row>
        <row r="2952">
          <cell r="F2952">
            <v>10000</v>
          </cell>
          <cell r="G2952">
            <v>10000</v>
          </cell>
          <cell r="H2952">
            <v>552</v>
          </cell>
          <cell r="I2952">
            <v>6939.72</v>
          </cell>
          <cell r="AY2952">
            <v>0</v>
          </cell>
          <cell r="CK2952">
            <v>0</v>
          </cell>
          <cell r="CL2952">
            <v>0</v>
          </cell>
          <cell r="CM2952">
            <v>0</v>
          </cell>
        </row>
        <row r="2953">
          <cell r="F2953">
            <v>7231</v>
          </cell>
          <cell r="G2953">
            <v>7231</v>
          </cell>
          <cell r="H2953">
            <v>1650</v>
          </cell>
          <cell r="I2953">
            <v>2750</v>
          </cell>
          <cell r="AY2953">
            <v>0</v>
          </cell>
          <cell r="CK2953">
            <v>0</v>
          </cell>
          <cell r="CL2953">
            <v>0</v>
          </cell>
          <cell r="CM2953">
            <v>0</v>
          </cell>
        </row>
        <row r="2954">
          <cell r="F2954">
            <v>5040</v>
          </cell>
          <cell r="G2954">
            <v>5040</v>
          </cell>
          <cell r="H2954">
            <v>1436</v>
          </cell>
          <cell r="I2954">
            <v>2799.52</v>
          </cell>
          <cell r="AY2954">
            <v>0</v>
          </cell>
          <cell r="CK2954">
            <v>0</v>
          </cell>
          <cell r="CL2954">
            <v>0</v>
          </cell>
          <cell r="CM2954">
            <v>0</v>
          </cell>
        </row>
        <row r="2955">
          <cell r="F2955">
            <v>12285</v>
          </cell>
          <cell r="G2955">
            <v>12285</v>
          </cell>
          <cell r="H2955">
            <v>11108.52</v>
          </cell>
          <cell r="I2955">
            <v>1328.17</v>
          </cell>
          <cell r="AY2955">
            <v>0</v>
          </cell>
          <cell r="CK2955">
            <v>0</v>
          </cell>
          <cell r="CL2955">
            <v>0</v>
          </cell>
          <cell r="CM2955">
            <v>0</v>
          </cell>
        </row>
        <row r="2956">
          <cell r="F2956">
            <v>1000</v>
          </cell>
          <cell r="G2956">
            <v>1000</v>
          </cell>
          <cell r="H2956">
            <v>379.5</v>
          </cell>
          <cell r="I2956">
            <v>0</v>
          </cell>
          <cell r="AY2956">
            <v>230</v>
          </cell>
          <cell r="CK2956">
            <v>0</v>
          </cell>
          <cell r="CL2956">
            <v>0</v>
          </cell>
          <cell r="CM2956">
            <v>0</v>
          </cell>
        </row>
        <row r="2957">
          <cell r="F2957">
            <v>17927</v>
          </cell>
          <cell r="G2957">
            <v>17927</v>
          </cell>
          <cell r="H2957">
            <v>6075.45</v>
          </cell>
          <cell r="I2957">
            <v>9770.7999999999993</v>
          </cell>
          <cell r="AY2957">
            <v>0</v>
          </cell>
          <cell r="CK2957">
            <v>0</v>
          </cell>
          <cell r="CL2957">
            <v>0</v>
          </cell>
          <cell r="CM2957">
            <v>0</v>
          </cell>
        </row>
        <row r="2958">
          <cell r="F2958">
            <v>3603</v>
          </cell>
          <cell r="G2958">
            <v>3603</v>
          </cell>
          <cell r="H2958">
            <v>896</v>
          </cell>
          <cell r="I2958">
            <v>0</v>
          </cell>
          <cell r="AY2958">
            <v>0</v>
          </cell>
          <cell r="CK2958">
            <v>0</v>
          </cell>
          <cell r="CL2958">
            <v>0</v>
          </cell>
          <cell r="CM2958">
            <v>0</v>
          </cell>
        </row>
        <row r="2959">
          <cell r="F2959">
            <v>4180</v>
          </cell>
          <cell r="G2959">
            <v>4180</v>
          </cell>
          <cell r="H2959">
            <v>2810.09</v>
          </cell>
          <cell r="I2959">
            <v>799.24</v>
          </cell>
          <cell r="AY2959">
            <v>0</v>
          </cell>
          <cell r="CK2959">
            <v>0</v>
          </cell>
          <cell r="CL2959">
            <v>0</v>
          </cell>
          <cell r="CM2959">
            <v>0</v>
          </cell>
        </row>
        <row r="2960">
          <cell r="F2960">
            <v>2386</v>
          </cell>
          <cell r="G2960">
            <v>2386</v>
          </cell>
          <cell r="H2960">
            <v>1846.56</v>
          </cell>
          <cell r="I2960">
            <v>0</v>
          </cell>
          <cell r="AY2960">
            <v>0</v>
          </cell>
          <cell r="CK2960">
            <v>0</v>
          </cell>
          <cell r="CL2960">
            <v>0</v>
          </cell>
          <cell r="CM2960">
            <v>0</v>
          </cell>
        </row>
        <row r="2961">
          <cell r="F2961">
            <v>600767</v>
          </cell>
          <cell r="G2961">
            <v>600767</v>
          </cell>
          <cell r="H2961">
            <v>484482.07</v>
          </cell>
          <cell r="I2961">
            <v>12279.46</v>
          </cell>
          <cell r="AY2961">
            <v>0</v>
          </cell>
          <cell r="CK2961">
            <v>0</v>
          </cell>
          <cell r="CL2961">
            <v>0</v>
          </cell>
          <cell r="CM2961">
            <v>0</v>
          </cell>
        </row>
        <row r="2962">
          <cell r="F2962">
            <v>607719</v>
          </cell>
          <cell r="G2962">
            <v>607719</v>
          </cell>
          <cell r="H2962">
            <v>410254.31</v>
          </cell>
          <cell r="I2962">
            <v>5732.52</v>
          </cell>
          <cell r="AY2962">
            <v>1752.5</v>
          </cell>
          <cell r="CK2962">
            <v>0</v>
          </cell>
          <cell r="CL2962">
            <v>0</v>
          </cell>
          <cell r="CM2962">
            <v>0</v>
          </cell>
        </row>
        <row r="2963">
          <cell r="F2963">
            <v>17000</v>
          </cell>
          <cell r="G2963">
            <v>17000</v>
          </cell>
          <cell r="H2963">
            <v>0</v>
          </cell>
          <cell r="I2963">
            <v>8680</v>
          </cell>
          <cell r="AY2963">
            <v>0</v>
          </cell>
          <cell r="CK2963">
            <v>0</v>
          </cell>
          <cell r="CL2963">
            <v>0</v>
          </cell>
          <cell r="CM2963">
            <v>0</v>
          </cell>
        </row>
        <row r="2964">
          <cell r="F2964">
            <v>37000</v>
          </cell>
          <cell r="G2964">
            <v>37000</v>
          </cell>
          <cell r="H2964">
            <v>27603.279999999999</v>
          </cell>
          <cell r="I2964">
            <v>8690.1200000000008</v>
          </cell>
          <cell r="AY2964">
            <v>0</v>
          </cell>
          <cell r="CK2964">
            <v>0</v>
          </cell>
          <cell r="CL2964">
            <v>0</v>
          </cell>
          <cell r="CM2964">
            <v>0</v>
          </cell>
        </row>
        <row r="2965">
          <cell r="F2965">
            <v>1914144</v>
          </cell>
          <cell r="G2965">
            <v>1914144</v>
          </cell>
          <cell r="H2965">
            <v>1504537.78</v>
          </cell>
          <cell r="I2965">
            <v>0</v>
          </cell>
          <cell r="AY2965">
            <v>168519.74</v>
          </cell>
          <cell r="CK2965">
            <v>0</v>
          </cell>
          <cell r="CL2965">
            <v>0</v>
          </cell>
          <cell r="CM2965">
            <v>0</v>
          </cell>
        </row>
        <row r="2966">
          <cell r="F2966">
            <v>41690</v>
          </cell>
          <cell r="G2966">
            <v>128506</v>
          </cell>
          <cell r="H2966">
            <v>81675</v>
          </cell>
          <cell r="I2966">
            <v>46200</v>
          </cell>
          <cell r="AY2966">
            <v>0</v>
          </cell>
          <cell r="CK2966">
            <v>0</v>
          </cell>
          <cell r="CL2966">
            <v>0</v>
          </cell>
          <cell r="CM2966">
            <v>0</v>
          </cell>
        </row>
        <row r="2967">
          <cell r="F2967">
            <v>121521</v>
          </cell>
          <cell r="G2967">
            <v>121521</v>
          </cell>
          <cell r="H2967">
            <v>99126</v>
          </cell>
          <cell r="I2967">
            <v>0</v>
          </cell>
          <cell r="AY2967">
            <v>11680</v>
          </cell>
          <cell r="CK2967">
            <v>0</v>
          </cell>
          <cell r="CL2967">
            <v>0</v>
          </cell>
          <cell r="CM2967">
            <v>0</v>
          </cell>
        </row>
        <row r="2968">
          <cell r="F2968">
            <v>167704</v>
          </cell>
          <cell r="G2968">
            <v>167704</v>
          </cell>
          <cell r="H2968">
            <v>71567.210000000006</v>
          </cell>
          <cell r="I2968">
            <v>0</v>
          </cell>
          <cell r="AY2968">
            <v>0</v>
          </cell>
          <cell r="CK2968">
            <v>0</v>
          </cell>
          <cell r="CL2968">
            <v>0</v>
          </cell>
          <cell r="CM2968">
            <v>0</v>
          </cell>
        </row>
        <row r="2969">
          <cell r="F2969">
            <v>395232</v>
          </cell>
          <cell r="G2969">
            <v>395232</v>
          </cell>
          <cell r="H2969">
            <v>0</v>
          </cell>
          <cell r="I2969">
            <v>0</v>
          </cell>
          <cell r="AY2969">
            <v>0</v>
          </cell>
          <cell r="CK2969">
            <v>0</v>
          </cell>
          <cell r="CL2969">
            <v>0</v>
          </cell>
          <cell r="CM2969">
            <v>0</v>
          </cell>
        </row>
        <row r="2971">
          <cell r="F2971">
            <v>304309</v>
          </cell>
          <cell r="G2971">
            <v>304309</v>
          </cell>
          <cell r="H2971">
            <v>232144.49</v>
          </cell>
          <cell r="I2971">
            <v>0</v>
          </cell>
          <cell r="AY2971">
            <v>26510.33</v>
          </cell>
          <cell r="CK2971">
            <v>0</v>
          </cell>
          <cell r="CL2971">
            <v>0</v>
          </cell>
          <cell r="CM2971">
            <v>0</v>
          </cell>
        </row>
        <row r="2972">
          <cell r="F2972">
            <v>51191</v>
          </cell>
          <cell r="G2972">
            <v>51191</v>
          </cell>
          <cell r="H2972">
            <v>40220.379999999997</v>
          </cell>
          <cell r="I2972">
            <v>0</v>
          </cell>
          <cell r="AY2972">
            <v>4591.9799999999996</v>
          </cell>
          <cell r="CK2972">
            <v>0</v>
          </cell>
          <cell r="CL2972">
            <v>0</v>
          </cell>
          <cell r="CM2972">
            <v>0</v>
          </cell>
        </row>
        <row r="2973">
          <cell r="F2973">
            <v>72600</v>
          </cell>
          <cell r="G2973">
            <v>72600</v>
          </cell>
          <cell r="H2973">
            <v>55575</v>
          </cell>
          <cell r="I2973">
            <v>0</v>
          </cell>
          <cell r="AY2973">
            <v>6435</v>
          </cell>
          <cell r="CK2973">
            <v>0</v>
          </cell>
          <cell r="CL2973">
            <v>0</v>
          </cell>
          <cell r="CM2973">
            <v>0</v>
          </cell>
        </row>
        <row r="2974">
          <cell r="F2974">
            <v>44957</v>
          </cell>
          <cell r="G2974">
            <v>53227.46</v>
          </cell>
          <cell r="H2974">
            <v>53227.46</v>
          </cell>
          <cell r="I2974">
            <v>0</v>
          </cell>
          <cell r="AY2974">
            <v>0</v>
          </cell>
          <cell r="CK2974">
            <v>0</v>
          </cell>
          <cell r="CL2974">
            <v>0</v>
          </cell>
          <cell r="CM2974">
            <v>0</v>
          </cell>
        </row>
        <row r="2975">
          <cell r="F2975">
            <v>255248</v>
          </cell>
          <cell r="G2975">
            <v>255248</v>
          </cell>
          <cell r="H2975">
            <v>168489</v>
          </cell>
          <cell r="I2975">
            <v>0</v>
          </cell>
          <cell r="AY2975">
            <v>18135.41</v>
          </cell>
          <cell r="CK2975">
            <v>0</v>
          </cell>
          <cell r="CL2975">
            <v>0</v>
          </cell>
          <cell r="CM2975">
            <v>0</v>
          </cell>
        </row>
        <row r="2976">
          <cell r="F2976">
            <v>3623</v>
          </cell>
          <cell r="G2976">
            <v>3623</v>
          </cell>
          <cell r="H2976">
            <v>2160.6799999999998</v>
          </cell>
          <cell r="I2976">
            <v>0</v>
          </cell>
          <cell r="AY2976">
            <v>4.4400000000000004</v>
          </cell>
          <cell r="CK2976">
            <v>0</v>
          </cell>
          <cell r="CL2976">
            <v>0</v>
          </cell>
          <cell r="CM2976">
            <v>0</v>
          </cell>
        </row>
        <row r="2977">
          <cell r="F2977">
            <v>0</v>
          </cell>
          <cell r="G2977">
            <v>17828.060000000001</v>
          </cell>
          <cell r="H2977">
            <v>3266.47</v>
          </cell>
          <cell r="I2977">
            <v>14004.6</v>
          </cell>
          <cell r="AY2977">
            <v>0</v>
          </cell>
          <cell r="CK2977">
            <v>0</v>
          </cell>
          <cell r="CL2977">
            <v>0</v>
          </cell>
          <cell r="CM2977">
            <v>0</v>
          </cell>
        </row>
        <row r="2978">
          <cell r="F2978">
            <v>10000</v>
          </cell>
          <cell r="G2978">
            <v>10000</v>
          </cell>
          <cell r="H2978">
            <v>9967.2800000000007</v>
          </cell>
          <cell r="I2978">
            <v>1</v>
          </cell>
          <cell r="AY2978">
            <v>0</v>
          </cell>
          <cell r="CK2978">
            <v>0</v>
          </cell>
          <cell r="CL2978">
            <v>0</v>
          </cell>
          <cell r="CM2978">
            <v>0</v>
          </cell>
        </row>
        <row r="2979">
          <cell r="F2979">
            <v>1510</v>
          </cell>
          <cell r="G2979">
            <v>1510</v>
          </cell>
          <cell r="H2979">
            <v>0</v>
          </cell>
          <cell r="I2979">
            <v>0</v>
          </cell>
          <cell r="AY2979">
            <v>0</v>
          </cell>
          <cell r="CK2979">
            <v>0</v>
          </cell>
          <cell r="CL2979">
            <v>0</v>
          </cell>
          <cell r="CM2979">
            <v>0</v>
          </cell>
        </row>
        <row r="2980">
          <cell r="F2980">
            <v>6532</v>
          </cell>
          <cell r="G2980">
            <v>9514.24</v>
          </cell>
          <cell r="H2980">
            <v>368</v>
          </cell>
          <cell r="I2980">
            <v>92.98</v>
          </cell>
          <cell r="AY2980">
            <v>0</v>
          </cell>
          <cell r="CK2980">
            <v>0</v>
          </cell>
          <cell r="CL2980">
            <v>0</v>
          </cell>
          <cell r="CM2980">
            <v>0</v>
          </cell>
        </row>
        <row r="2981">
          <cell r="F2981">
            <v>140000</v>
          </cell>
          <cell r="G2981">
            <v>200005.39</v>
          </cell>
          <cell r="H2981">
            <v>83154.97</v>
          </cell>
          <cell r="I2981">
            <v>13569.34</v>
          </cell>
          <cell r="AY2981">
            <v>2048.23</v>
          </cell>
          <cell r="CK2981">
            <v>0</v>
          </cell>
          <cell r="CL2981">
            <v>0</v>
          </cell>
          <cell r="CM2981">
            <v>0</v>
          </cell>
        </row>
        <row r="2982">
          <cell r="F2982">
            <v>271740</v>
          </cell>
          <cell r="G2982">
            <v>271740</v>
          </cell>
          <cell r="H2982">
            <v>88556.35</v>
          </cell>
          <cell r="I2982">
            <v>2135.29</v>
          </cell>
          <cell r="AY2982">
            <v>455.65</v>
          </cell>
          <cell r="CK2982">
            <v>0</v>
          </cell>
          <cell r="CL2982">
            <v>0</v>
          </cell>
          <cell r="CM2982">
            <v>0</v>
          </cell>
        </row>
        <row r="2983">
          <cell r="F2983">
            <v>6000</v>
          </cell>
          <cell r="G2983">
            <v>6000</v>
          </cell>
          <cell r="H2983">
            <v>1769.85</v>
          </cell>
          <cell r="I2983">
            <v>1204.44</v>
          </cell>
          <cell r="AY2983">
            <v>0</v>
          </cell>
          <cell r="CK2983">
            <v>0</v>
          </cell>
          <cell r="CL2983">
            <v>0</v>
          </cell>
          <cell r="CM2983">
            <v>0</v>
          </cell>
        </row>
        <row r="2984">
          <cell r="F2984">
            <v>3043812</v>
          </cell>
          <cell r="G2984">
            <v>3043812</v>
          </cell>
          <cell r="H2984">
            <v>2343123.85</v>
          </cell>
          <cell r="I2984">
            <v>0</v>
          </cell>
          <cell r="AY2984">
            <v>220607.41</v>
          </cell>
          <cell r="CK2984">
            <v>0</v>
          </cell>
          <cell r="CL2984">
            <v>0</v>
          </cell>
          <cell r="CM2984">
            <v>0</v>
          </cell>
        </row>
        <row r="2985">
          <cell r="F2985">
            <v>0</v>
          </cell>
          <cell r="G2985">
            <v>3977.04</v>
          </cell>
          <cell r="H2985">
            <v>3977.04</v>
          </cell>
          <cell r="I2985">
            <v>0</v>
          </cell>
          <cell r="AY2985">
            <v>0</v>
          </cell>
          <cell r="CK2985">
            <v>0</v>
          </cell>
          <cell r="CL2985">
            <v>0</v>
          </cell>
          <cell r="CM2985">
            <v>0</v>
          </cell>
        </row>
        <row r="2986">
          <cell r="F2986">
            <v>123241</v>
          </cell>
          <cell r="G2986">
            <v>123241</v>
          </cell>
          <cell r="H2986">
            <v>96289.5</v>
          </cell>
          <cell r="I2986">
            <v>0</v>
          </cell>
          <cell r="AY2986">
            <v>11213.5</v>
          </cell>
          <cell r="CK2986">
            <v>0</v>
          </cell>
          <cell r="CL2986">
            <v>0</v>
          </cell>
          <cell r="CM2986">
            <v>0</v>
          </cell>
        </row>
        <row r="2987">
          <cell r="F2987">
            <v>231520</v>
          </cell>
          <cell r="G2987">
            <v>231520</v>
          </cell>
          <cell r="H2987">
            <v>118633.46</v>
          </cell>
          <cell r="I2987">
            <v>0</v>
          </cell>
          <cell r="AY2987">
            <v>1694.81</v>
          </cell>
          <cell r="CK2987">
            <v>0</v>
          </cell>
          <cell r="CL2987">
            <v>0</v>
          </cell>
          <cell r="CM2987">
            <v>0</v>
          </cell>
        </row>
        <row r="2988">
          <cell r="F2988">
            <v>617594</v>
          </cell>
          <cell r="G2988">
            <v>617594</v>
          </cell>
          <cell r="H2988">
            <v>4420.42</v>
          </cell>
          <cell r="I2988">
            <v>0</v>
          </cell>
          <cell r="AY2988">
            <v>4420.42</v>
          </cell>
          <cell r="CK2988">
            <v>0</v>
          </cell>
          <cell r="CL2988">
            <v>0</v>
          </cell>
          <cell r="CM2988">
            <v>0</v>
          </cell>
        </row>
        <row r="2989">
          <cell r="F2989">
            <v>0</v>
          </cell>
          <cell r="G2989">
            <v>706723.89</v>
          </cell>
          <cell r="H2989">
            <v>706723.89</v>
          </cell>
          <cell r="I2989">
            <v>0</v>
          </cell>
          <cell r="AY2989">
            <v>706723.89</v>
          </cell>
          <cell r="CK2989">
            <v>0</v>
          </cell>
          <cell r="CL2989">
            <v>0</v>
          </cell>
          <cell r="CM2989">
            <v>0</v>
          </cell>
        </row>
        <row r="2990">
          <cell r="F2990">
            <v>0</v>
          </cell>
          <cell r="G2990">
            <v>16106.07</v>
          </cell>
          <cell r="H2990">
            <v>16106.07</v>
          </cell>
          <cell r="I2990">
            <v>0</v>
          </cell>
          <cell r="AY2990">
            <v>718.34</v>
          </cell>
          <cell r="CK2990">
            <v>0</v>
          </cell>
          <cell r="CL2990">
            <v>0</v>
          </cell>
          <cell r="CM2990">
            <v>0</v>
          </cell>
        </row>
        <row r="2991">
          <cell r="F2991">
            <v>428087</v>
          </cell>
          <cell r="G2991">
            <v>428087</v>
          </cell>
          <cell r="H2991">
            <v>321424.53000000003</v>
          </cell>
          <cell r="I2991">
            <v>0</v>
          </cell>
          <cell r="AY2991">
            <v>30368.68</v>
          </cell>
          <cell r="CK2991">
            <v>0</v>
          </cell>
          <cell r="CL2991">
            <v>0</v>
          </cell>
          <cell r="CM2991">
            <v>0</v>
          </cell>
        </row>
        <row r="2992">
          <cell r="F2992">
            <v>73028</v>
          </cell>
          <cell r="G2992">
            <v>73028</v>
          </cell>
          <cell r="H2992">
            <v>56186.84</v>
          </cell>
          <cell r="I2992">
            <v>0</v>
          </cell>
          <cell r="AY2992">
            <v>5266.74</v>
          </cell>
          <cell r="CK2992">
            <v>0</v>
          </cell>
          <cell r="CL2992">
            <v>0</v>
          </cell>
          <cell r="CM2992">
            <v>0</v>
          </cell>
        </row>
        <row r="2993">
          <cell r="F2993">
            <v>92400</v>
          </cell>
          <cell r="G2993">
            <v>92400</v>
          </cell>
          <cell r="H2993">
            <v>71565</v>
          </cell>
          <cell r="I2993">
            <v>0</v>
          </cell>
          <cell r="AY2993">
            <v>7312.5</v>
          </cell>
          <cell r="CK2993">
            <v>0</v>
          </cell>
          <cell r="CL2993">
            <v>0</v>
          </cell>
          <cell r="CM2993">
            <v>0</v>
          </cell>
        </row>
        <row r="2994">
          <cell r="F2994">
            <v>70394</v>
          </cell>
          <cell r="G2994">
            <v>70394</v>
          </cell>
          <cell r="H2994">
            <v>68098.850000000006</v>
          </cell>
          <cell r="I2994">
            <v>0</v>
          </cell>
          <cell r="AY2994">
            <v>0</v>
          </cell>
          <cell r="CK2994">
            <v>0</v>
          </cell>
          <cell r="CL2994">
            <v>0</v>
          </cell>
          <cell r="CM2994">
            <v>0</v>
          </cell>
        </row>
        <row r="2995">
          <cell r="F2995">
            <v>423163</v>
          </cell>
          <cell r="G2995">
            <v>423163</v>
          </cell>
          <cell r="H2995">
            <v>280548.53000000003</v>
          </cell>
          <cell r="I2995">
            <v>0</v>
          </cell>
          <cell r="AY2995">
            <v>22933.47</v>
          </cell>
          <cell r="CK2995">
            <v>0</v>
          </cell>
          <cell r="CL2995">
            <v>0</v>
          </cell>
          <cell r="CM2995">
            <v>0</v>
          </cell>
        </row>
        <row r="2996">
          <cell r="F2996">
            <v>25356</v>
          </cell>
          <cell r="G2996">
            <v>25356</v>
          </cell>
          <cell r="H2996">
            <v>15124.76</v>
          </cell>
          <cell r="I2996">
            <v>0</v>
          </cell>
          <cell r="AY2996">
            <v>31.08</v>
          </cell>
          <cell r="CK2996">
            <v>0</v>
          </cell>
          <cell r="CL2996">
            <v>0</v>
          </cell>
          <cell r="CM2996">
            <v>0</v>
          </cell>
        </row>
        <row r="2997">
          <cell r="F2997">
            <v>2558</v>
          </cell>
          <cell r="G2997">
            <v>2695.19</v>
          </cell>
          <cell r="H2997">
            <v>2695.19</v>
          </cell>
          <cell r="I2997">
            <v>0</v>
          </cell>
          <cell r="AY2997">
            <v>194.79</v>
          </cell>
          <cell r="CK2997">
            <v>0</v>
          </cell>
          <cell r="CL2997">
            <v>0</v>
          </cell>
          <cell r="CM2997">
            <v>0</v>
          </cell>
        </row>
        <row r="2998">
          <cell r="F2998">
            <v>38964</v>
          </cell>
          <cell r="G2998">
            <v>38964</v>
          </cell>
          <cell r="H2998">
            <v>24788.959999999999</v>
          </cell>
          <cell r="I2998">
            <v>0</v>
          </cell>
          <cell r="AY2998">
            <v>0</v>
          </cell>
          <cell r="CK2998">
            <v>0</v>
          </cell>
          <cell r="CL2998">
            <v>0</v>
          </cell>
          <cell r="CM2998">
            <v>0</v>
          </cell>
        </row>
        <row r="2999">
          <cell r="F2999">
            <v>1099</v>
          </cell>
          <cell r="G2999">
            <v>1099</v>
          </cell>
          <cell r="H2999">
            <v>400</v>
          </cell>
          <cell r="I2999">
            <v>0</v>
          </cell>
          <cell r="AY2999">
            <v>0</v>
          </cell>
          <cell r="CK2999">
            <v>0</v>
          </cell>
          <cell r="CL2999">
            <v>0</v>
          </cell>
          <cell r="CM2999">
            <v>0</v>
          </cell>
        </row>
        <row r="3000">
          <cell r="F3000">
            <v>41300</v>
          </cell>
          <cell r="G3000">
            <v>33680</v>
          </cell>
          <cell r="H3000">
            <v>15770</v>
          </cell>
          <cell r="I3000">
            <v>0</v>
          </cell>
          <cell r="AY3000">
            <v>0</v>
          </cell>
          <cell r="CK3000">
            <v>0</v>
          </cell>
          <cell r="CL3000">
            <v>0</v>
          </cell>
          <cell r="CM3000">
            <v>0</v>
          </cell>
        </row>
        <row r="3001">
          <cell r="F3001">
            <v>10000</v>
          </cell>
          <cell r="G3001">
            <v>10000</v>
          </cell>
          <cell r="H3001">
            <v>7216.64</v>
          </cell>
          <cell r="I3001">
            <v>2500</v>
          </cell>
          <cell r="AY3001">
            <v>0</v>
          </cell>
          <cell r="CK3001">
            <v>0</v>
          </cell>
          <cell r="CL3001">
            <v>0</v>
          </cell>
          <cell r="CM3001">
            <v>0</v>
          </cell>
        </row>
        <row r="3002">
          <cell r="F3002">
            <v>29384</v>
          </cell>
          <cell r="G3002">
            <v>29384</v>
          </cell>
          <cell r="H3002">
            <v>20491.95</v>
          </cell>
          <cell r="I3002">
            <v>0</v>
          </cell>
          <cell r="AY3002">
            <v>0</v>
          </cell>
          <cell r="CK3002">
            <v>0</v>
          </cell>
          <cell r="CL3002">
            <v>0</v>
          </cell>
          <cell r="CM3002">
            <v>0</v>
          </cell>
        </row>
        <row r="3003">
          <cell r="F3003">
            <v>22775</v>
          </cell>
          <cell r="G3003">
            <v>22775</v>
          </cell>
          <cell r="H3003">
            <v>7511.25</v>
          </cell>
          <cell r="I3003">
            <v>0</v>
          </cell>
          <cell r="AY3003">
            <v>0</v>
          </cell>
          <cell r="CK3003">
            <v>0</v>
          </cell>
          <cell r="CL3003">
            <v>0</v>
          </cell>
          <cell r="CM3003">
            <v>0</v>
          </cell>
        </row>
        <row r="3004">
          <cell r="F3004">
            <v>3173</v>
          </cell>
          <cell r="G3004">
            <v>3173</v>
          </cell>
          <cell r="H3004">
            <v>2364.92</v>
          </cell>
          <cell r="I3004">
            <v>0</v>
          </cell>
          <cell r="AY3004">
            <v>0</v>
          </cell>
          <cell r="CK3004">
            <v>0</v>
          </cell>
          <cell r="CL3004">
            <v>0</v>
          </cell>
          <cell r="CM3004">
            <v>0</v>
          </cell>
        </row>
        <row r="3005">
          <cell r="F3005">
            <v>28000</v>
          </cell>
          <cell r="G3005">
            <v>28000</v>
          </cell>
          <cell r="H3005">
            <v>22278.83</v>
          </cell>
          <cell r="I3005">
            <v>0</v>
          </cell>
          <cell r="AY3005">
            <v>138</v>
          </cell>
          <cell r="CK3005">
            <v>0</v>
          </cell>
          <cell r="CL3005">
            <v>0</v>
          </cell>
          <cell r="CM3005">
            <v>0</v>
          </cell>
        </row>
        <row r="3006">
          <cell r="F3006">
            <v>24241</v>
          </cell>
          <cell r="G3006">
            <v>24241</v>
          </cell>
          <cell r="H3006">
            <v>15628.28</v>
          </cell>
          <cell r="I3006">
            <v>6057.85</v>
          </cell>
          <cell r="AY3006">
            <v>109.25</v>
          </cell>
          <cell r="CK3006">
            <v>0</v>
          </cell>
          <cell r="CL3006">
            <v>0</v>
          </cell>
          <cell r="CM3006">
            <v>0</v>
          </cell>
        </row>
        <row r="3007">
          <cell r="F3007">
            <v>19900</v>
          </cell>
          <cell r="G3007">
            <v>19900</v>
          </cell>
          <cell r="H3007">
            <v>17506.47</v>
          </cell>
          <cell r="I3007">
            <v>0</v>
          </cell>
          <cell r="AY3007">
            <v>0</v>
          </cell>
          <cell r="CK3007">
            <v>0</v>
          </cell>
          <cell r="CL3007">
            <v>0</v>
          </cell>
          <cell r="CM3007">
            <v>0</v>
          </cell>
        </row>
        <row r="3008">
          <cell r="F3008">
            <v>1416</v>
          </cell>
          <cell r="G3008">
            <v>1416</v>
          </cell>
          <cell r="H3008">
            <v>471.5</v>
          </cell>
          <cell r="I3008">
            <v>0</v>
          </cell>
          <cell r="AY3008">
            <v>0</v>
          </cell>
          <cell r="CK3008">
            <v>0</v>
          </cell>
          <cell r="CL3008">
            <v>0</v>
          </cell>
          <cell r="CM3008">
            <v>0</v>
          </cell>
        </row>
        <row r="3009">
          <cell r="F3009">
            <v>1000</v>
          </cell>
          <cell r="G3009">
            <v>1000</v>
          </cell>
          <cell r="H3009">
            <v>963</v>
          </cell>
          <cell r="I3009">
            <v>0</v>
          </cell>
          <cell r="AY3009">
            <v>0</v>
          </cell>
          <cell r="CK3009">
            <v>0</v>
          </cell>
          <cell r="CL3009">
            <v>0</v>
          </cell>
          <cell r="CM3009">
            <v>0</v>
          </cell>
        </row>
        <row r="3010">
          <cell r="F3010">
            <v>159782</v>
          </cell>
          <cell r="G3010">
            <v>159782</v>
          </cell>
          <cell r="H3010">
            <v>133680.53</v>
          </cell>
          <cell r="I3010">
            <v>1601.96</v>
          </cell>
          <cell r="AY3010">
            <v>799.14</v>
          </cell>
          <cell r="CK3010">
            <v>0</v>
          </cell>
          <cell r="CL3010">
            <v>0</v>
          </cell>
          <cell r="CM3010">
            <v>0</v>
          </cell>
        </row>
        <row r="3011">
          <cell r="F3011">
            <v>1374312</v>
          </cell>
          <cell r="G3011">
            <v>1374312</v>
          </cell>
          <cell r="H3011">
            <v>1108500.24</v>
          </cell>
          <cell r="I3011">
            <v>0</v>
          </cell>
          <cell r="AY3011">
            <v>120958.34</v>
          </cell>
          <cell r="CK3011">
            <v>0</v>
          </cell>
          <cell r="CL3011">
            <v>0</v>
          </cell>
          <cell r="CM3011">
            <v>0</v>
          </cell>
        </row>
        <row r="3012">
          <cell r="F3012">
            <v>90642</v>
          </cell>
          <cell r="G3012">
            <v>90642</v>
          </cell>
          <cell r="H3012">
            <v>76593.5</v>
          </cell>
          <cell r="I3012">
            <v>0</v>
          </cell>
          <cell r="AY3012">
            <v>8354</v>
          </cell>
          <cell r="CK3012">
            <v>0</v>
          </cell>
          <cell r="CL3012">
            <v>0</v>
          </cell>
          <cell r="CM3012">
            <v>0</v>
          </cell>
        </row>
        <row r="3013">
          <cell r="F3013">
            <v>120896</v>
          </cell>
          <cell r="G3013">
            <v>120896</v>
          </cell>
          <cell r="H3013">
            <v>61461.68</v>
          </cell>
          <cell r="I3013">
            <v>0</v>
          </cell>
          <cell r="AY3013">
            <v>0</v>
          </cell>
          <cell r="CK3013">
            <v>0</v>
          </cell>
          <cell r="CL3013">
            <v>0</v>
          </cell>
          <cell r="CM3013">
            <v>0</v>
          </cell>
        </row>
        <row r="3014">
          <cell r="F3014">
            <v>284968</v>
          </cell>
          <cell r="G3014">
            <v>284968</v>
          </cell>
          <cell r="H3014">
            <v>0</v>
          </cell>
          <cell r="I3014">
            <v>0</v>
          </cell>
          <cell r="AY3014">
            <v>0</v>
          </cell>
          <cell r="CK3014">
            <v>0</v>
          </cell>
          <cell r="CL3014">
            <v>0</v>
          </cell>
          <cell r="CM3014">
            <v>0</v>
          </cell>
        </row>
        <row r="3015">
          <cell r="F3015">
            <v>217916</v>
          </cell>
          <cell r="G3015">
            <v>217916</v>
          </cell>
          <cell r="H3015">
            <v>170759.18</v>
          </cell>
          <cell r="I3015">
            <v>0</v>
          </cell>
          <cell r="AY3015">
            <v>18903.53</v>
          </cell>
          <cell r="CK3015">
            <v>0</v>
          </cell>
          <cell r="CL3015">
            <v>0</v>
          </cell>
          <cell r="CM3015">
            <v>0</v>
          </cell>
        </row>
        <row r="3016">
          <cell r="F3016">
            <v>37112</v>
          </cell>
          <cell r="G3016">
            <v>37112</v>
          </cell>
          <cell r="H3016">
            <v>29867.23</v>
          </cell>
          <cell r="I3016">
            <v>0</v>
          </cell>
          <cell r="AY3016">
            <v>3320.46</v>
          </cell>
          <cell r="CK3016">
            <v>0</v>
          </cell>
          <cell r="CL3016">
            <v>0</v>
          </cell>
          <cell r="CM3016">
            <v>0</v>
          </cell>
        </row>
        <row r="3017">
          <cell r="F3017">
            <v>46200</v>
          </cell>
          <cell r="G3017">
            <v>46200</v>
          </cell>
          <cell r="H3017">
            <v>37705.199999999997</v>
          </cell>
          <cell r="I3017">
            <v>0</v>
          </cell>
          <cell r="AY3017">
            <v>4095</v>
          </cell>
          <cell r="CK3017">
            <v>0</v>
          </cell>
          <cell r="CL3017">
            <v>0</v>
          </cell>
          <cell r="CM3017">
            <v>0</v>
          </cell>
        </row>
        <row r="3018">
          <cell r="F3018">
            <v>32568</v>
          </cell>
          <cell r="G3018">
            <v>37990.93</v>
          </cell>
          <cell r="H3018">
            <v>37990.93</v>
          </cell>
          <cell r="I3018">
            <v>0</v>
          </cell>
          <cell r="AY3018">
            <v>0</v>
          </cell>
          <cell r="CK3018">
            <v>0</v>
          </cell>
          <cell r="CL3018">
            <v>0</v>
          </cell>
          <cell r="CM3018">
            <v>0</v>
          </cell>
        </row>
        <row r="3019">
          <cell r="F3019">
            <v>184451</v>
          </cell>
          <cell r="G3019">
            <v>184451</v>
          </cell>
          <cell r="H3019">
            <v>128417.15</v>
          </cell>
          <cell r="I3019">
            <v>0</v>
          </cell>
          <cell r="AY3019">
            <v>13170.79</v>
          </cell>
          <cell r="CK3019">
            <v>0</v>
          </cell>
          <cell r="CL3019">
            <v>0</v>
          </cell>
          <cell r="CM3019">
            <v>0</v>
          </cell>
        </row>
        <row r="3020">
          <cell r="F3020">
            <v>21733</v>
          </cell>
          <cell r="G3020">
            <v>21733</v>
          </cell>
          <cell r="H3020">
            <v>12964.08</v>
          </cell>
          <cell r="I3020">
            <v>0</v>
          </cell>
          <cell r="AY3020">
            <v>26.64</v>
          </cell>
          <cell r="CK3020">
            <v>0</v>
          </cell>
          <cell r="CL3020">
            <v>0</v>
          </cell>
          <cell r="CM3020">
            <v>0</v>
          </cell>
        </row>
        <row r="3021">
          <cell r="F3021">
            <v>10000</v>
          </cell>
          <cell r="G3021">
            <v>10000</v>
          </cell>
          <cell r="H3021">
            <v>9953.51</v>
          </cell>
          <cell r="I3021">
            <v>0</v>
          </cell>
          <cell r="AY3021">
            <v>0</v>
          </cell>
          <cell r="CK3021">
            <v>0</v>
          </cell>
          <cell r="CL3021">
            <v>0</v>
          </cell>
          <cell r="CM3021">
            <v>0</v>
          </cell>
        </row>
        <row r="3022">
          <cell r="F3022">
            <v>46669</v>
          </cell>
          <cell r="G3022">
            <v>46669</v>
          </cell>
          <cell r="H3022">
            <v>36497.599999999999</v>
          </cell>
          <cell r="I3022">
            <v>0</v>
          </cell>
          <cell r="AY3022">
            <v>0</v>
          </cell>
          <cell r="CK3022">
            <v>0</v>
          </cell>
          <cell r="CL3022">
            <v>0</v>
          </cell>
          <cell r="CM3022">
            <v>0</v>
          </cell>
        </row>
        <row r="3023">
          <cell r="F3023">
            <v>4977</v>
          </cell>
          <cell r="G3023">
            <v>4977</v>
          </cell>
          <cell r="H3023">
            <v>3074</v>
          </cell>
          <cell r="I3023">
            <v>0</v>
          </cell>
          <cell r="AY3023">
            <v>0</v>
          </cell>
          <cell r="CK3023">
            <v>0</v>
          </cell>
          <cell r="CL3023">
            <v>0</v>
          </cell>
          <cell r="CM3023">
            <v>0</v>
          </cell>
        </row>
        <row r="3024">
          <cell r="F3024">
            <v>6877</v>
          </cell>
          <cell r="G3024">
            <v>6877</v>
          </cell>
          <cell r="H3024">
            <v>5530.84</v>
          </cell>
          <cell r="I3024">
            <v>0</v>
          </cell>
          <cell r="AY3024">
            <v>0</v>
          </cell>
          <cell r="CK3024">
            <v>0</v>
          </cell>
          <cell r="CL3024">
            <v>0</v>
          </cell>
          <cell r="CM3024">
            <v>0</v>
          </cell>
        </row>
        <row r="3025">
          <cell r="F3025">
            <v>137387</v>
          </cell>
          <cell r="G3025">
            <v>137387</v>
          </cell>
          <cell r="H3025">
            <v>78543.75</v>
          </cell>
          <cell r="I3025">
            <v>3386.83</v>
          </cell>
          <cell r="AY3025">
            <v>0</v>
          </cell>
          <cell r="CK3025">
            <v>0</v>
          </cell>
          <cell r="CL3025">
            <v>0</v>
          </cell>
          <cell r="CM3025">
            <v>0</v>
          </cell>
        </row>
        <row r="3026">
          <cell r="F3026">
            <v>2301324</v>
          </cell>
          <cell r="G3026">
            <v>2301324</v>
          </cell>
          <cell r="H3026">
            <v>1778813.18</v>
          </cell>
          <cell r="I3026">
            <v>0</v>
          </cell>
          <cell r="AY3026">
            <v>193673</v>
          </cell>
          <cell r="CK3026">
            <v>0</v>
          </cell>
          <cell r="CL3026">
            <v>0</v>
          </cell>
          <cell r="CM3026">
            <v>0</v>
          </cell>
        </row>
        <row r="3027">
          <cell r="F3027">
            <v>69732</v>
          </cell>
          <cell r="G3027">
            <v>69732</v>
          </cell>
          <cell r="H3027">
            <v>54502.5</v>
          </cell>
          <cell r="I3027">
            <v>0</v>
          </cell>
          <cell r="AY3027">
            <v>5994</v>
          </cell>
          <cell r="CK3027">
            <v>0</v>
          </cell>
          <cell r="CL3027">
            <v>0</v>
          </cell>
          <cell r="CM3027">
            <v>0</v>
          </cell>
        </row>
        <row r="3028">
          <cell r="F3028">
            <v>163035</v>
          </cell>
          <cell r="G3028">
            <v>163035</v>
          </cell>
          <cell r="H3028">
            <v>88626.4</v>
          </cell>
          <cell r="I3028">
            <v>0</v>
          </cell>
          <cell r="AY3028">
            <v>6413.42</v>
          </cell>
          <cell r="CK3028">
            <v>0</v>
          </cell>
          <cell r="CL3028">
            <v>0</v>
          </cell>
          <cell r="CM3028">
            <v>0</v>
          </cell>
        </row>
        <row r="3029">
          <cell r="F3029">
            <v>461622</v>
          </cell>
          <cell r="G3029">
            <v>461622</v>
          </cell>
          <cell r="H3029">
            <v>0</v>
          </cell>
          <cell r="I3029">
            <v>0</v>
          </cell>
          <cell r="AY3029">
            <v>0</v>
          </cell>
          <cell r="CK3029">
            <v>0</v>
          </cell>
          <cell r="CL3029">
            <v>0</v>
          </cell>
          <cell r="CM3029">
            <v>0</v>
          </cell>
        </row>
        <row r="3030">
          <cell r="F3030">
            <v>353673</v>
          </cell>
          <cell r="G3030">
            <v>353673</v>
          </cell>
          <cell r="H3030">
            <v>266637.71000000002</v>
          </cell>
          <cell r="I3030">
            <v>0</v>
          </cell>
          <cell r="AY3030">
            <v>29465.7</v>
          </cell>
          <cell r="CK3030">
            <v>0</v>
          </cell>
          <cell r="CL3030">
            <v>0</v>
          </cell>
          <cell r="CM3030">
            <v>0</v>
          </cell>
        </row>
        <row r="3031">
          <cell r="F3031">
            <v>57186</v>
          </cell>
          <cell r="G3031">
            <v>57186</v>
          </cell>
          <cell r="H3031">
            <v>44090.84</v>
          </cell>
          <cell r="I3031">
            <v>0</v>
          </cell>
          <cell r="AY3031">
            <v>4890.49</v>
          </cell>
          <cell r="CK3031">
            <v>0</v>
          </cell>
          <cell r="CL3031">
            <v>0</v>
          </cell>
          <cell r="CM3031">
            <v>0</v>
          </cell>
        </row>
        <row r="3032">
          <cell r="F3032">
            <v>112200</v>
          </cell>
          <cell r="G3032">
            <v>112200</v>
          </cell>
          <cell r="H3032">
            <v>86287.5</v>
          </cell>
          <cell r="I3032">
            <v>0</v>
          </cell>
          <cell r="AY3032">
            <v>9360</v>
          </cell>
          <cell r="CK3032">
            <v>0</v>
          </cell>
          <cell r="CL3032">
            <v>0</v>
          </cell>
          <cell r="CM3032">
            <v>0</v>
          </cell>
        </row>
        <row r="3033">
          <cell r="F3033">
            <v>52663</v>
          </cell>
          <cell r="G3033">
            <v>55869.19</v>
          </cell>
          <cell r="H3033">
            <v>55869.19</v>
          </cell>
          <cell r="I3033">
            <v>0</v>
          </cell>
          <cell r="AY3033">
            <v>0</v>
          </cell>
          <cell r="CK3033">
            <v>0</v>
          </cell>
          <cell r="CL3033">
            <v>0</v>
          </cell>
          <cell r="CM3033">
            <v>0</v>
          </cell>
        </row>
        <row r="3034">
          <cell r="F3034">
            <v>286062</v>
          </cell>
          <cell r="G3034">
            <v>286062</v>
          </cell>
          <cell r="H3034">
            <v>190404.9</v>
          </cell>
          <cell r="I3034">
            <v>0</v>
          </cell>
          <cell r="AY3034">
            <v>20404.39</v>
          </cell>
          <cell r="CK3034">
            <v>0</v>
          </cell>
          <cell r="CL3034">
            <v>0</v>
          </cell>
          <cell r="CM3034">
            <v>0</v>
          </cell>
        </row>
        <row r="3035">
          <cell r="F3035">
            <v>43740</v>
          </cell>
          <cell r="G3035">
            <v>43540</v>
          </cell>
          <cell r="H3035">
            <v>27286.52</v>
          </cell>
          <cell r="I3035">
            <v>0</v>
          </cell>
          <cell r="AY3035">
            <v>0</v>
          </cell>
          <cell r="CK3035">
            <v>0</v>
          </cell>
          <cell r="CL3035">
            <v>0</v>
          </cell>
          <cell r="CM3035">
            <v>0</v>
          </cell>
        </row>
        <row r="3036">
          <cell r="F3036">
            <v>23536</v>
          </cell>
          <cell r="G3036">
            <v>23536</v>
          </cell>
          <cell r="H3036">
            <v>17270</v>
          </cell>
          <cell r="I3036">
            <v>0</v>
          </cell>
          <cell r="AY3036">
            <v>2859</v>
          </cell>
          <cell r="CK3036">
            <v>0</v>
          </cell>
          <cell r="CL3036">
            <v>0</v>
          </cell>
          <cell r="CM3036">
            <v>0</v>
          </cell>
        </row>
        <row r="3037">
          <cell r="F3037">
            <v>0</v>
          </cell>
          <cell r="G3037">
            <v>200</v>
          </cell>
          <cell r="H3037">
            <v>0</v>
          </cell>
          <cell r="I3037">
            <v>0</v>
          </cell>
          <cell r="AY3037">
            <v>0</v>
          </cell>
          <cell r="CK3037">
            <v>0</v>
          </cell>
          <cell r="CL3037">
            <v>0</v>
          </cell>
          <cell r="CM3037">
            <v>0</v>
          </cell>
        </row>
        <row r="3038">
          <cell r="F3038">
            <v>3012</v>
          </cell>
          <cell r="G3038">
            <v>3012</v>
          </cell>
          <cell r="H3038">
            <v>1913.92</v>
          </cell>
          <cell r="I3038">
            <v>0</v>
          </cell>
          <cell r="AY3038">
            <v>0</v>
          </cell>
          <cell r="CK3038">
            <v>0</v>
          </cell>
          <cell r="CL3038">
            <v>0</v>
          </cell>
          <cell r="CM3038">
            <v>0</v>
          </cell>
        </row>
        <row r="3039">
          <cell r="F3039">
            <v>124021</v>
          </cell>
          <cell r="G3039">
            <v>117255.84</v>
          </cell>
          <cell r="H3039">
            <v>78170.559999999998</v>
          </cell>
          <cell r="I3039">
            <v>0</v>
          </cell>
          <cell r="AY3039">
            <v>0</v>
          </cell>
          <cell r="CK3039">
            <v>0</v>
          </cell>
          <cell r="CL3039">
            <v>0</v>
          </cell>
          <cell r="CM3039">
            <v>0</v>
          </cell>
        </row>
        <row r="3040">
          <cell r="F3040">
            <v>2240</v>
          </cell>
          <cell r="G3040">
            <v>2240</v>
          </cell>
          <cell r="H3040">
            <v>1495.56</v>
          </cell>
          <cell r="I3040">
            <v>94.59</v>
          </cell>
          <cell r="AY3040">
            <v>0</v>
          </cell>
          <cell r="CK3040">
            <v>0</v>
          </cell>
          <cell r="CL3040">
            <v>0</v>
          </cell>
          <cell r="CM3040">
            <v>0</v>
          </cell>
        </row>
        <row r="3041">
          <cell r="F3041">
            <v>20943</v>
          </cell>
          <cell r="G3041">
            <v>20943</v>
          </cell>
          <cell r="H3041">
            <v>11398.5</v>
          </cell>
          <cell r="I3041">
            <v>0</v>
          </cell>
          <cell r="AY3041">
            <v>430</v>
          </cell>
          <cell r="CK3041">
            <v>0</v>
          </cell>
          <cell r="CL3041">
            <v>0</v>
          </cell>
          <cell r="CM3041">
            <v>0</v>
          </cell>
        </row>
        <row r="3042">
          <cell r="F3042">
            <v>166774</v>
          </cell>
          <cell r="G3042">
            <v>166774</v>
          </cell>
          <cell r="H3042">
            <v>75762.28</v>
          </cell>
          <cell r="I3042">
            <v>9124.9500000000007</v>
          </cell>
          <cell r="AY3042">
            <v>0</v>
          </cell>
          <cell r="CK3042">
            <v>0</v>
          </cell>
          <cell r="CL3042">
            <v>0</v>
          </cell>
          <cell r="CM3042">
            <v>0</v>
          </cell>
        </row>
        <row r="3043">
          <cell r="F3043">
            <v>13239</v>
          </cell>
          <cell r="G3043">
            <v>13239</v>
          </cell>
          <cell r="H3043">
            <v>5677.5</v>
          </cell>
          <cell r="I3043">
            <v>4739.5</v>
          </cell>
          <cell r="AY3043">
            <v>0</v>
          </cell>
          <cell r="CK3043">
            <v>0</v>
          </cell>
          <cell r="CL3043">
            <v>0</v>
          </cell>
          <cell r="CM3043">
            <v>0</v>
          </cell>
        </row>
        <row r="3044">
          <cell r="F3044">
            <v>24242</v>
          </cell>
          <cell r="G3044">
            <v>24242</v>
          </cell>
          <cell r="H3044">
            <v>12161.31</v>
          </cell>
          <cell r="I3044">
            <v>184.97</v>
          </cell>
          <cell r="AY3044">
            <v>0</v>
          </cell>
          <cell r="CK3044">
            <v>0</v>
          </cell>
          <cell r="CL3044">
            <v>0</v>
          </cell>
          <cell r="CM3044">
            <v>0</v>
          </cell>
        </row>
        <row r="3045">
          <cell r="F3045">
            <v>4710</v>
          </cell>
          <cell r="G3045">
            <v>4710</v>
          </cell>
          <cell r="H3045">
            <v>4616.5</v>
          </cell>
          <cell r="I3045">
            <v>0</v>
          </cell>
          <cell r="AY3045">
            <v>0</v>
          </cell>
          <cell r="CK3045">
            <v>0</v>
          </cell>
          <cell r="CL3045">
            <v>0</v>
          </cell>
          <cell r="CM3045">
            <v>0</v>
          </cell>
        </row>
        <row r="3046">
          <cell r="F3046">
            <v>9457</v>
          </cell>
          <cell r="G3046">
            <v>9457</v>
          </cell>
          <cell r="H3046">
            <v>7284.1</v>
          </cell>
          <cell r="I3046">
            <v>0</v>
          </cell>
          <cell r="AY3046">
            <v>0</v>
          </cell>
          <cell r="CK3046">
            <v>0</v>
          </cell>
          <cell r="CL3046">
            <v>0</v>
          </cell>
          <cell r="CM3046">
            <v>0</v>
          </cell>
        </row>
        <row r="3047">
          <cell r="F3047">
            <v>2900</v>
          </cell>
          <cell r="G3047">
            <v>2900</v>
          </cell>
          <cell r="H3047">
            <v>604.6</v>
          </cell>
          <cell r="I3047">
            <v>0</v>
          </cell>
          <cell r="AY3047">
            <v>0</v>
          </cell>
          <cell r="CK3047">
            <v>0</v>
          </cell>
          <cell r="CL3047">
            <v>0</v>
          </cell>
          <cell r="CM3047">
            <v>0</v>
          </cell>
        </row>
        <row r="3048">
          <cell r="F3048">
            <v>3000</v>
          </cell>
          <cell r="G3048">
            <v>3000</v>
          </cell>
          <cell r="H3048">
            <v>1404.27</v>
          </cell>
          <cell r="I3048">
            <v>510.25</v>
          </cell>
          <cell r="AY3048">
            <v>0</v>
          </cell>
          <cell r="CK3048">
            <v>0</v>
          </cell>
          <cell r="CL3048">
            <v>0</v>
          </cell>
          <cell r="CM3048">
            <v>0</v>
          </cell>
        </row>
        <row r="3049">
          <cell r="F3049">
            <v>10000</v>
          </cell>
          <cell r="G3049">
            <v>10000</v>
          </cell>
          <cell r="H3049">
            <v>1310</v>
          </cell>
          <cell r="I3049">
            <v>0</v>
          </cell>
          <cell r="AY3049">
            <v>0</v>
          </cell>
          <cell r="CK3049">
            <v>0</v>
          </cell>
          <cell r="CL3049">
            <v>0</v>
          </cell>
          <cell r="CM3049">
            <v>0</v>
          </cell>
        </row>
        <row r="3050">
          <cell r="F3050">
            <v>1200</v>
          </cell>
          <cell r="G3050">
            <v>1200</v>
          </cell>
          <cell r="H3050">
            <v>41.8</v>
          </cell>
          <cell r="I3050">
            <v>0</v>
          </cell>
          <cell r="AY3050">
            <v>0</v>
          </cell>
          <cell r="CK3050">
            <v>0</v>
          </cell>
          <cell r="CL3050">
            <v>0</v>
          </cell>
          <cell r="CM3050">
            <v>0</v>
          </cell>
        </row>
        <row r="3051">
          <cell r="F3051">
            <v>100000</v>
          </cell>
          <cell r="G3051">
            <v>100000</v>
          </cell>
          <cell r="H3051">
            <v>44000</v>
          </cell>
          <cell r="I3051">
            <v>34155</v>
          </cell>
          <cell r="AY3051">
            <v>0</v>
          </cell>
          <cell r="CK3051">
            <v>0</v>
          </cell>
          <cell r="CL3051">
            <v>0</v>
          </cell>
          <cell r="CM3051">
            <v>0</v>
          </cell>
        </row>
        <row r="3052">
          <cell r="F3052">
            <v>105000</v>
          </cell>
          <cell r="G3052">
            <v>105000</v>
          </cell>
          <cell r="H3052">
            <v>12190.08</v>
          </cell>
          <cell r="I3052">
            <v>0</v>
          </cell>
          <cell r="AY3052">
            <v>0</v>
          </cell>
          <cell r="CK3052">
            <v>0</v>
          </cell>
          <cell r="CL3052">
            <v>0</v>
          </cell>
          <cell r="CM3052">
            <v>0</v>
          </cell>
        </row>
        <row r="3053">
          <cell r="F3053">
            <v>320481</v>
          </cell>
          <cell r="G3053">
            <v>320481</v>
          </cell>
          <cell r="H3053">
            <v>193725.22</v>
          </cell>
          <cell r="I3053">
            <v>6799.37</v>
          </cell>
          <cell r="AY3053">
            <v>4381.25</v>
          </cell>
          <cell r="CK3053">
            <v>0</v>
          </cell>
          <cell r="CL3053">
            <v>0</v>
          </cell>
          <cell r="CM3053">
            <v>0</v>
          </cell>
        </row>
        <row r="3054">
          <cell r="F3054">
            <v>2500</v>
          </cell>
          <cell r="G3054">
            <v>2500</v>
          </cell>
          <cell r="H3054">
            <v>2000</v>
          </cell>
          <cell r="I3054">
            <v>0</v>
          </cell>
          <cell r="AY3054">
            <v>0</v>
          </cell>
          <cell r="CK3054">
            <v>0</v>
          </cell>
          <cell r="CL3054">
            <v>0</v>
          </cell>
          <cell r="CM3054">
            <v>0</v>
          </cell>
        </row>
        <row r="3055">
          <cell r="F3055">
            <v>1593516</v>
          </cell>
          <cell r="G3055">
            <v>1593516</v>
          </cell>
          <cell r="H3055">
            <v>1256028</v>
          </cell>
          <cell r="I3055">
            <v>0</v>
          </cell>
          <cell r="AY3055">
            <v>131631.14000000001</v>
          </cell>
          <cell r="CK3055">
            <v>0</v>
          </cell>
          <cell r="CL3055">
            <v>0</v>
          </cell>
          <cell r="CM3055">
            <v>0</v>
          </cell>
        </row>
        <row r="3056">
          <cell r="F3056">
            <v>0</v>
          </cell>
          <cell r="G3056">
            <v>1893.73</v>
          </cell>
          <cell r="H3056">
            <v>0</v>
          </cell>
          <cell r="I3056">
            <v>0</v>
          </cell>
          <cell r="AY3056">
            <v>0</v>
          </cell>
          <cell r="CK3056">
            <v>0</v>
          </cell>
          <cell r="CL3056">
            <v>0</v>
          </cell>
          <cell r="CM3056">
            <v>0</v>
          </cell>
        </row>
        <row r="3057">
          <cell r="F3057">
            <v>86475</v>
          </cell>
          <cell r="G3057">
            <v>87473</v>
          </cell>
          <cell r="H3057">
            <v>78142.5</v>
          </cell>
          <cell r="I3057">
            <v>0</v>
          </cell>
          <cell r="AY3057">
            <v>8450</v>
          </cell>
          <cell r="CK3057">
            <v>0</v>
          </cell>
          <cell r="CL3057">
            <v>0</v>
          </cell>
          <cell r="CM3057">
            <v>0</v>
          </cell>
        </row>
        <row r="3058">
          <cell r="F3058">
            <v>121000</v>
          </cell>
          <cell r="G3058">
            <v>121000</v>
          </cell>
          <cell r="H3058">
            <v>61090.01</v>
          </cell>
          <cell r="I3058">
            <v>0</v>
          </cell>
          <cell r="AY3058">
            <v>0</v>
          </cell>
          <cell r="CK3058">
            <v>0</v>
          </cell>
          <cell r="CL3058">
            <v>0</v>
          </cell>
          <cell r="CM3058">
            <v>0</v>
          </cell>
        </row>
        <row r="3059">
          <cell r="F3059">
            <v>328627</v>
          </cell>
          <cell r="G3059">
            <v>328627</v>
          </cell>
          <cell r="H3059">
            <v>0</v>
          </cell>
          <cell r="I3059">
            <v>0</v>
          </cell>
          <cell r="AY3059">
            <v>0</v>
          </cell>
          <cell r="CK3059">
            <v>0</v>
          </cell>
          <cell r="CL3059">
            <v>0</v>
          </cell>
          <cell r="CM3059">
            <v>0</v>
          </cell>
        </row>
        <row r="3060">
          <cell r="F3060">
            <v>239502</v>
          </cell>
          <cell r="G3060">
            <v>239502</v>
          </cell>
          <cell r="H3060">
            <v>183909.39</v>
          </cell>
          <cell r="I3060">
            <v>0</v>
          </cell>
          <cell r="AY3060">
            <v>19527.22</v>
          </cell>
          <cell r="CK3060">
            <v>0</v>
          </cell>
          <cell r="CL3060">
            <v>0</v>
          </cell>
          <cell r="CM3060">
            <v>0</v>
          </cell>
        </row>
        <row r="3061">
          <cell r="F3061">
            <v>39680</v>
          </cell>
          <cell r="G3061">
            <v>39680</v>
          </cell>
          <cell r="H3061">
            <v>31220.16</v>
          </cell>
          <cell r="I3061">
            <v>0</v>
          </cell>
          <cell r="AY3061">
            <v>3333.43</v>
          </cell>
          <cell r="CK3061">
            <v>0</v>
          </cell>
          <cell r="CL3061">
            <v>0</v>
          </cell>
          <cell r="CM3061">
            <v>0</v>
          </cell>
        </row>
        <row r="3062">
          <cell r="F3062">
            <v>66000</v>
          </cell>
          <cell r="G3062">
            <v>66000</v>
          </cell>
          <cell r="H3062">
            <v>51070.5</v>
          </cell>
          <cell r="I3062">
            <v>0</v>
          </cell>
          <cell r="AY3062">
            <v>5265</v>
          </cell>
          <cell r="CK3062">
            <v>0</v>
          </cell>
          <cell r="CL3062">
            <v>0</v>
          </cell>
          <cell r="CM3062">
            <v>0</v>
          </cell>
        </row>
        <row r="3063">
          <cell r="F3063">
            <v>37420</v>
          </cell>
          <cell r="G3063">
            <v>39659.01</v>
          </cell>
          <cell r="H3063">
            <v>39659.01</v>
          </cell>
          <cell r="I3063">
            <v>0</v>
          </cell>
          <cell r="AY3063">
            <v>0</v>
          </cell>
          <cell r="CK3063">
            <v>0</v>
          </cell>
          <cell r="CL3063">
            <v>0</v>
          </cell>
          <cell r="CM3063">
            <v>0</v>
          </cell>
        </row>
        <row r="3064">
          <cell r="F3064">
            <v>218774</v>
          </cell>
          <cell r="G3064">
            <v>218774</v>
          </cell>
          <cell r="H3064">
            <v>157370.44</v>
          </cell>
          <cell r="I3064">
            <v>0</v>
          </cell>
          <cell r="AY3064">
            <v>16347.65</v>
          </cell>
          <cell r="CK3064">
            <v>0</v>
          </cell>
          <cell r="CL3064">
            <v>0</v>
          </cell>
          <cell r="CM3064">
            <v>0</v>
          </cell>
        </row>
        <row r="3065">
          <cell r="F3065">
            <v>18111</v>
          </cell>
          <cell r="G3065">
            <v>13883</v>
          </cell>
          <cell r="H3065">
            <v>10803.4</v>
          </cell>
          <cell r="I3065">
            <v>0</v>
          </cell>
          <cell r="AY3065">
            <v>22.2</v>
          </cell>
          <cell r="CK3065">
            <v>0</v>
          </cell>
          <cell r="CL3065">
            <v>0</v>
          </cell>
          <cell r="CM3065">
            <v>0</v>
          </cell>
        </row>
        <row r="3066">
          <cell r="F3066">
            <v>2558</v>
          </cell>
          <cell r="G3066">
            <v>2504.2199999999998</v>
          </cell>
          <cell r="H3066">
            <v>2504.2199999999998</v>
          </cell>
          <cell r="I3066">
            <v>0</v>
          </cell>
          <cell r="AY3066">
            <v>194.79</v>
          </cell>
          <cell r="CK3066">
            <v>0</v>
          </cell>
          <cell r="CL3066">
            <v>0</v>
          </cell>
          <cell r="CM3066">
            <v>0</v>
          </cell>
        </row>
        <row r="3068">
          <cell r="F3068">
            <v>1852</v>
          </cell>
          <cell r="G3068">
            <v>1852</v>
          </cell>
          <cell r="H3068">
            <v>50.4</v>
          </cell>
          <cell r="I3068">
            <v>0</v>
          </cell>
          <cell r="AY3068">
            <v>0</v>
          </cell>
          <cell r="CK3068">
            <v>0</v>
          </cell>
          <cell r="CL3068">
            <v>0</v>
          </cell>
          <cell r="CM3068">
            <v>0</v>
          </cell>
        </row>
        <row r="3069">
          <cell r="F3069">
            <v>742</v>
          </cell>
          <cell r="G3069">
            <v>742</v>
          </cell>
          <cell r="H3069">
            <v>0</v>
          </cell>
          <cell r="I3069">
            <v>0</v>
          </cell>
          <cell r="AY3069">
            <v>0</v>
          </cell>
          <cell r="CK3069">
            <v>0</v>
          </cell>
          <cell r="CL3069">
            <v>0</v>
          </cell>
          <cell r="CM3069">
            <v>0</v>
          </cell>
        </row>
        <row r="3070">
          <cell r="F3070">
            <v>10000</v>
          </cell>
          <cell r="G3070">
            <v>10000</v>
          </cell>
          <cell r="H3070">
            <v>7051.09</v>
          </cell>
          <cell r="I3070">
            <v>2900</v>
          </cell>
          <cell r="AY3070">
            <v>0</v>
          </cell>
          <cell r="CK3070">
            <v>0</v>
          </cell>
          <cell r="CL3070">
            <v>0</v>
          </cell>
          <cell r="CM3070">
            <v>0</v>
          </cell>
        </row>
        <row r="3071">
          <cell r="F3071">
            <v>803</v>
          </cell>
          <cell r="G3071">
            <v>803</v>
          </cell>
          <cell r="H3071">
            <v>150</v>
          </cell>
          <cell r="I3071">
            <v>115</v>
          </cell>
          <cell r="AY3071">
            <v>0</v>
          </cell>
          <cell r="CK3071">
            <v>0</v>
          </cell>
          <cell r="CL3071">
            <v>0</v>
          </cell>
          <cell r="CM3071">
            <v>0</v>
          </cell>
        </row>
        <row r="3072">
          <cell r="F3072">
            <v>132237</v>
          </cell>
          <cell r="G3072">
            <v>132237</v>
          </cell>
          <cell r="H3072">
            <v>94792.15</v>
          </cell>
          <cell r="I3072">
            <v>7197.05</v>
          </cell>
          <cell r="AY3072">
            <v>0</v>
          </cell>
          <cell r="CK3072">
            <v>0</v>
          </cell>
          <cell r="CL3072">
            <v>0</v>
          </cell>
          <cell r="CM3072">
            <v>0</v>
          </cell>
        </row>
        <row r="3073">
          <cell r="F3073">
            <v>5935</v>
          </cell>
          <cell r="G3073">
            <v>5935</v>
          </cell>
          <cell r="H3073">
            <v>376</v>
          </cell>
          <cell r="I3073">
            <v>2000</v>
          </cell>
          <cell r="AY3073">
            <v>376</v>
          </cell>
          <cell r="CK3073">
            <v>0</v>
          </cell>
          <cell r="CL3073">
            <v>0</v>
          </cell>
          <cell r="CM3073">
            <v>0</v>
          </cell>
        </row>
        <row r="3074">
          <cell r="F3074">
            <v>2000</v>
          </cell>
          <cell r="G3074">
            <v>2000</v>
          </cell>
          <cell r="H3074">
            <v>500</v>
          </cell>
          <cell r="I3074">
            <v>0</v>
          </cell>
          <cell r="AY3074">
            <v>0</v>
          </cell>
          <cell r="CK3074">
            <v>0</v>
          </cell>
          <cell r="CL3074">
            <v>0</v>
          </cell>
          <cell r="CM3074">
            <v>0</v>
          </cell>
        </row>
        <row r="3075">
          <cell r="F3075">
            <v>9000</v>
          </cell>
          <cell r="G3075">
            <v>9000</v>
          </cell>
          <cell r="H3075">
            <v>584.15</v>
          </cell>
          <cell r="I3075">
            <v>5188</v>
          </cell>
          <cell r="AY3075">
            <v>584.15</v>
          </cell>
          <cell r="CK3075">
            <v>0</v>
          </cell>
          <cell r="CL3075">
            <v>0</v>
          </cell>
          <cell r="CM3075">
            <v>0</v>
          </cell>
        </row>
        <row r="3076">
          <cell r="F3076">
            <v>15782</v>
          </cell>
          <cell r="G3076">
            <v>15782</v>
          </cell>
          <cell r="H3076">
            <v>11992.98</v>
          </cell>
          <cell r="I3076">
            <v>0</v>
          </cell>
          <cell r="AY3076">
            <v>0</v>
          </cell>
          <cell r="CK3076">
            <v>0</v>
          </cell>
          <cell r="CL3076">
            <v>0</v>
          </cell>
          <cell r="CM3076">
            <v>0</v>
          </cell>
        </row>
        <row r="3077">
          <cell r="F3077">
            <v>17943</v>
          </cell>
          <cell r="G3077">
            <v>17943</v>
          </cell>
          <cell r="H3077">
            <v>8581.15</v>
          </cell>
          <cell r="I3077">
            <v>4853.8</v>
          </cell>
          <cell r="AY3077">
            <v>0</v>
          </cell>
          <cell r="CK3077">
            <v>0</v>
          </cell>
          <cell r="CL3077">
            <v>0</v>
          </cell>
          <cell r="CM3077">
            <v>0</v>
          </cell>
        </row>
        <row r="3078">
          <cell r="F3078">
            <v>1728</v>
          </cell>
          <cell r="G3078">
            <v>1728</v>
          </cell>
          <cell r="H3078">
            <v>368</v>
          </cell>
          <cell r="I3078">
            <v>0</v>
          </cell>
          <cell r="AY3078">
            <v>0</v>
          </cell>
          <cell r="CK3078">
            <v>0</v>
          </cell>
          <cell r="CL3078">
            <v>0</v>
          </cell>
          <cell r="CM3078">
            <v>0</v>
          </cell>
        </row>
        <row r="3079">
          <cell r="F3079">
            <v>1000</v>
          </cell>
          <cell r="G3079">
            <v>1000</v>
          </cell>
          <cell r="H3079">
            <v>765.6</v>
          </cell>
          <cell r="I3079">
            <v>0</v>
          </cell>
          <cell r="AY3079">
            <v>173</v>
          </cell>
          <cell r="CK3079">
            <v>0</v>
          </cell>
          <cell r="CL3079">
            <v>0</v>
          </cell>
          <cell r="CM3079">
            <v>0</v>
          </cell>
        </row>
        <row r="3080">
          <cell r="F3080">
            <v>203910</v>
          </cell>
          <cell r="G3080">
            <v>203910</v>
          </cell>
          <cell r="H3080">
            <v>110298.31</v>
          </cell>
          <cell r="I3080">
            <v>0</v>
          </cell>
          <cell r="AY3080">
            <v>245.35</v>
          </cell>
          <cell r="CK3080">
            <v>0</v>
          </cell>
          <cell r="CL3080">
            <v>0</v>
          </cell>
          <cell r="CM3080">
            <v>0</v>
          </cell>
        </row>
        <row r="3081">
          <cell r="F3081">
            <v>2158212</v>
          </cell>
          <cell r="G3081">
            <v>2158212</v>
          </cell>
          <cell r="H3081">
            <v>1754772.1</v>
          </cell>
          <cell r="I3081">
            <v>0</v>
          </cell>
          <cell r="AY3081">
            <v>181225</v>
          </cell>
          <cell r="CK3081">
            <v>0</v>
          </cell>
          <cell r="CL3081">
            <v>0</v>
          </cell>
          <cell r="CM3081">
            <v>0</v>
          </cell>
        </row>
        <row r="3082">
          <cell r="F3082">
            <v>12708</v>
          </cell>
          <cell r="G3082">
            <v>12708</v>
          </cell>
          <cell r="H3082">
            <v>10573.5</v>
          </cell>
          <cell r="I3082">
            <v>0</v>
          </cell>
          <cell r="AY3082">
            <v>1113</v>
          </cell>
          <cell r="CK3082">
            <v>0</v>
          </cell>
          <cell r="CL3082">
            <v>0</v>
          </cell>
          <cell r="CM3082">
            <v>0</v>
          </cell>
        </row>
        <row r="3083">
          <cell r="F3083">
            <v>129632</v>
          </cell>
          <cell r="G3083">
            <v>129632</v>
          </cell>
          <cell r="H3083">
            <v>67738.84</v>
          </cell>
          <cell r="I3083">
            <v>0</v>
          </cell>
          <cell r="AY3083">
            <v>0</v>
          </cell>
          <cell r="CK3083">
            <v>0</v>
          </cell>
          <cell r="CL3083">
            <v>0</v>
          </cell>
          <cell r="CM3083">
            <v>0</v>
          </cell>
        </row>
        <row r="3084">
          <cell r="F3084">
            <v>422123</v>
          </cell>
          <cell r="G3084">
            <v>422123</v>
          </cell>
          <cell r="H3084">
            <v>0</v>
          </cell>
          <cell r="I3084">
            <v>0</v>
          </cell>
          <cell r="AY3084">
            <v>0</v>
          </cell>
          <cell r="CK3084">
            <v>0</v>
          </cell>
          <cell r="CL3084">
            <v>0</v>
          </cell>
          <cell r="CM3084">
            <v>0</v>
          </cell>
        </row>
        <row r="3085">
          <cell r="F3085">
            <v>0</v>
          </cell>
          <cell r="G3085">
            <v>6011.77</v>
          </cell>
          <cell r="H3085">
            <v>6011.77</v>
          </cell>
          <cell r="I3085">
            <v>0</v>
          </cell>
          <cell r="AY3085">
            <v>0</v>
          </cell>
          <cell r="CK3085">
            <v>0</v>
          </cell>
          <cell r="CL3085">
            <v>0</v>
          </cell>
          <cell r="CM3085">
            <v>0</v>
          </cell>
        </row>
        <row r="3086">
          <cell r="F3086">
            <v>355807</v>
          </cell>
          <cell r="G3086">
            <v>355807</v>
          </cell>
          <cell r="H3086">
            <v>283493.36</v>
          </cell>
          <cell r="I3086">
            <v>0</v>
          </cell>
          <cell r="AY3086">
            <v>29743.51</v>
          </cell>
          <cell r="CK3086">
            <v>0</v>
          </cell>
          <cell r="CL3086">
            <v>0</v>
          </cell>
          <cell r="CM3086">
            <v>0</v>
          </cell>
        </row>
        <row r="3087">
          <cell r="F3087">
            <v>52117</v>
          </cell>
          <cell r="G3087">
            <v>52117</v>
          </cell>
          <cell r="H3087">
            <v>42285.599999999999</v>
          </cell>
          <cell r="I3087">
            <v>0</v>
          </cell>
          <cell r="AY3087">
            <v>4443.12</v>
          </cell>
          <cell r="CK3087">
            <v>0</v>
          </cell>
          <cell r="CL3087">
            <v>0</v>
          </cell>
          <cell r="CM3087">
            <v>0</v>
          </cell>
        </row>
        <row r="3088">
          <cell r="F3088">
            <v>178200</v>
          </cell>
          <cell r="G3088">
            <v>178200</v>
          </cell>
          <cell r="H3088">
            <v>141141</v>
          </cell>
          <cell r="I3088">
            <v>0</v>
          </cell>
          <cell r="AY3088">
            <v>14625</v>
          </cell>
          <cell r="CK3088">
            <v>0</v>
          </cell>
          <cell r="CL3088">
            <v>0</v>
          </cell>
          <cell r="CM3088">
            <v>0</v>
          </cell>
        </row>
        <row r="3089">
          <cell r="F3089">
            <v>48243</v>
          </cell>
          <cell r="G3089">
            <v>56289.16</v>
          </cell>
          <cell r="H3089">
            <v>56289.16</v>
          </cell>
          <cell r="I3089">
            <v>0</v>
          </cell>
          <cell r="AY3089">
            <v>0</v>
          </cell>
          <cell r="CK3089">
            <v>0</v>
          </cell>
          <cell r="CL3089">
            <v>0</v>
          </cell>
          <cell r="CM3089">
            <v>0</v>
          </cell>
        </row>
        <row r="3090">
          <cell r="F3090">
            <v>195143</v>
          </cell>
          <cell r="G3090">
            <v>195143</v>
          </cell>
          <cell r="H3090">
            <v>129987.61</v>
          </cell>
          <cell r="I3090">
            <v>0</v>
          </cell>
          <cell r="AY3090">
            <v>12742.48</v>
          </cell>
          <cell r="CK3090">
            <v>0</v>
          </cell>
          <cell r="CL3090">
            <v>0</v>
          </cell>
          <cell r="CM3090">
            <v>0</v>
          </cell>
        </row>
        <row r="3091">
          <cell r="F3091">
            <v>52479</v>
          </cell>
          <cell r="G3091">
            <v>57097</v>
          </cell>
          <cell r="H3091">
            <v>38575.120000000003</v>
          </cell>
          <cell r="I3091">
            <v>0</v>
          </cell>
          <cell r="AY3091">
            <v>0</v>
          </cell>
          <cell r="CK3091">
            <v>0</v>
          </cell>
          <cell r="CL3091">
            <v>0</v>
          </cell>
          <cell r="CM3091">
            <v>0</v>
          </cell>
        </row>
        <row r="3092">
          <cell r="F3092">
            <v>11000</v>
          </cell>
          <cell r="G3092">
            <v>16182</v>
          </cell>
          <cell r="H3092">
            <v>15049</v>
          </cell>
          <cell r="I3092">
            <v>0</v>
          </cell>
          <cell r="AY3092">
            <v>0</v>
          </cell>
          <cell r="CK3092">
            <v>0</v>
          </cell>
          <cell r="CL3092">
            <v>0</v>
          </cell>
          <cell r="CM3092">
            <v>0</v>
          </cell>
        </row>
        <row r="3093">
          <cell r="F3093">
            <v>4830</v>
          </cell>
          <cell r="G3093">
            <v>5681.01</v>
          </cell>
          <cell r="H3093">
            <v>5681.01</v>
          </cell>
          <cell r="I3093">
            <v>0</v>
          </cell>
          <cell r="AY3093">
            <v>0</v>
          </cell>
          <cell r="CK3093">
            <v>0</v>
          </cell>
          <cell r="CL3093">
            <v>0</v>
          </cell>
          <cell r="CM3093">
            <v>0</v>
          </cell>
        </row>
        <row r="3094">
          <cell r="F3094">
            <v>61433</v>
          </cell>
          <cell r="G3094">
            <v>61433</v>
          </cell>
          <cell r="H3094">
            <v>0</v>
          </cell>
          <cell r="I3094">
            <v>0</v>
          </cell>
          <cell r="AY3094">
            <v>0</v>
          </cell>
          <cell r="CK3094">
            <v>0</v>
          </cell>
          <cell r="CL3094">
            <v>0</v>
          </cell>
          <cell r="CM3094">
            <v>0</v>
          </cell>
        </row>
        <row r="3095">
          <cell r="F3095">
            <v>30000</v>
          </cell>
          <cell r="G3095">
            <v>30000</v>
          </cell>
          <cell r="H3095">
            <v>24810.37</v>
          </cell>
          <cell r="I3095">
            <v>3449.08</v>
          </cell>
          <cell r="AY3095">
            <v>0</v>
          </cell>
          <cell r="CK3095">
            <v>0</v>
          </cell>
          <cell r="CL3095">
            <v>0</v>
          </cell>
          <cell r="CM3095">
            <v>0</v>
          </cell>
        </row>
        <row r="3096">
          <cell r="F3096">
            <v>20000</v>
          </cell>
          <cell r="G3096">
            <v>20000</v>
          </cell>
          <cell r="H3096">
            <v>9600</v>
          </cell>
          <cell r="I3096">
            <v>0</v>
          </cell>
          <cell r="AY3096">
            <v>0</v>
          </cell>
          <cell r="CK3096">
            <v>0</v>
          </cell>
          <cell r="CL3096">
            <v>0</v>
          </cell>
          <cell r="CM3096">
            <v>0</v>
          </cell>
        </row>
        <row r="3097">
          <cell r="F3097">
            <v>134532</v>
          </cell>
          <cell r="G3097">
            <v>134532</v>
          </cell>
          <cell r="H3097">
            <v>96391.7</v>
          </cell>
          <cell r="I3097">
            <v>14503.76</v>
          </cell>
          <cell r="AY3097">
            <v>0</v>
          </cell>
          <cell r="CK3097">
            <v>0</v>
          </cell>
          <cell r="CL3097">
            <v>0</v>
          </cell>
          <cell r="CM3097">
            <v>0</v>
          </cell>
        </row>
        <row r="3098">
          <cell r="F3098">
            <v>16856</v>
          </cell>
          <cell r="G3098">
            <v>16856</v>
          </cell>
          <cell r="H3098">
            <v>9292.08</v>
          </cell>
          <cell r="I3098">
            <v>2059.5</v>
          </cell>
          <cell r="AY3098">
            <v>0</v>
          </cell>
          <cell r="CK3098">
            <v>0</v>
          </cell>
          <cell r="CL3098">
            <v>0</v>
          </cell>
          <cell r="CM3098">
            <v>0</v>
          </cell>
        </row>
        <row r="3099">
          <cell r="F3099">
            <v>16698</v>
          </cell>
          <cell r="G3099">
            <v>28698</v>
          </cell>
          <cell r="H3099">
            <v>26963.39</v>
          </cell>
          <cell r="I3099">
            <v>0</v>
          </cell>
          <cell r="AY3099">
            <v>0</v>
          </cell>
          <cell r="CK3099">
            <v>0</v>
          </cell>
          <cell r="CL3099">
            <v>0</v>
          </cell>
          <cell r="CM3099">
            <v>0</v>
          </cell>
        </row>
        <row r="3100">
          <cell r="F3100">
            <v>2893</v>
          </cell>
          <cell r="G3100">
            <v>5893</v>
          </cell>
          <cell r="H3100">
            <v>3255.6</v>
          </cell>
          <cell r="I3100">
            <v>627.1</v>
          </cell>
          <cell r="AY3100">
            <v>0</v>
          </cell>
          <cell r="CK3100">
            <v>0</v>
          </cell>
          <cell r="CL3100">
            <v>0</v>
          </cell>
          <cell r="CM3100">
            <v>0</v>
          </cell>
        </row>
        <row r="3101">
          <cell r="F3101">
            <v>6814</v>
          </cell>
          <cell r="G3101">
            <v>15814</v>
          </cell>
          <cell r="H3101">
            <v>8845.9</v>
          </cell>
          <cell r="I3101">
            <v>5620.17</v>
          </cell>
          <cell r="AY3101">
            <v>0</v>
          </cell>
          <cell r="CK3101">
            <v>0</v>
          </cell>
          <cell r="CL3101">
            <v>0</v>
          </cell>
          <cell r="CM3101">
            <v>0</v>
          </cell>
        </row>
        <row r="3102">
          <cell r="F3102">
            <v>1500</v>
          </cell>
          <cell r="G3102">
            <v>1500</v>
          </cell>
          <cell r="H3102">
            <v>0</v>
          </cell>
          <cell r="I3102">
            <v>0</v>
          </cell>
          <cell r="AY3102">
            <v>0</v>
          </cell>
          <cell r="CK3102">
            <v>0</v>
          </cell>
          <cell r="CL3102">
            <v>0</v>
          </cell>
          <cell r="CM3102">
            <v>0</v>
          </cell>
        </row>
        <row r="3103">
          <cell r="F3103">
            <v>94683</v>
          </cell>
          <cell r="G3103">
            <v>86083</v>
          </cell>
          <cell r="H3103">
            <v>64994.44</v>
          </cell>
          <cell r="I3103">
            <v>0</v>
          </cell>
          <cell r="AY3103">
            <v>0</v>
          </cell>
          <cell r="CK3103">
            <v>0</v>
          </cell>
          <cell r="CL3103">
            <v>0</v>
          </cell>
          <cell r="CM3103">
            <v>0</v>
          </cell>
        </row>
        <row r="3104">
          <cell r="F3104">
            <v>11699</v>
          </cell>
          <cell r="G3104">
            <v>11079</v>
          </cell>
          <cell r="H3104">
            <v>7240.38</v>
          </cell>
          <cell r="I3104">
            <v>0</v>
          </cell>
          <cell r="AY3104">
            <v>0</v>
          </cell>
          <cell r="CK3104">
            <v>0</v>
          </cell>
          <cell r="CL3104">
            <v>0</v>
          </cell>
          <cell r="CM3104">
            <v>0</v>
          </cell>
        </row>
        <row r="3105">
          <cell r="F3105">
            <v>7750</v>
          </cell>
          <cell r="G3105">
            <v>37450</v>
          </cell>
          <cell r="H3105">
            <v>30263.61</v>
          </cell>
          <cell r="I3105">
            <v>0</v>
          </cell>
          <cell r="AY3105">
            <v>0</v>
          </cell>
          <cell r="CK3105">
            <v>0</v>
          </cell>
          <cell r="CL3105">
            <v>0</v>
          </cell>
          <cell r="CM3105">
            <v>0</v>
          </cell>
        </row>
        <row r="3106">
          <cell r="F3106">
            <v>28000</v>
          </cell>
          <cell r="G3106">
            <v>4000</v>
          </cell>
          <cell r="H3106">
            <v>0</v>
          </cell>
          <cell r="I3106">
            <v>0</v>
          </cell>
          <cell r="AY3106">
            <v>0</v>
          </cell>
          <cell r="CK3106">
            <v>0</v>
          </cell>
          <cell r="CL3106">
            <v>0</v>
          </cell>
          <cell r="CM3106">
            <v>0</v>
          </cell>
        </row>
        <row r="3107">
          <cell r="F3107">
            <v>200000</v>
          </cell>
          <cell r="G3107">
            <v>205250</v>
          </cell>
          <cell r="H3107">
            <v>205158.86</v>
          </cell>
          <cell r="I3107">
            <v>0</v>
          </cell>
          <cell r="AY3107">
            <v>0</v>
          </cell>
          <cell r="CK3107">
            <v>0</v>
          </cell>
          <cell r="CL3107">
            <v>0</v>
          </cell>
          <cell r="CM3107">
            <v>0</v>
          </cell>
        </row>
        <row r="3108">
          <cell r="F3108">
            <v>40000</v>
          </cell>
          <cell r="G3108">
            <v>40000</v>
          </cell>
          <cell r="H3108">
            <v>13493.92</v>
          </cell>
          <cell r="I3108">
            <v>0</v>
          </cell>
          <cell r="AY3108">
            <v>0</v>
          </cell>
          <cell r="CK3108">
            <v>0</v>
          </cell>
          <cell r="CL3108">
            <v>0</v>
          </cell>
          <cell r="CM3108">
            <v>0</v>
          </cell>
        </row>
        <row r="3109">
          <cell r="F3109">
            <v>0</v>
          </cell>
          <cell r="G3109">
            <v>1520</v>
          </cell>
          <cell r="H3109">
            <v>0</v>
          </cell>
          <cell r="I3109">
            <v>0</v>
          </cell>
          <cell r="AY3109">
            <v>0</v>
          </cell>
          <cell r="CK3109">
            <v>0</v>
          </cell>
          <cell r="CL3109">
            <v>0</v>
          </cell>
          <cell r="CM3109">
            <v>0</v>
          </cell>
        </row>
        <row r="3110">
          <cell r="F3110">
            <v>50000</v>
          </cell>
          <cell r="G3110">
            <v>50000</v>
          </cell>
          <cell r="H3110">
            <v>410.55</v>
          </cell>
          <cell r="I3110">
            <v>0</v>
          </cell>
          <cell r="AY3110">
            <v>0</v>
          </cell>
          <cell r="CK3110">
            <v>0</v>
          </cell>
          <cell r="CL3110">
            <v>0</v>
          </cell>
          <cell r="CM3110">
            <v>0</v>
          </cell>
        </row>
        <row r="3111">
          <cell r="F3111">
            <v>299668</v>
          </cell>
          <cell r="G3111">
            <v>299668</v>
          </cell>
          <cell r="H3111">
            <v>183370.28</v>
          </cell>
          <cell r="I3111">
            <v>1251.23</v>
          </cell>
          <cell r="AY3111">
            <v>7914.29</v>
          </cell>
          <cell r="CK3111">
            <v>0</v>
          </cell>
          <cell r="CL3111">
            <v>0</v>
          </cell>
          <cell r="CM3111">
            <v>0</v>
          </cell>
        </row>
        <row r="3112">
          <cell r="F3112">
            <v>6500</v>
          </cell>
          <cell r="G3112">
            <v>6500</v>
          </cell>
          <cell r="H3112">
            <v>2282.6</v>
          </cell>
          <cell r="I3112">
            <v>0</v>
          </cell>
          <cell r="AY3112">
            <v>0</v>
          </cell>
          <cell r="CK3112">
            <v>0</v>
          </cell>
          <cell r="CL3112">
            <v>0</v>
          </cell>
          <cell r="CM3112">
            <v>0</v>
          </cell>
        </row>
        <row r="3113">
          <cell r="F3113">
            <v>0</v>
          </cell>
          <cell r="G3113">
            <v>36500</v>
          </cell>
          <cell r="H3113">
            <v>36171.46</v>
          </cell>
          <cell r="I3113">
            <v>0</v>
          </cell>
          <cell r="AY3113">
            <v>0</v>
          </cell>
          <cell r="CK3113">
            <v>0</v>
          </cell>
          <cell r="CL3113">
            <v>0</v>
          </cell>
          <cell r="CM3113">
            <v>0</v>
          </cell>
        </row>
        <row r="3114">
          <cell r="F3114">
            <v>1855080</v>
          </cell>
          <cell r="G3114">
            <v>1855080</v>
          </cell>
          <cell r="H3114">
            <v>1464407.34</v>
          </cell>
          <cell r="I3114">
            <v>0</v>
          </cell>
          <cell r="AY3114">
            <v>162816.34</v>
          </cell>
          <cell r="CK3114">
            <v>0</v>
          </cell>
          <cell r="CL3114">
            <v>0</v>
          </cell>
          <cell r="CM3114">
            <v>0</v>
          </cell>
        </row>
        <row r="3115">
          <cell r="F3115">
            <v>47989</v>
          </cell>
          <cell r="G3115">
            <v>47989</v>
          </cell>
          <cell r="H3115">
            <v>38631</v>
          </cell>
          <cell r="I3115">
            <v>0</v>
          </cell>
          <cell r="AY3115">
            <v>4416</v>
          </cell>
          <cell r="CK3115">
            <v>0</v>
          </cell>
          <cell r="CL3115">
            <v>0</v>
          </cell>
          <cell r="CM3115">
            <v>0</v>
          </cell>
        </row>
        <row r="3116">
          <cell r="F3116">
            <v>126967</v>
          </cell>
          <cell r="G3116">
            <v>126967</v>
          </cell>
          <cell r="H3116">
            <v>66000.86</v>
          </cell>
          <cell r="I3116">
            <v>0</v>
          </cell>
          <cell r="AY3116">
            <v>2520.6999999999998</v>
          </cell>
          <cell r="CK3116">
            <v>0</v>
          </cell>
          <cell r="CL3116">
            <v>0</v>
          </cell>
          <cell r="CM3116">
            <v>0</v>
          </cell>
        </row>
        <row r="3117">
          <cell r="F3117">
            <v>370522</v>
          </cell>
          <cell r="G3117">
            <v>370522</v>
          </cell>
          <cell r="H3117">
            <v>0</v>
          </cell>
          <cell r="I3117">
            <v>0</v>
          </cell>
          <cell r="AY3117">
            <v>0</v>
          </cell>
          <cell r="CK3117">
            <v>0</v>
          </cell>
          <cell r="CL3117">
            <v>0</v>
          </cell>
          <cell r="CM3117">
            <v>0</v>
          </cell>
        </row>
        <row r="3118">
          <cell r="F3118">
            <v>266817</v>
          </cell>
          <cell r="G3118">
            <v>266817</v>
          </cell>
          <cell r="H3118">
            <v>204987.27</v>
          </cell>
          <cell r="I3118">
            <v>0</v>
          </cell>
          <cell r="AY3118">
            <v>23135.61</v>
          </cell>
          <cell r="CK3118">
            <v>0</v>
          </cell>
          <cell r="CL3118">
            <v>0</v>
          </cell>
          <cell r="CM3118">
            <v>0</v>
          </cell>
        </row>
        <row r="3119">
          <cell r="F3119">
            <v>45331</v>
          </cell>
          <cell r="G3119">
            <v>45331</v>
          </cell>
          <cell r="H3119">
            <v>35665.480000000003</v>
          </cell>
          <cell r="I3119">
            <v>0</v>
          </cell>
          <cell r="AY3119">
            <v>4040.25</v>
          </cell>
          <cell r="CK3119">
            <v>0</v>
          </cell>
          <cell r="CL3119">
            <v>0</v>
          </cell>
          <cell r="CM3119">
            <v>0</v>
          </cell>
        </row>
        <row r="3120">
          <cell r="F3120">
            <v>59400</v>
          </cell>
          <cell r="G3120">
            <v>59400</v>
          </cell>
          <cell r="H3120">
            <v>47357.7</v>
          </cell>
          <cell r="I3120">
            <v>0</v>
          </cell>
          <cell r="AY3120">
            <v>5265</v>
          </cell>
          <cell r="CK3120">
            <v>0</v>
          </cell>
          <cell r="CL3120">
            <v>0</v>
          </cell>
          <cell r="CM3120">
            <v>0</v>
          </cell>
        </row>
        <row r="3121">
          <cell r="F3121">
            <v>42345</v>
          </cell>
          <cell r="G3121">
            <v>44363.7</v>
          </cell>
          <cell r="H3121">
            <v>44363.7</v>
          </cell>
          <cell r="I3121">
            <v>0</v>
          </cell>
          <cell r="AY3121">
            <v>0</v>
          </cell>
          <cell r="CK3121">
            <v>0</v>
          </cell>
          <cell r="CL3121">
            <v>0</v>
          </cell>
          <cell r="CM3121">
            <v>0</v>
          </cell>
        </row>
        <row r="3122">
          <cell r="F3122">
            <v>245587</v>
          </cell>
          <cell r="G3122">
            <v>245587</v>
          </cell>
          <cell r="H3122">
            <v>170629.59</v>
          </cell>
          <cell r="I3122">
            <v>0</v>
          </cell>
          <cell r="AY3122">
            <v>18397.47</v>
          </cell>
          <cell r="CK3122">
            <v>0</v>
          </cell>
          <cell r="CL3122">
            <v>0</v>
          </cell>
          <cell r="CM3122">
            <v>0</v>
          </cell>
        </row>
        <row r="3123">
          <cell r="F3123">
            <v>25000</v>
          </cell>
          <cell r="G3123">
            <v>25000</v>
          </cell>
          <cell r="H3123">
            <v>12826</v>
          </cell>
          <cell r="I3123">
            <v>4896</v>
          </cell>
          <cell r="AY3123">
            <v>0</v>
          </cell>
          <cell r="CK3123">
            <v>0</v>
          </cell>
          <cell r="CL3123">
            <v>0</v>
          </cell>
          <cell r="CM3123">
            <v>0</v>
          </cell>
        </row>
        <row r="3124">
          <cell r="F3124">
            <v>266099</v>
          </cell>
          <cell r="G3124">
            <v>255785.16</v>
          </cell>
          <cell r="H3124">
            <v>191426.31</v>
          </cell>
          <cell r="I3124">
            <v>0</v>
          </cell>
          <cell r="AY3124">
            <v>0</v>
          </cell>
          <cell r="CK3124">
            <v>0</v>
          </cell>
          <cell r="CL3124">
            <v>0</v>
          </cell>
          <cell r="CM3124">
            <v>0</v>
          </cell>
        </row>
        <row r="3125">
          <cell r="F3125">
            <v>20000</v>
          </cell>
          <cell r="G3125">
            <v>20000</v>
          </cell>
          <cell r="H3125">
            <v>10800</v>
          </cell>
          <cell r="I3125">
            <v>1200</v>
          </cell>
          <cell r="AY3125">
            <v>1200</v>
          </cell>
          <cell r="CK3125">
            <v>0</v>
          </cell>
          <cell r="CL3125">
            <v>0</v>
          </cell>
          <cell r="CM3125">
            <v>0</v>
          </cell>
        </row>
        <row r="3126">
          <cell r="F3126">
            <v>116027</v>
          </cell>
          <cell r="G3126">
            <v>116027</v>
          </cell>
          <cell r="H3126">
            <v>48931.22</v>
          </cell>
          <cell r="I3126">
            <v>13281.2</v>
          </cell>
          <cell r="AY3126">
            <v>0</v>
          </cell>
          <cell r="CK3126">
            <v>0</v>
          </cell>
          <cell r="CL3126">
            <v>0</v>
          </cell>
          <cell r="CM3126">
            <v>0</v>
          </cell>
        </row>
        <row r="3127">
          <cell r="F3127">
            <v>1946</v>
          </cell>
          <cell r="G3127">
            <v>1946</v>
          </cell>
          <cell r="H3127">
            <v>120</v>
          </cell>
          <cell r="I3127">
            <v>0</v>
          </cell>
          <cell r="AY3127">
            <v>0</v>
          </cell>
          <cell r="CK3127">
            <v>0</v>
          </cell>
          <cell r="CL3127">
            <v>0</v>
          </cell>
          <cell r="CM3127">
            <v>0</v>
          </cell>
        </row>
        <row r="3128">
          <cell r="F3128">
            <v>2000</v>
          </cell>
          <cell r="G3128">
            <v>2000</v>
          </cell>
          <cell r="H3128">
            <v>0</v>
          </cell>
          <cell r="I3128">
            <v>2000</v>
          </cell>
          <cell r="AY3128">
            <v>0</v>
          </cell>
          <cell r="CK3128">
            <v>0</v>
          </cell>
          <cell r="CL3128">
            <v>0</v>
          </cell>
          <cell r="CM3128">
            <v>0</v>
          </cell>
        </row>
        <row r="3129">
          <cell r="F3129">
            <v>23750</v>
          </cell>
          <cell r="G3129">
            <v>23750</v>
          </cell>
          <cell r="H3129">
            <v>10783.65</v>
          </cell>
          <cell r="I3129">
            <v>0</v>
          </cell>
          <cell r="AY3129">
            <v>0</v>
          </cell>
          <cell r="CK3129">
            <v>0</v>
          </cell>
          <cell r="CL3129">
            <v>0</v>
          </cell>
          <cell r="CM3129">
            <v>0</v>
          </cell>
        </row>
        <row r="3130">
          <cell r="F3130">
            <v>2510</v>
          </cell>
          <cell r="G3130">
            <v>2510</v>
          </cell>
          <cell r="H3130">
            <v>1851.4</v>
          </cell>
          <cell r="I3130">
            <v>622.5</v>
          </cell>
          <cell r="AY3130">
            <v>0</v>
          </cell>
          <cell r="CK3130">
            <v>0</v>
          </cell>
          <cell r="CL3130">
            <v>0</v>
          </cell>
          <cell r="CM3130">
            <v>0</v>
          </cell>
        </row>
        <row r="3131">
          <cell r="F3131">
            <v>14722</v>
          </cell>
          <cell r="G3131">
            <v>14722</v>
          </cell>
          <cell r="H3131">
            <v>7163</v>
          </cell>
          <cell r="I3131">
            <v>3335.68</v>
          </cell>
          <cell r="AY3131">
            <v>0</v>
          </cell>
          <cell r="CK3131">
            <v>0</v>
          </cell>
          <cell r="CL3131">
            <v>0</v>
          </cell>
          <cell r="CM3131">
            <v>0</v>
          </cell>
        </row>
        <row r="3132">
          <cell r="F3132">
            <v>3970</v>
          </cell>
          <cell r="G3132">
            <v>3970</v>
          </cell>
          <cell r="H3132">
            <v>690</v>
          </cell>
          <cell r="I3132">
            <v>160</v>
          </cell>
          <cell r="AY3132">
            <v>0</v>
          </cell>
          <cell r="CK3132">
            <v>0</v>
          </cell>
          <cell r="CL3132">
            <v>0</v>
          </cell>
          <cell r="CM3132">
            <v>0</v>
          </cell>
        </row>
        <row r="3134">
          <cell r="F3134">
            <v>5000</v>
          </cell>
          <cell r="G3134">
            <v>5000</v>
          </cell>
          <cell r="H3134">
            <v>1858</v>
          </cell>
          <cell r="I3134">
            <v>0</v>
          </cell>
          <cell r="AY3134">
            <v>0</v>
          </cell>
          <cell r="CK3134">
            <v>0</v>
          </cell>
          <cell r="CL3134">
            <v>0</v>
          </cell>
          <cell r="CM3134">
            <v>0</v>
          </cell>
        </row>
        <row r="3135">
          <cell r="F3135">
            <v>214500</v>
          </cell>
          <cell r="G3135">
            <v>214500</v>
          </cell>
          <cell r="H3135">
            <v>180437.05</v>
          </cell>
          <cell r="I3135">
            <v>1923.88</v>
          </cell>
          <cell r="AY3135">
            <v>532.76</v>
          </cell>
          <cell r="CK3135">
            <v>0</v>
          </cell>
          <cell r="CL3135">
            <v>0</v>
          </cell>
          <cell r="CM3135">
            <v>0</v>
          </cell>
        </row>
        <row r="3136">
          <cell r="F3136">
            <v>4431520</v>
          </cell>
          <cell r="G3136">
            <v>4431520</v>
          </cell>
          <cell r="H3136">
            <v>2984672.21</v>
          </cell>
          <cell r="I3136">
            <v>0</v>
          </cell>
          <cell r="AY3136">
            <v>329141.2</v>
          </cell>
          <cell r="CK3136">
            <v>0</v>
          </cell>
          <cell r="CL3136">
            <v>0</v>
          </cell>
          <cell r="CM3136">
            <v>0</v>
          </cell>
        </row>
        <row r="3137">
          <cell r="F3137">
            <v>51745</v>
          </cell>
          <cell r="G3137">
            <v>51745</v>
          </cell>
          <cell r="H3137">
            <v>41256</v>
          </cell>
          <cell r="I3137">
            <v>0</v>
          </cell>
          <cell r="AY3137">
            <v>4584</v>
          </cell>
          <cell r="CK3137">
            <v>0</v>
          </cell>
          <cell r="CL3137">
            <v>0</v>
          </cell>
          <cell r="CM3137">
            <v>0</v>
          </cell>
        </row>
        <row r="3138">
          <cell r="F3138">
            <v>255674</v>
          </cell>
          <cell r="G3138">
            <v>255674</v>
          </cell>
          <cell r="H3138">
            <v>119643.78</v>
          </cell>
          <cell r="I3138">
            <v>0</v>
          </cell>
          <cell r="AY3138">
            <v>0</v>
          </cell>
          <cell r="CK3138">
            <v>0</v>
          </cell>
          <cell r="CL3138">
            <v>0</v>
          </cell>
          <cell r="CM3138">
            <v>0</v>
          </cell>
        </row>
        <row r="3139">
          <cell r="F3139">
            <v>794918</v>
          </cell>
          <cell r="G3139">
            <v>794918</v>
          </cell>
          <cell r="H3139">
            <v>0</v>
          </cell>
          <cell r="I3139">
            <v>0</v>
          </cell>
          <cell r="AY3139">
            <v>0</v>
          </cell>
          <cell r="CK3139">
            <v>0</v>
          </cell>
          <cell r="CL3139">
            <v>0</v>
          </cell>
          <cell r="CM3139">
            <v>0</v>
          </cell>
        </row>
        <row r="3140">
          <cell r="F3140">
            <v>387669</v>
          </cell>
          <cell r="G3140">
            <v>387669</v>
          </cell>
          <cell r="H3140">
            <v>266865.61</v>
          </cell>
          <cell r="I3140">
            <v>0</v>
          </cell>
          <cell r="AY3140">
            <v>29692.61</v>
          </cell>
          <cell r="CK3140">
            <v>0</v>
          </cell>
          <cell r="CL3140">
            <v>0</v>
          </cell>
          <cell r="CM3140">
            <v>0</v>
          </cell>
        </row>
        <row r="3141">
          <cell r="F3141">
            <v>67108</v>
          </cell>
          <cell r="G3141">
            <v>67108</v>
          </cell>
          <cell r="H3141">
            <v>47170.9</v>
          </cell>
          <cell r="I3141">
            <v>0</v>
          </cell>
          <cell r="AY3141">
            <v>5269.97</v>
          </cell>
          <cell r="CK3141">
            <v>0</v>
          </cell>
          <cell r="CL3141">
            <v>0</v>
          </cell>
          <cell r="CM3141">
            <v>0</v>
          </cell>
        </row>
        <row r="3142">
          <cell r="F3142">
            <v>72600</v>
          </cell>
          <cell r="G3142">
            <v>72600</v>
          </cell>
          <cell r="H3142">
            <v>53527.5</v>
          </cell>
          <cell r="I3142">
            <v>0</v>
          </cell>
          <cell r="AY3142">
            <v>5850</v>
          </cell>
          <cell r="CK3142">
            <v>0</v>
          </cell>
          <cell r="CL3142">
            <v>0</v>
          </cell>
          <cell r="CM3142">
            <v>0</v>
          </cell>
        </row>
        <row r="3143">
          <cell r="F3143">
            <v>90711</v>
          </cell>
          <cell r="G3143">
            <v>91792.72</v>
          </cell>
          <cell r="H3143">
            <v>91792.72</v>
          </cell>
          <cell r="I3143">
            <v>0</v>
          </cell>
          <cell r="AY3143">
            <v>0</v>
          </cell>
          <cell r="CK3143">
            <v>0</v>
          </cell>
          <cell r="CL3143">
            <v>0</v>
          </cell>
          <cell r="CM3143">
            <v>0</v>
          </cell>
        </row>
        <row r="3144">
          <cell r="F3144">
            <v>792604</v>
          </cell>
          <cell r="G3144">
            <v>792604</v>
          </cell>
          <cell r="H3144">
            <v>465652.01</v>
          </cell>
          <cell r="I3144">
            <v>0</v>
          </cell>
          <cell r="AY3144">
            <v>51570.62</v>
          </cell>
          <cell r="CK3144">
            <v>0</v>
          </cell>
          <cell r="CL3144">
            <v>0</v>
          </cell>
          <cell r="CM3144">
            <v>0</v>
          </cell>
        </row>
        <row r="3145">
          <cell r="F3145">
            <v>3503046</v>
          </cell>
          <cell r="G3145">
            <v>2343774.4700000002</v>
          </cell>
          <cell r="H3145">
            <v>0</v>
          </cell>
          <cell r="I3145">
            <v>0</v>
          </cell>
          <cell r="AY3145">
            <v>0</v>
          </cell>
          <cell r="CK3145">
            <v>0</v>
          </cell>
          <cell r="CL3145">
            <v>0</v>
          </cell>
          <cell r="CM3145">
            <v>0</v>
          </cell>
        </row>
        <row r="3146">
          <cell r="F3146">
            <v>44659</v>
          </cell>
          <cell r="G3146">
            <v>40424</v>
          </cell>
          <cell r="H3146">
            <v>23139.119999999999</v>
          </cell>
          <cell r="I3146">
            <v>0</v>
          </cell>
          <cell r="AY3146">
            <v>0</v>
          </cell>
          <cell r="CK3146">
            <v>0</v>
          </cell>
          <cell r="CL3146">
            <v>0</v>
          </cell>
          <cell r="CM3146">
            <v>0</v>
          </cell>
        </row>
        <row r="3147">
          <cell r="F3147">
            <v>232667</v>
          </cell>
          <cell r="G3147">
            <v>234978.41</v>
          </cell>
          <cell r="H3147">
            <v>195332.82</v>
          </cell>
          <cell r="I3147">
            <v>0</v>
          </cell>
          <cell r="AY3147">
            <v>22466.85</v>
          </cell>
          <cell r="CK3147">
            <v>0</v>
          </cell>
          <cell r="CL3147">
            <v>0</v>
          </cell>
          <cell r="CM3147">
            <v>0</v>
          </cell>
        </row>
        <row r="3148">
          <cell r="F3148">
            <v>109620</v>
          </cell>
          <cell r="G3148">
            <v>109620</v>
          </cell>
          <cell r="H3148">
            <v>80024.759999999995</v>
          </cell>
          <cell r="I3148">
            <v>0</v>
          </cell>
          <cell r="AY3148">
            <v>0</v>
          </cell>
          <cell r="CK3148">
            <v>0</v>
          </cell>
          <cell r="CL3148">
            <v>0</v>
          </cell>
          <cell r="CM3148">
            <v>0</v>
          </cell>
        </row>
        <row r="3149">
          <cell r="F3149">
            <v>1211</v>
          </cell>
          <cell r="G3149">
            <v>1211</v>
          </cell>
          <cell r="H3149">
            <v>760.48</v>
          </cell>
          <cell r="I3149">
            <v>0</v>
          </cell>
          <cell r="AY3149">
            <v>85.93</v>
          </cell>
          <cell r="CK3149">
            <v>0</v>
          </cell>
          <cell r="CL3149">
            <v>0</v>
          </cell>
          <cell r="CM3149">
            <v>0</v>
          </cell>
        </row>
        <row r="3150">
          <cell r="F3150">
            <v>100000</v>
          </cell>
          <cell r="G3150">
            <v>100000</v>
          </cell>
          <cell r="H3150">
            <v>0</v>
          </cell>
          <cell r="I3150">
            <v>0</v>
          </cell>
          <cell r="AY3150">
            <v>0</v>
          </cell>
          <cell r="CK3150">
            <v>0</v>
          </cell>
          <cell r="CL3150">
            <v>0</v>
          </cell>
          <cell r="CM3150">
            <v>0</v>
          </cell>
        </row>
        <row r="3151">
          <cell r="F3151">
            <v>9000</v>
          </cell>
          <cell r="G3151">
            <v>25055</v>
          </cell>
          <cell r="H3151">
            <v>25021.75</v>
          </cell>
          <cell r="I3151">
            <v>0</v>
          </cell>
          <cell r="AY3151">
            <v>3846.75</v>
          </cell>
          <cell r="CK3151">
            <v>0</v>
          </cell>
          <cell r="CL3151">
            <v>0</v>
          </cell>
          <cell r="CM3151">
            <v>0</v>
          </cell>
        </row>
        <row r="3152">
          <cell r="F3152">
            <v>99000</v>
          </cell>
          <cell r="G3152">
            <v>64000</v>
          </cell>
          <cell r="H3152">
            <v>18242.71</v>
          </cell>
          <cell r="I3152">
            <v>7120.28</v>
          </cell>
          <cell r="AY3152">
            <v>0</v>
          </cell>
          <cell r="CK3152">
            <v>0</v>
          </cell>
          <cell r="CL3152">
            <v>0</v>
          </cell>
          <cell r="CM3152">
            <v>0</v>
          </cell>
        </row>
        <row r="3153">
          <cell r="F3153">
            <v>358558</v>
          </cell>
          <cell r="G3153">
            <v>358558</v>
          </cell>
          <cell r="H3153">
            <v>317027.31</v>
          </cell>
          <cell r="I3153">
            <v>0</v>
          </cell>
          <cell r="AY3153">
            <v>0</v>
          </cell>
          <cell r="CK3153">
            <v>0</v>
          </cell>
          <cell r="CL3153">
            <v>0</v>
          </cell>
          <cell r="CM3153">
            <v>0</v>
          </cell>
        </row>
        <row r="3154">
          <cell r="F3154">
            <v>0</v>
          </cell>
          <cell r="G3154">
            <v>1700000</v>
          </cell>
          <cell r="H3154">
            <v>0</v>
          </cell>
          <cell r="I3154">
            <v>1598500</v>
          </cell>
          <cell r="AY3154">
            <v>0</v>
          </cell>
          <cell r="CK3154">
            <v>0</v>
          </cell>
          <cell r="CL3154">
            <v>0</v>
          </cell>
          <cell r="CM3154">
            <v>0</v>
          </cell>
        </row>
        <row r="3155">
          <cell r="F3155">
            <v>12540</v>
          </cell>
          <cell r="G3155">
            <v>12540</v>
          </cell>
          <cell r="H3155">
            <v>2831.01</v>
          </cell>
          <cell r="I3155">
            <v>0</v>
          </cell>
          <cell r="AY3155">
            <v>0</v>
          </cell>
          <cell r="CK3155">
            <v>0</v>
          </cell>
          <cell r="CL3155">
            <v>0</v>
          </cell>
          <cell r="CM3155">
            <v>0</v>
          </cell>
        </row>
        <row r="3156">
          <cell r="F3156">
            <v>30000</v>
          </cell>
          <cell r="G3156">
            <v>23647</v>
          </cell>
          <cell r="H3156">
            <v>23644</v>
          </cell>
          <cell r="I3156">
            <v>3</v>
          </cell>
          <cell r="AY3156">
            <v>0</v>
          </cell>
          <cell r="CK3156">
            <v>0</v>
          </cell>
          <cell r="CL3156">
            <v>0</v>
          </cell>
          <cell r="CM3156">
            <v>0</v>
          </cell>
        </row>
        <row r="3157">
          <cell r="F3157">
            <v>8296</v>
          </cell>
          <cell r="G3157">
            <v>8296</v>
          </cell>
          <cell r="H3157">
            <v>2465</v>
          </cell>
          <cell r="I3157">
            <v>160</v>
          </cell>
          <cell r="AY3157">
            <v>260</v>
          </cell>
          <cell r="CK3157">
            <v>0</v>
          </cell>
          <cell r="CL3157">
            <v>0</v>
          </cell>
          <cell r="CM3157">
            <v>0</v>
          </cell>
        </row>
        <row r="3158">
          <cell r="F3158">
            <v>167922</v>
          </cell>
          <cell r="G3158">
            <v>167922</v>
          </cell>
          <cell r="H3158">
            <v>103949.6</v>
          </cell>
          <cell r="I3158">
            <v>13099.87</v>
          </cell>
          <cell r="AY3158">
            <v>0</v>
          </cell>
          <cell r="CK3158">
            <v>0</v>
          </cell>
          <cell r="CL3158">
            <v>0</v>
          </cell>
          <cell r="CM3158">
            <v>0</v>
          </cell>
        </row>
        <row r="3159">
          <cell r="F3159">
            <v>5500000</v>
          </cell>
          <cell r="G3159">
            <v>6500000</v>
          </cell>
          <cell r="H3159">
            <v>5500000</v>
          </cell>
          <cell r="I3159">
            <v>0</v>
          </cell>
          <cell r="AY3159">
            <v>0</v>
          </cell>
          <cell r="CK3159">
            <v>3500000</v>
          </cell>
          <cell r="CL3159">
            <v>0</v>
          </cell>
          <cell r="CM3159">
            <v>0</v>
          </cell>
        </row>
        <row r="3160">
          <cell r="F3160">
            <v>40000</v>
          </cell>
          <cell r="G3160">
            <v>40000</v>
          </cell>
          <cell r="H3160">
            <v>8402.65</v>
          </cell>
          <cell r="I3160">
            <v>4696.05</v>
          </cell>
          <cell r="AY3160">
            <v>0</v>
          </cell>
          <cell r="CK3160">
            <v>0</v>
          </cell>
          <cell r="CL3160">
            <v>0</v>
          </cell>
          <cell r="CM3160">
            <v>0</v>
          </cell>
        </row>
        <row r="3161">
          <cell r="F3161">
            <v>102750</v>
          </cell>
          <cell r="G3161">
            <v>127750</v>
          </cell>
          <cell r="H3161">
            <v>73475</v>
          </cell>
          <cell r="I3161">
            <v>0</v>
          </cell>
          <cell r="AY3161">
            <v>0</v>
          </cell>
          <cell r="CK3161">
            <v>0</v>
          </cell>
          <cell r="CL3161">
            <v>0</v>
          </cell>
          <cell r="CM3161">
            <v>0</v>
          </cell>
        </row>
        <row r="3162">
          <cell r="F3162">
            <v>1000</v>
          </cell>
          <cell r="G3162">
            <v>1000</v>
          </cell>
          <cell r="H3162">
            <v>961.49</v>
          </cell>
          <cell r="I3162">
            <v>0</v>
          </cell>
          <cell r="AY3162">
            <v>0</v>
          </cell>
          <cell r="CK3162">
            <v>0</v>
          </cell>
          <cell r="CL3162">
            <v>0</v>
          </cell>
          <cell r="CM3162">
            <v>0</v>
          </cell>
        </row>
        <row r="3163">
          <cell r="F3163">
            <v>27790</v>
          </cell>
          <cell r="G3163">
            <v>27790</v>
          </cell>
          <cell r="H3163">
            <v>13696.46</v>
          </cell>
          <cell r="I3163">
            <v>2138</v>
          </cell>
          <cell r="AY3163">
            <v>312</v>
          </cell>
          <cell r="CK3163">
            <v>0</v>
          </cell>
          <cell r="CL3163">
            <v>0</v>
          </cell>
          <cell r="CM3163">
            <v>0</v>
          </cell>
        </row>
        <row r="3164">
          <cell r="F3164">
            <v>24305</v>
          </cell>
          <cell r="G3164">
            <v>54805</v>
          </cell>
          <cell r="H3164">
            <v>22763</v>
          </cell>
          <cell r="I3164">
            <v>31709.599999999999</v>
          </cell>
          <cell r="AY3164">
            <v>0</v>
          </cell>
          <cell r="CK3164">
            <v>0</v>
          </cell>
          <cell r="CL3164">
            <v>0</v>
          </cell>
          <cell r="CM3164">
            <v>0</v>
          </cell>
        </row>
        <row r="3165">
          <cell r="F3165">
            <v>60000</v>
          </cell>
          <cell r="G3165">
            <v>60000</v>
          </cell>
          <cell r="H3165">
            <v>42633.04</v>
          </cell>
          <cell r="I3165">
            <v>3548.2</v>
          </cell>
          <cell r="AY3165">
            <v>872.5</v>
          </cell>
          <cell r="CK3165">
            <v>0</v>
          </cell>
          <cell r="CL3165">
            <v>0</v>
          </cell>
          <cell r="CM3165">
            <v>0</v>
          </cell>
        </row>
        <row r="3166">
          <cell r="F3166">
            <v>27000</v>
          </cell>
          <cell r="G3166">
            <v>42000</v>
          </cell>
          <cell r="H3166">
            <v>0</v>
          </cell>
          <cell r="I3166">
            <v>28750.02</v>
          </cell>
          <cell r="AY3166">
            <v>0</v>
          </cell>
          <cell r="CK3166">
            <v>0</v>
          </cell>
          <cell r="CL3166">
            <v>0</v>
          </cell>
          <cell r="CM3166">
            <v>0</v>
          </cell>
        </row>
        <row r="3167">
          <cell r="F3167">
            <v>115372</v>
          </cell>
          <cell r="G3167">
            <v>115372</v>
          </cell>
          <cell r="H3167">
            <v>49282.35</v>
          </cell>
          <cell r="I3167">
            <v>21850</v>
          </cell>
          <cell r="AY3167">
            <v>0</v>
          </cell>
          <cell r="CK3167">
            <v>0</v>
          </cell>
          <cell r="CL3167">
            <v>0</v>
          </cell>
          <cell r="CM3167">
            <v>0</v>
          </cell>
        </row>
        <row r="3168">
          <cell r="F3168">
            <v>64696</v>
          </cell>
          <cell r="G3168">
            <v>64696</v>
          </cell>
          <cell r="H3168">
            <v>23990.76</v>
          </cell>
          <cell r="I3168">
            <v>9707.6</v>
          </cell>
          <cell r="AY3168">
            <v>0</v>
          </cell>
          <cell r="CK3168">
            <v>0</v>
          </cell>
          <cell r="CL3168">
            <v>0</v>
          </cell>
          <cell r="CM3168">
            <v>0</v>
          </cell>
        </row>
        <row r="3169">
          <cell r="F3169">
            <v>11640</v>
          </cell>
          <cell r="G3169">
            <v>11640</v>
          </cell>
          <cell r="H3169">
            <v>7024.7</v>
          </cell>
          <cell r="I3169">
            <v>560</v>
          </cell>
          <cell r="AY3169">
            <v>1018.8</v>
          </cell>
          <cell r="CK3169">
            <v>0</v>
          </cell>
          <cell r="CL3169">
            <v>0</v>
          </cell>
          <cell r="CM3169">
            <v>0</v>
          </cell>
        </row>
        <row r="3170">
          <cell r="F3170">
            <v>48182</v>
          </cell>
          <cell r="G3170">
            <v>48182</v>
          </cell>
          <cell r="H3170">
            <v>34521.29</v>
          </cell>
          <cell r="I3170">
            <v>2122.58</v>
          </cell>
          <cell r="AY3170">
            <v>916.7</v>
          </cell>
          <cell r="CK3170">
            <v>0</v>
          </cell>
          <cell r="CL3170">
            <v>0</v>
          </cell>
          <cell r="CM3170">
            <v>0</v>
          </cell>
        </row>
        <row r="3171">
          <cell r="F3171">
            <v>2500</v>
          </cell>
          <cell r="G3171">
            <v>2500</v>
          </cell>
          <cell r="H3171">
            <v>212.01</v>
          </cell>
          <cell r="I3171">
            <v>0</v>
          </cell>
          <cell r="AY3171">
            <v>0</v>
          </cell>
          <cell r="CK3171">
            <v>0</v>
          </cell>
          <cell r="CL3171">
            <v>0</v>
          </cell>
          <cell r="CM3171">
            <v>0</v>
          </cell>
        </row>
        <row r="3172">
          <cell r="F3172">
            <v>447729</v>
          </cell>
          <cell r="G3172">
            <v>447729</v>
          </cell>
          <cell r="H3172">
            <v>256306.21</v>
          </cell>
          <cell r="I3172">
            <v>8352.32</v>
          </cell>
          <cell r="AY3172">
            <v>343.49</v>
          </cell>
          <cell r="CK3172">
            <v>0</v>
          </cell>
          <cell r="CL3172">
            <v>0</v>
          </cell>
          <cell r="CM3172">
            <v>0</v>
          </cell>
        </row>
        <row r="3173">
          <cell r="F3173">
            <v>25000</v>
          </cell>
          <cell r="G3173">
            <v>25000</v>
          </cell>
          <cell r="H3173">
            <v>20531.95</v>
          </cell>
          <cell r="I3173">
            <v>0</v>
          </cell>
          <cell r="AY3173">
            <v>0</v>
          </cell>
          <cell r="CK3173">
            <v>0</v>
          </cell>
          <cell r="CL3173">
            <v>0</v>
          </cell>
          <cell r="CM3173">
            <v>0</v>
          </cell>
        </row>
        <row r="3174">
          <cell r="F3174">
            <v>3580028</v>
          </cell>
          <cell r="G3174">
            <v>3580028</v>
          </cell>
          <cell r="H3174">
            <v>2818986.2</v>
          </cell>
          <cell r="I3174">
            <v>0</v>
          </cell>
          <cell r="AY3174">
            <v>318226.48</v>
          </cell>
          <cell r="CK3174">
            <v>0</v>
          </cell>
          <cell r="CL3174">
            <v>0</v>
          </cell>
          <cell r="CM3174">
            <v>0</v>
          </cell>
        </row>
        <row r="3175">
          <cell r="F3175">
            <v>213435</v>
          </cell>
          <cell r="G3175">
            <v>213435</v>
          </cell>
          <cell r="H3175">
            <v>177525</v>
          </cell>
          <cell r="I3175">
            <v>0</v>
          </cell>
          <cell r="AY3175">
            <v>19725</v>
          </cell>
          <cell r="CK3175">
            <v>0</v>
          </cell>
          <cell r="CL3175">
            <v>0</v>
          </cell>
          <cell r="CM3175">
            <v>0</v>
          </cell>
        </row>
        <row r="3176">
          <cell r="F3176">
            <v>264898</v>
          </cell>
          <cell r="G3176">
            <v>264898</v>
          </cell>
          <cell r="H3176">
            <v>125409.82</v>
          </cell>
          <cell r="I3176">
            <v>0</v>
          </cell>
          <cell r="AY3176">
            <v>0</v>
          </cell>
          <cell r="CK3176">
            <v>0</v>
          </cell>
          <cell r="CL3176">
            <v>0</v>
          </cell>
          <cell r="CM3176">
            <v>0</v>
          </cell>
        </row>
        <row r="3177">
          <cell r="F3177">
            <v>701057</v>
          </cell>
          <cell r="G3177">
            <v>701057</v>
          </cell>
          <cell r="H3177">
            <v>12259.14</v>
          </cell>
          <cell r="I3177">
            <v>0</v>
          </cell>
          <cell r="AY3177">
            <v>0</v>
          </cell>
          <cell r="CK3177">
            <v>0</v>
          </cell>
          <cell r="CL3177">
            <v>0</v>
          </cell>
          <cell r="CM3177">
            <v>0</v>
          </cell>
        </row>
        <row r="3178">
          <cell r="F3178">
            <v>0</v>
          </cell>
          <cell r="G3178">
            <v>319049.46000000002</v>
          </cell>
          <cell r="H3178">
            <v>319049.46000000002</v>
          </cell>
          <cell r="I3178">
            <v>0</v>
          </cell>
          <cell r="AY3178">
            <v>94000</v>
          </cell>
          <cell r="CK3178">
            <v>0</v>
          </cell>
          <cell r="CL3178">
            <v>0</v>
          </cell>
          <cell r="CM3178">
            <v>0</v>
          </cell>
        </row>
        <row r="3179">
          <cell r="F3179">
            <v>42869</v>
          </cell>
          <cell r="G3179">
            <v>41306.699999999997</v>
          </cell>
          <cell r="H3179">
            <v>41306.699999999997</v>
          </cell>
          <cell r="I3179">
            <v>0</v>
          </cell>
          <cell r="AY3179">
            <v>3715.35</v>
          </cell>
          <cell r="CK3179">
            <v>0</v>
          </cell>
          <cell r="CL3179">
            <v>0</v>
          </cell>
          <cell r="CM3179">
            <v>0</v>
          </cell>
        </row>
        <row r="3180">
          <cell r="F3180">
            <v>130977</v>
          </cell>
          <cell r="G3180">
            <v>130977</v>
          </cell>
          <cell r="H3180">
            <v>102649.31</v>
          </cell>
          <cell r="I3180">
            <v>0</v>
          </cell>
          <cell r="AY3180">
            <v>0</v>
          </cell>
          <cell r="CK3180">
            <v>0</v>
          </cell>
          <cell r="CL3180">
            <v>0</v>
          </cell>
          <cell r="CM3180">
            <v>0</v>
          </cell>
        </row>
        <row r="3181">
          <cell r="F3181">
            <v>558285</v>
          </cell>
          <cell r="G3181">
            <v>558285</v>
          </cell>
          <cell r="H3181">
            <v>437977.73</v>
          </cell>
          <cell r="I3181">
            <v>0</v>
          </cell>
          <cell r="AY3181">
            <v>48401.1</v>
          </cell>
          <cell r="CK3181">
            <v>0</v>
          </cell>
          <cell r="CL3181">
            <v>0</v>
          </cell>
          <cell r="CM3181">
            <v>0</v>
          </cell>
        </row>
        <row r="3182">
          <cell r="F3182">
            <v>89959</v>
          </cell>
          <cell r="G3182">
            <v>89959</v>
          </cell>
          <cell r="H3182">
            <v>71799.100000000006</v>
          </cell>
          <cell r="I3182">
            <v>0</v>
          </cell>
          <cell r="AY3182">
            <v>7951.55</v>
          </cell>
          <cell r="CK3182">
            <v>0</v>
          </cell>
          <cell r="CL3182">
            <v>0</v>
          </cell>
          <cell r="CM3182">
            <v>0</v>
          </cell>
        </row>
        <row r="3183">
          <cell r="F3183">
            <v>184800</v>
          </cell>
          <cell r="G3183">
            <v>184800</v>
          </cell>
          <cell r="H3183">
            <v>149730.82999999999</v>
          </cell>
          <cell r="I3183">
            <v>0</v>
          </cell>
          <cell r="AY3183">
            <v>16379.56</v>
          </cell>
          <cell r="CK3183">
            <v>0</v>
          </cell>
          <cell r="CL3183">
            <v>0</v>
          </cell>
          <cell r="CM3183">
            <v>0</v>
          </cell>
        </row>
        <row r="3184">
          <cell r="F3184">
            <v>80027</v>
          </cell>
          <cell r="G3184">
            <v>84193.02</v>
          </cell>
          <cell r="H3184">
            <v>84193.02</v>
          </cell>
          <cell r="I3184">
            <v>0</v>
          </cell>
          <cell r="AY3184">
            <v>0</v>
          </cell>
          <cell r="CK3184">
            <v>0</v>
          </cell>
          <cell r="CL3184">
            <v>0</v>
          </cell>
          <cell r="CM3184">
            <v>0</v>
          </cell>
        </row>
        <row r="3185">
          <cell r="F3185">
            <v>426699</v>
          </cell>
          <cell r="G3185">
            <v>426699</v>
          </cell>
          <cell r="H3185">
            <v>298354.2</v>
          </cell>
          <cell r="I3185">
            <v>0</v>
          </cell>
          <cell r="AY3185">
            <v>32254.17</v>
          </cell>
          <cell r="CK3185">
            <v>0</v>
          </cell>
          <cell r="CL3185">
            <v>0</v>
          </cell>
          <cell r="CM3185">
            <v>0</v>
          </cell>
        </row>
        <row r="3186">
          <cell r="F3186">
            <v>15000</v>
          </cell>
          <cell r="G3186">
            <v>15000</v>
          </cell>
          <cell r="H3186">
            <v>4211.8100000000004</v>
          </cell>
          <cell r="I3186">
            <v>0</v>
          </cell>
          <cell r="AY3186">
            <v>0</v>
          </cell>
          <cell r="CK3186">
            <v>0</v>
          </cell>
          <cell r="CL3186">
            <v>0</v>
          </cell>
          <cell r="CM3186">
            <v>0</v>
          </cell>
        </row>
        <row r="3187">
          <cell r="F3187">
            <v>271305</v>
          </cell>
          <cell r="G3187">
            <v>242428.77</v>
          </cell>
          <cell r="H3187">
            <v>178535.83</v>
          </cell>
          <cell r="I3187">
            <v>0</v>
          </cell>
          <cell r="AY3187">
            <v>0</v>
          </cell>
          <cell r="CK3187">
            <v>0</v>
          </cell>
          <cell r="CL3187">
            <v>0</v>
          </cell>
          <cell r="CM3187">
            <v>0</v>
          </cell>
        </row>
        <row r="3188">
          <cell r="F3188">
            <v>91538</v>
          </cell>
          <cell r="G3188">
            <v>91538</v>
          </cell>
          <cell r="H3188">
            <v>66687.3</v>
          </cell>
          <cell r="I3188">
            <v>0</v>
          </cell>
          <cell r="AY3188">
            <v>0</v>
          </cell>
          <cell r="CK3188">
            <v>0</v>
          </cell>
          <cell r="CL3188">
            <v>0</v>
          </cell>
          <cell r="CM3188">
            <v>0</v>
          </cell>
        </row>
        <row r="3189">
          <cell r="F3189">
            <v>15176</v>
          </cell>
          <cell r="G3189">
            <v>15176</v>
          </cell>
          <cell r="H3189">
            <v>9099.91</v>
          </cell>
          <cell r="I3189">
            <v>0</v>
          </cell>
          <cell r="AY3189">
            <v>1037.95</v>
          </cell>
          <cell r="CK3189">
            <v>0</v>
          </cell>
          <cell r="CL3189">
            <v>0</v>
          </cell>
          <cell r="CM3189">
            <v>0</v>
          </cell>
        </row>
        <row r="3190"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CK3190">
            <v>0</v>
          </cell>
          <cell r="CL3190">
            <v>0</v>
          </cell>
          <cell r="CM3190">
            <v>0</v>
          </cell>
        </row>
        <row r="3191">
          <cell r="F3191">
            <v>39967</v>
          </cell>
          <cell r="G3191">
            <v>0</v>
          </cell>
          <cell r="H3191">
            <v>0</v>
          </cell>
          <cell r="I3191">
            <v>0</v>
          </cell>
          <cell r="AY3191">
            <v>0</v>
          </cell>
          <cell r="CK3191">
            <v>0</v>
          </cell>
          <cell r="CL3191">
            <v>0</v>
          </cell>
          <cell r="CM3191">
            <v>0</v>
          </cell>
        </row>
        <row r="3192">
          <cell r="F3192">
            <v>21527</v>
          </cell>
          <cell r="G3192">
            <v>21527</v>
          </cell>
          <cell r="H3192">
            <v>20000</v>
          </cell>
          <cell r="I3192">
            <v>0</v>
          </cell>
          <cell r="AY3192">
            <v>0</v>
          </cell>
          <cell r="CK3192">
            <v>0</v>
          </cell>
          <cell r="CL3192">
            <v>0</v>
          </cell>
          <cell r="CM3192">
            <v>0</v>
          </cell>
        </row>
        <row r="3193">
          <cell r="F3193">
            <v>57000</v>
          </cell>
          <cell r="G3193">
            <v>57000</v>
          </cell>
          <cell r="H3193">
            <v>13847.8</v>
          </cell>
          <cell r="I3193">
            <v>4511.3100000000004</v>
          </cell>
          <cell r="AY3193">
            <v>0</v>
          </cell>
          <cell r="CK3193">
            <v>0</v>
          </cell>
          <cell r="CL3193">
            <v>0</v>
          </cell>
          <cell r="CM3193">
            <v>0</v>
          </cell>
        </row>
        <row r="3195">
          <cell r="F3195">
            <v>20000</v>
          </cell>
          <cell r="G3195">
            <v>20000</v>
          </cell>
          <cell r="H3195">
            <v>0</v>
          </cell>
          <cell r="I3195">
            <v>0</v>
          </cell>
          <cell r="AY3195">
            <v>0</v>
          </cell>
          <cell r="CK3195">
            <v>0</v>
          </cell>
          <cell r="CL3195">
            <v>0</v>
          </cell>
          <cell r="CM3195">
            <v>0</v>
          </cell>
        </row>
        <row r="3196">
          <cell r="F3196">
            <v>178120</v>
          </cell>
          <cell r="G3196">
            <v>178120</v>
          </cell>
          <cell r="H3196">
            <v>88912.02</v>
          </cell>
          <cell r="I3196">
            <v>0</v>
          </cell>
          <cell r="AY3196">
            <v>0</v>
          </cell>
          <cell r="CK3196">
            <v>0</v>
          </cell>
          <cell r="CL3196">
            <v>0</v>
          </cell>
          <cell r="CM3196">
            <v>0</v>
          </cell>
        </row>
        <row r="3197">
          <cell r="F3197">
            <v>0</v>
          </cell>
          <cell r="G3197">
            <v>1150</v>
          </cell>
          <cell r="H3197">
            <v>1150</v>
          </cell>
          <cell r="I3197">
            <v>0</v>
          </cell>
          <cell r="AY3197">
            <v>0</v>
          </cell>
          <cell r="CK3197">
            <v>0</v>
          </cell>
          <cell r="CL3197">
            <v>0</v>
          </cell>
          <cell r="CM3197">
            <v>0</v>
          </cell>
        </row>
        <row r="3198">
          <cell r="F3198">
            <v>220000</v>
          </cell>
          <cell r="G3198">
            <v>220000</v>
          </cell>
          <cell r="H3198">
            <v>66189.710000000006</v>
          </cell>
          <cell r="I3198">
            <v>29240</v>
          </cell>
          <cell r="AY3198">
            <v>0</v>
          </cell>
          <cell r="CK3198">
            <v>0</v>
          </cell>
          <cell r="CL3198">
            <v>0</v>
          </cell>
          <cell r="CM3198">
            <v>0</v>
          </cell>
        </row>
        <row r="3199">
          <cell r="F3199">
            <v>345</v>
          </cell>
          <cell r="G3199">
            <v>345</v>
          </cell>
          <cell r="H3199">
            <v>0</v>
          </cell>
          <cell r="I3199">
            <v>0</v>
          </cell>
          <cell r="AY3199">
            <v>0</v>
          </cell>
          <cell r="CK3199">
            <v>0</v>
          </cell>
          <cell r="CL3199">
            <v>0</v>
          </cell>
          <cell r="CM3199">
            <v>0</v>
          </cell>
        </row>
        <row r="3200"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CK3200">
            <v>0</v>
          </cell>
          <cell r="CL3200">
            <v>0</v>
          </cell>
          <cell r="CM3200">
            <v>0</v>
          </cell>
        </row>
        <row r="3201">
          <cell r="F3201">
            <v>87291</v>
          </cell>
          <cell r="G3201">
            <v>87291</v>
          </cell>
          <cell r="H3201">
            <v>64400.57</v>
          </cell>
          <cell r="I3201">
            <v>5060</v>
          </cell>
          <cell r="AY3201">
            <v>0</v>
          </cell>
          <cell r="CK3201">
            <v>0</v>
          </cell>
          <cell r="CL3201">
            <v>0</v>
          </cell>
          <cell r="CM3201">
            <v>0</v>
          </cell>
        </row>
        <row r="3202">
          <cell r="F3202">
            <v>107687</v>
          </cell>
          <cell r="G3202">
            <v>163749.5</v>
          </cell>
          <cell r="H3202">
            <v>120187.8</v>
          </cell>
          <cell r="I3202">
            <v>31280</v>
          </cell>
          <cell r="AY3202">
            <v>0</v>
          </cell>
          <cell r="CK3202">
            <v>0</v>
          </cell>
          <cell r="CL3202">
            <v>0</v>
          </cell>
          <cell r="CM3202">
            <v>0</v>
          </cell>
        </row>
        <row r="3203">
          <cell r="F3203">
            <v>334400</v>
          </cell>
          <cell r="G3203">
            <v>21150</v>
          </cell>
          <cell r="H3203">
            <v>16199.44</v>
          </cell>
          <cell r="I3203">
            <v>726.8</v>
          </cell>
          <cell r="AY3203">
            <v>2315.64</v>
          </cell>
          <cell r="CK3203">
            <v>0</v>
          </cell>
          <cell r="CL3203">
            <v>0</v>
          </cell>
          <cell r="CM3203">
            <v>0</v>
          </cell>
        </row>
        <row r="3204">
          <cell r="F3204">
            <v>15000</v>
          </cell>
          <cell r="G3204">
            <v>15000</v>
          </cell>
          <cell r="H3204">
            <v>5694.5</v>
          </cell>
          <cell r="I3204">
            <v>971.75</v>
          </cell>
          <cell r="AY3204">
            <v>0</v>
          </cell>
          <cell r="CK3204">
            <v>0</v>
          </cell>
          <cell r="CL3204">
            <v>0</v>
          </cell>
          <cell r="CM3204">
            <v>0</v>
          </cell>
        </row>
        <row r="3205">
          <cell r="F3205">
            <v>21000</v>
          </cell>
          <cell r="G3205">
            <v>21000</v>
          </cell>
          <cell r="H3205">
            <v>14190.94</v>
          </cell>
          <cell r="I3205">
            <v>1609.7</v>
          </cell>
          <cell r="AY3205">
            <v>0</v>
          </cell>
          <cell r="CK3205">
            <v>0</v>
          </cell>
          <cell r="CL3205">
            <v>0</v>
          </cell>
          <cell r="CM3205">
            <v>0</v>
          </cell>
        </row>
        <row r="3206">
          <cell r="F3206">
            <v>2000</v>
          </cell>
          <cell r="G3206">
            <v>15600</v>
          </cell>
          <cell r="H3206">
            <v>1663.48</v>
          </cell>
          <cell r="I3206">
            <v>1</v>
          </cell>
          <cell r="AY3206">
            <v>0</v>
          </cell>
          <cell r="CK3206">
            <v>0</v>
          </cell>
          <cell r="CL3206">
            <v>0</v>
          </cell>
          <cell r="CM3206">
            <v>0</v>
          </cell>
        </row>
        <row r="3207">
          <cell r="F3207">
            <v>150000</v>
          </cell>
          <cell r="G3207">
            <v>264222</v>
          </cell>
          <cell r="H3207">
            <v>264221.90000000002</v>
          </cell>
          <cell r="I3207">
            <v>0</v>
          </cell>
          <cell r="AY3207">
            <v>0</v>
          </cell>
          <cell r="CK3207">
            <v>0</v>
          </cell>
          <cell r="CL3207">
            <v>0</v>
          </cell>
          <cell r="CM3207">
            <v>0</v>
          </cell>
        </row>
        <row r="3208">
          <cell r="F3208">
            <v>2596</v>
          </cell>
          <cell r="G3208">
            <v>2596</v>
          </cell>
          <cell r="H3208">
            <v>167.44</v>
          </cell>
          <cell r="I3208">
            <v>0</v>
          </cell>
          <cell r="AY3208">
            <v>0</v>
          </cell>
          <cell r="CK3208">
            <v>0</v>
          </cell>
          <cell r="CL3208">
            <v>0</v>
          </cell>
          <cell r="CM3208">
            <v>0</v>
          </cell>
        </row>
        <row r="3209">
          <cell r="F3209">
            <v>323667</v>
          </cell>
          <cell r="G3209">
            <v>323667</v>
          </cell>
          <cell r="H3209">
            <v>145547.88</v>
          </cell>
          <cell r="I3209">
            <v>75537.89</v>
          </cell>
          <cell r="AY3209">
            <v>90</v>
          </cell>
          <cell r="CK3209">
            <v>0</v>
          </cell>
          <cell r="CL3209">
            <v>0</v>
          </cell>
          <cell r="CM3209">
            <v>0</v>
          </cell>
        </row>
        <row r="3210">
          <cell r="F3210">
            <v>35000</v>
          </cell>
          <cell r="G3210">
            <v>35000</v>
          </cell>
          <cell r="H3210">
            <v>1265</v>
          </cell>
          <cell r="I3210">
            <v>2576</v>
          </cell>
          <cell r="AY3210">
            <v>0</v>
          </cell>
          <cell r="CK3210">
            <v>0</v>
          </cell>
          <cell r="CL3210">
            <v>0</v>
          </cell>
          <cell r="CM3210">
            <v>0</v>
          </cell>
        </row>
        <row r="3211">
          <cell r="F3211">
            <v>25150</v>
          </cell>
          <cell r="G3211">
            <v>25150</v>
          </cell>
          <cell r="H3211">
            <v>13445.74</v>
          </cell>
          <cell r="I3211">
            <v>0</v>
          </cell>
          <cell r="AY3211">
            <v>0</v>
          </cell>
          <cell r="CK3211">
            <v>0</v>
          </cell>
          <cell r="CL3211">
            <v>0</v>
          </cell>
          <cell r="CM3211">
            <v>0</v>
          </cell>
        </row>
        <row r="3212">
          <cell r="F3212">
            <v>0</v>
          </cell>
          <cell r="G3212">
            <v>10000</v>
          </cell>
          <cell r="H3212">
            <v>5713.18</v>
          </cell>
          <cell r="I3212">
            <v>0</v>
          </cell>
          <cell r="AY3212">
            <v>0</v>
          </cell>
          <cell r="CK3212">
            <v>0</v>
          </cell>
          <cell r="CL3212">
            <v>0</v>
          </cell>
          <cell r="CM3212">
            <v>0</v>
          </cell>
        </row>
        <row r="3213">
          <cell r="F3213">
            <v>50000</v>
          </cell>
          <cell r="G3213">
            <v>50000</v>
          </cell>
          <cell r="H3213">
            <v>0</v>
          </cell>
          <cell r="I3213">
            <v>0</v>
          </cell>
          <cell r="AY3213">
            <v>0</v>
          </cell>
          <cell r="CK3213">
            <v>0</v>
          </cell>
          <cell r="CL3213">
            <v>0</v>
          </cell>
          <cell r="CM3213">
            <v>0</v>
          </cell>
        </row>
        <row r="3214">
          <cell r="F3214">
            <v>1000</v>
          </cell>
          <cell r="G3214">
            <v>1000</v>
          </cell>
          <cell r="H3214">
            <v>0</v>
          </cell>
          <cell r="I3214">
            <v>0</v>
          </cell>
          <cell r="AY3214">
            <v>0</v>
          </cell>
          <cell r="CK3214">
            <v>0</v>
          </cell>
          <cell r="CL3214">
            <v>0</v>
          </cell>
          <cell r="CM3214">
            <v>0</v>
          </cell>
        </row>
        <row r="3215">
          <cell r="F3215">
            <v>8400</v>
          </cell>
          <cell r="G3215">
            <v>8400</v>
          </cell>
          <cell r="H3215">
            <v>0</v>
          </cell>
          <cell r="I3215">
            <v>0</v>
          </cell>
          <cell r="AY3215">
            <v>0</v>
          </cell>
          <cell r="CK3215">
            <v>0</v>
          </cell>
          <cell r="CL3215">
            <v>0</v>
          </cell>
          <cell r="CM3215">
            <v>0</v>
          </cell>
        </row>
        <row r="3216">
          <cell r="F3216">
            <v>0</v>
          </cell>
          <cell r="G3216">
            <v>40000</v>
          </cell>
          <cell r="H3216">
            <v>36800</v>
          </cell>
          <cell r="I3216">
            <v>0</v>
          </cell>
          <cell r="AY3216">
            <v>0</v>
          </cell>
          <cell r="CK3216">
            <v>0</v>
          </cell>
          <cell r="CL3216">
            <v>0</v>
          </cell>
          <cell r="CM3216">
            <v>0</v>
          </cell>
        </row>
        <row r="3217">
          <cell r="F3217">
            <v>793</v>
          </cell>
          <cell r="G3217">
            <v>793</v>
          </cell>
          <cell r="H3217">
            <v>50</v>
          </cell>
          <cell r="I3217">
            <v>70</v>
          </cell>
          <cell r="AY3217">
            <v>0</v>
          </cell>
          <cell r="CK3217">
            <v>0</v>
          </cell>
          <cell r="CL3217">
            <v>0</v>
          </cell>
          <cell r="CM3217">
            <v>0</v>
          </cell>
        </row>
        <row r="3218">
          <cell r="F3218">
            <v>10668</v>
          </cell>
          <cell r="G3218">
            <v>10668</v>
          </cell>
          <cell r="H3218">
            <v>898</v>
          </cell>
          <cell r="I3218">
            <v>3508.56</v>
          </cell>
          <cell r="AY3218">
            <v>0</v>
          </cell>
          <cell r="CK3218">
            <v>0</v>
          </cell>
          <cell r="CL3218">
            <v>0</v>
          </cell>
          <cell r="CM3218">
            <v>0</v>
          </cell>
        </row>
        <row r="3219">
          <cell r="F3219">
            <v>10000</v>
          </cell>
          <cell r="G3219">
            <v>10000</v>
          </cell>
          <cell r="H3219">
            <v>4292.01</v>
          </cell>
          <cell r="I3219">
            <v>1224.3</v>
          </cell>
          <cell r="AY3219">
            <v>0</v>
          </cell>
          <cell r="CK3219">
            <v>0</v>
          </cell>
          <cell r="CL3219">
            <v>0</v>
          </cell>
          <cell r="CM3219">
            <v>0</v>
          </cell>
        </row>
        <row r="3220">
          <cell r="F3220">
            <v>93139</v>
          </cell>
          <cell r="G3220">
            <v>92639</v>
          </cell>
          <cell r="H3220">
            <v>49773.68</v>
          </cell>
          <cell r="I3220">
            <v>0</v>
          </cell>
          <cell r="AY3220">
            <v>0</v>
          </cell>
          <cell r="CK3220">
            <v>0</v>
          </cell>
          <cell r="CL3220">
            <v>0</v>
          </cell>
          <cell r="CM3220">
            <v>0</v>
          </cell>
        </row>
        <row r="3221">
          <cell r="F3221">
            <v>133387</v>
          </cell>
          <cell r="G3221">
            <v>173387</v>
          </cell>
          <cell r="H3221">
            <v>110527.61</v>
          </cell>
          <cell r="I3221">
            <v>16295.32</v>
          </cell>
          <cell r="AY3221">
            <v>0</v>
          </cell>
          <cell r="CK3221">
            <v>0</v>
          </cell>
          <cell r="CL3221">
            <v>0</v>
          </cell>
          <cell r="CM3221">
            <v>0</v>
          </cell>
        </row>
        <row r="3222">
          <cell r="F3222">
            <v>113538</v>
          </cell>
          <cell r="G3222">
            <v>113538</v>
          </cell>
          <cell r="H3222">
            <v>81132.149999999994</v>
          </cell>
          <cell r="I3222">
            <v>15861.37</v>
          </cell>
          <cell r="AY3222">
            <v>0</v>
          </cell>
          <cell r="CK3222">
            <v>0</v>
          </cell>
          <cell r="CL3222">
            <v>0</v>
          </cell>
          <cell r="CM3222">
            <v>0</v>
          </cell>
        </row>
        <row r="3223">
          <cell r="F3223">
            <v>35500</v>
          </cell>
          <cell r="G3223">
            <v>35500</v>
          </cell>
          <cell r="H3223">
            <v>14177</v>
          </cell>
          <cell r="I3223">
            <v>1215.2</v>
          </cell>
          <cell r="AY3223">
            <v>0</v>
          </cell>
          <cell r="CK3223">
            <v>0</v>
          </cell>
          <cell r="CL3223">
            <v>0</v>
          </cell>
          <cell r="CM3223">
            <v>0</v>
          </cell>
        </row>
        <row r="3224">
          <cell r="F3224">
            <v>25480</v>
          </cell>
          <cell r="G3224">
            <v>25480</v>
          </cell>
          <cell r="H3224">
            <v>12739.89</v>
          </cell>
          <cell r="I3224">
            <v>576</v>
          </cell>
          <cell r="AY3224">
            <v>994</v>
          </cell>
          <cell r="CK3224">
            <v>0</v>
          </cell>
          <cell r="CL3224">
            <v>0</v>
          </cell>
          <cell r="CM3224">
            <v>0</v>
          </cell>
        </row>
        <row r="3225">
          <cell r="F3225">
            <v>27616</v>
          </cell>
          <cell r="G3225">
            <v>27616</v>
          </cell>
          <cell r="H3225">
            <v>8693.7000000000007</v>
          </cell>
          <cell r="I3225">
            <v>240</v>
          </cell>
          <cell r="AY3225">
            <v>169</v>
          </cell>
          <cell r="CK3225">
            <v>0</v>
          </cell>
          <cell r="CL3225">
            <v>0</v>
          </cell>
          <cell r="CM3225">
            <v>0</v>
          </cell>
        </row>
        <row r="3226">
          <cell r="F3226">
            <v>73600</v>
          </cell>
          <cell r="G3226">
            <v>65720</v>
          </cell>
          <cell r="H3226">
            <v>23673.23</v>
          </cell>
          <cell r="I3226">
            <v>4582</v>
          </cell>
          <cell r="AY3226">
            <v>0</v>
          </cell>
          <cell r="CK3226">
            <v>0</v>
          </cell>
          <cell r="CL3226">
            <v>0</v>
          </cell>
          <cell r="CM3226">
            <v>0</v>
          </cell>
        </row>
        <row r="3227">
          <cell r="F3227">
            <v>48070</v>
          </cell>
          <cell r="G3227">
            <v>48070</v>
          </cell>
          <cell r="H3227">
            <v>14187.48</v>
          </cell>
          <cell r="I3227">
            <v>5631.33</v>
          </cell>
          <cell r="AY3227">
            <v>0</v>
          </cell>
          <cell r="CK3227">
            <v>0</v>
          </cell>
          <cell r="CL3227">
            <v>0</v>
          </cell>
          <cell r="CM3227">
            <v>0</v>
          </cell>
        </row>
        <row r="3228">
          <cell r="F3228">
            <v>5200</v>
          </cell>
          <cell r="G3228">
            <v>5200</v>
          </cell>
          <cell r="H3228">
            <v>1165.1500000000001</v>
          </cell>
          <cell r="I3228">
            <v>0</v>
          </cell>
          <cell r="AY3228">
            <v>0</v>
          </cell>
          <cell r="CK3228">
            <v>0</v>
          </cell>
          <cell r="CL3228">
            <v>0</v>
          </cell>
          <cell r="CM3228">
            <v>0</v>
          </cell>
        </row>
        <row r="3229">
          <cell r="F3229">
            <v>11312</v>
          </cell>
          <cell r="G3229">
            <v>11312</v>
          </cell>
          <cell r="H3229">
            <v>7294.61</v>
          </cell>
          <cell r="I3229">
            <v>240</v>
          </cell>
          <cell r="AY3229">
            <v>0</v>
          </cell>
          <cell r="CK3229">
            <v>0</v>
          </cell>
          <cell r="CL3229">
            <v>0</v>
          </cell>
          <cell r="CM3229">
            <v>0</v>
          </cell>
        </row>
        <row r="3230">
          <cell r="F3230">
            <v>15000</v>
          </cell>
          <cell r="G3230">
            <v>15000</v>
          </cell>
          <cell r="H3230">
            <v>3968.99</v>
          </cell>
          <cell r="I3230">
            <v>939</v>
          </cell>
          <cell r="AY3230">
            <v>0</v>
          </cell>
          <cell r="CK3230">
            <v>0</v>
          </cell>
          <cell r="CL3230">
            <v>0</v>
          </cell>
          <cell r="CM3230">
            <v>0</v>
          </cell>
        </row>
        <row r="3231">
          <cell r="F3231">
            <v>3000</v>
          </cell>
          <cell r="G3231">
            <v>11000</v>
          </cell>
          <cell r="H3231">
            <v>10986.01</v>
          </cell>
          <cell r="I3231">
            <v>0</v>
          </cell>
          <cell r="AY3231">
            <v>0</v>
          </cell>
          <cell r="CK3231">
            <v>0</v>
          </cell>
          <cell r="CL3231">
            <v>0</v>
          </cell>
          <cell r="CM3231">
            <v>0</v>
          </cell>
        </row>
        <row r="3232">
          <cell r="F3232">
            <v>10000</v>
          </cell>
          <cell r="G3232">
            <v>10000</v>
          </cell>
          <cell r="H3232">
            <v>7068</v>
          </cell>
          <cell r="I3232">
            <v>2691.22</v>
          </cell>
          <cell r="AY3232">
            <v>0</v>
          </cell>
          <cell r="CK3232">
            <v>0</v>
          </cell>
          <cell r="CL3232">
            <v>0</v>
          </cell>
          <cell r="CM3232">
            <v>0</v>
          </cell>
        </row>
        <row r="3233">
          <cell r="F3233">
            <v>0</v>
          </cell>
          <cell r="G3233">
            <v>825</v>
          </cell>
          <cell r="H3233">
            <v>235</v>
          </cell>
          <cell r="I3233">
            <v>590</v>
          </cell>
          <cell r="AY3233">
            <v>0</v>
          </cell>
          <cell r="CK3233">
            <v>0</v>
          </cell>
          <cell r="CL3233">
            <v>0</v>
          </cell>
          <cell r="CM3233">
            <v>0</v>
          </cell>
        </row>
        <row r="3234">
          <cell r="F3234">
            <v>11500</v>
          </cell>
          <cell r="G3234">
            <v>11500</v>
          </cell>
          <cell r="H3234">
            <v>6446.67</v>
          </cell>
          <cell r="I3234">
            <v>0</v>
          </cell>
          <cell r="AY3234">
            <v>0</v>
          </cell>
          <cell r="CK3234">
            <v>0</v>
          </cell>
          <cell r="CL3234">
            <v>0</v>
          </cell>
          <cell r="CM3234">
            <v>0</v>
          </cell>
        </row>
        <row r="3235">
          <cell r="F3235">
            <v>500</v>
          </cell>
          <cell r="G3235">
            <v>500</v>
          </cell>
          <cell r="H3235">
            <v>0</v>
          </cell>
          <cell r="I3235">
            <v>0</v>
          </cell>
          <cell r="AY3235">
            <v>0</v>
          </cell>
          <cell r="CK3235">
            <v>0</v>
          </cell>
          <cell r="CL3235">
            <v>0</v>
          </cell>
          <cell r="CM3235">
            <v>0</v>
          </cell>
        </row>
        <row r="3236">
          <cell r="F3236">
            <v>88142</v>
          </cell>
          <cell r="G3236">
            <v>88142</v>
          </cell>
          <cell r="H3236">
            <v>25502.31</v>
          </cell>
          <cell r="I3236">
            <v>321.64</v>
          </cell>
          <cell r="AY3236">
            <v>0</v>
          </cell>
          <cell r="CK3236">
            <v>0</v>
          </cell>
          <cell r="CL3236">
            <v>0</v>
          </cell>
          <cell r="CM3236">
            <v>0</v>
          </cell>
        </row>
        <row r="3237">
          <cell r="F3237">
            <v>102000</v>
          </cell>
          <cell r="G3237">
            <v>102000</v>
          </cell>
          <cell r="H3237">
            <v>0</v>
          </cell>
          <cell r="I3237">
            <v>44758</v>
          </cell>
          <cell r="AY3237">
            <v>0</v>
          </cell>
          <cell r="CK3237">
            <v>0</v>
          </cell>
          <cell r="CL3237">
            <v>0</v>
          </cell>
          <cell r="CM3237">
            <v>0</v>
          </cell>
        </row>
        <row r="3238">
          <cell r="F3238">
            <v>26000</v>
          </cell>
          <cell r="G3238">
            <v>43255</v>
          </cell>
          <cell r="H3238">
            <v>41655.65</v>
          </cell>
          <cell r="I3238">
            <v>0</v>
          </cell>
          <cell r="AY3238">
            <v>0</v>
          </cell>
          <cell r="CK3238">
            <v>0</v>
          </cell>
          <cell r="CL3238">
            <v>0</v>
          </cell>
          <cell r="CM3238">
            <v>0</v>
          </cell>
        </row>
        <row r="3239">
          <cell r="F3239">
            <v>0</v>
          </cell>
          <cell r="G3239">
            <v>84831.4</v>
          </cell>
          <cell r="H3239">
            <v>81316</v>
          </cell>
          <cell r="I3239">
            <v>0</v>
          </cell>
          <cell r="AY3239">
            <v>0</v>
          </cell>
          <cell r="CK3239">
            <v>0</v>
          </cell>
          <cell r="CL3239">
            <v>1276000</v>
          </cell>
          <cell r="CM3239">
            <v>0</v>
          </cell>
        </row>
        <row r="3240">
          <cell r="F3240">
            <v>0</v>
          </cell>
          <cell r="G3240">
            <v>2700</v>
          </cell>
          <cell r="H3240">
            <v>2645</v>
          </cell>
          <cell r="I3240">
            <v>0</v>
          </cell>
          <cell r="AY3240">
            <v>0</v>
          </cell>
          <cell r="CK3240">
            <v>0</v>
          </cell>
          <cell r="CL3240">
            <v>0</v>
          </cell>
          <cell r="CM3240">
            <v>0</v>
          </cell>
        </row>
        <row r="3241">
          <cell r="F3241">
            <v>0</v>
          </cell>
          <cell r="G3241">
            <v>182956.6</v>
          </cell>
          <cell r="H3241">
            <v>132490.04</v>
          </cell>
          <cell r="I3241">
            <v>44640.08</v>
          </cell>
          <cell r="AY3241">
            <v>0</v>
          </cell>
          <cell r="CK3241">
            <v>0</v>
          </cell>
          <cell r="CL3241">
            <v>0</v>
          </cell>
          <cell r="CM3241">
            <v>0</v>
          </cell>
        </row>
        <row r="3242">
          <cell r="F3242">
            <v>924780</v>
          </cell>
          <cell r="G3242">
            <v>924780</v>
          </cell>
          <cell r="H3242">
            <v>734914</v>
          </cell>
          <cell r="I3242">
            <v>0</v>
          </cell>
          <cell r="AY3242">
            <v>82197.2</v>
          </cell>
          <cell r="CK3242">
            <v>0</v>
          </cell>
          <cell r="CL3242">
            <v>0</v>
          </cell>
          <cell r="CM3242">
            <v>0</v>
          </cell>
        </row>
        <row r="3243">
          <cell r="F3243">
            <v>32676</v>
          </cell>
          <cell r="G3243">
            <v>32676</v>
          </cell>
          <cell r="H3243">
            <v>27694.3</v>
          </cell>
          <cell r="I3243">
            <v>0</v>
          </cell>
          <cell r="AY3243">
            <v>2860</v>
          </cell>
          <cell r="CK3243">
            <v>0</v>
          </cell>
          <cell r="CL3243">
            <v>0</v>
          </cell>
          <cell r="CM3243">
            <v>0</v>
          </cell>
        </row>
        <row r="3244">
          <cell r="F3244">
            <v>63376</v>
          </cell>
          <cell r="G3244">
            <v>63376</v>
          </cell>
          <cell r="H3244">
            <v>31496.69</v>
          </cell>
          <cell r="I3244">
            <v>0</v>
          </cell>
          <cell r="AY3244">
            <v>0</v>
          </cell>
          <cell r="CK3244">
            <v>0</v>
          </cell>
          <cell r="CL3244">
            <v>0</v>
          </cell>
          <cell r="CM3244">
            <v>0</v>
          </cell>
        </row>
        <row r="3245">
          <cell r="F3245">
            <v>186172</v>
          </cell>
          <cell r="G3245">
            <v>186172</v>
          </cell>
          <cell r="H3245">
            <v>0</v>
          </cell>
          <cell r="I3245">
            <v>0</v>
          </cell>
          <cell r="AY3245">
            <v>0</v>
          </cell>
          <cell r="CK3245">
            <v>0</v>
          </cell>
          <cell r="CL3245">
            <v>0</v>
          </cell>
          <cell r="CM3245">
            <v>0</v>
          </cell>
        </row>
        <row r="3246">
          <cell r="F3246">
            <v>142315</v>
          </cell>
          <cell r="G3246">
            <v>142315</v>
          </cell>
          <cell r="H3246">
            <v>109573.83</v>
          </cell>
          <cell r="I3246">
            <v>0</v>
          </cell>
          <cell r="AY3246">
            <v>12325.55</v>
          </cell>
          <cell r="CK3246">
            <v>0</v>
          </cell>
          <cell r="CL3246">
            <v>0</v>
          </cell>
          <cell r="CM3246">
            <v>0</v>
          </cell>
        </row>
        <row r="3247">
          <cell r="F3247">
            <v>24099</v>
          </cell>
          <cell r="G3247">
            <v>24099</v>
          </cell>
          <cell r="H3247">
            <v>18975.099999999999</v>
          </cell>
          <cell r="I3247">
            <v>0</v>
          </cell>
          <cell r="AY3247">
            <v>2141.2199999999998</v>
          </cell>
          <cell r="CK3247">
            <v>0</v>
          </cell>
          <cell r="CL3247">
            <v>0</v>
          </cell>
          <cell r="CM3247">
            <v>0</v>
          </cell>
        </row>
        <row r="3248">
          <cell r="F3248">
            <v>33000</v>
          </cell>
          <cell r="G3248">
            <v>33000</v>
          </cell>
          <cell r="H3248">
            <v>26325</v>
          </cell>
          <cell r="I3248">
            <v>0</v>
          </cell>
          <cell r="AY3248">
            <v>2925</v>
          </cell>
          <cell r="CK3248">
            <v>0</v>
          </cell>
          <cell r="CL3248">
            <v>0</v>
          </cell>
          <cell r="CM3248">
            <v>0</v>
          </cell>
        </row>
        <row r="3249">
          <cell r="F3249">
            <v>21277</v>
          </cell>
          <cell r="G3249">
            <v>22439.49</v>
          </cell>
          <cell r="H3249">
            <v>22439.49</v>
          </cell>
          <cell r="I3249">
            <v>0</v>
          </cell>
          <cell r="AY3249">
            <v>0</v>
          </cell>
          <cell r="CK3249">
            <v>0</v>
          </cell>
          <cell r="CL3249">
            <v>0</v>
          </cell>
          <cell r="CM3249">
            <v>0</v>
          </cell>
        </row>
        <row r="3250">
          <cell r="F3250">
            <v>121540</v>
          </cell>
          <cell r="G3250">
            <v>121540</v>
          </cell>
          <cell r="H3250">
            <v>88618.4</v>
          </cell>
          <cell r="I3250">
            <v>0</v>
          </cell>
          <cell r="AY3250">
            <v>8947.08</v>
          </cell>
          <cell r="CK3250">
            <v>0</v>
          </cell>
          <cell r="CL3250">
            <v>0</v>
          </cell>
          <cell r="CM3250">
            <v>0</v>
          </cell>
        </row>
        <row r="3251">
          <cell r="F3251">
            <v>22748</v>
          </cell>
          <cell r="G3251">
            <v>22748</v>
          </cell>
          <cell r="H3251">
            <v>9863.4</v>
          </cell>
          <cell r="I3251">
            <v>0</v>
          </cell>
          <cell r="AY3251">
            <v>0</v>
          </cell>
          <cell r="CK3251">
            <v>0</v>
          </cell>
          <cell r="CL3251">
            <v>0</v>
          </cell>
          <cell r="CM3251">
            <v>0</v>
          </cell>
        </row>
        <row r="3252">
          <cell r="F3252">
            <v>60900</v>
          </cell>
          <cell r="G3252">
            <v>60900</v>
          </cell>
          <cell r="H3252">
            <v>44458.2</v>
          </cell>
          <cell r="I3252">
            <v>0</v>
          </cell>
          <cell r="AY3252">
            <v>0</v>
          </cell>
          <cell r="CK3252">
            <v>0</v>
          </cell>
          <cell r="CL3252">
            <v>0</v>
          </cell>
          <cell r="CM3252">
            <v>0</v>
          </cell>
        </row>
        <row r="3253">
          <cell r="F3253">
            <v>606</v>
          </cell>
          <cell r="G3253">
            <v>606</v>
          </cell>
          <cell r="H3253">
            <v>380.23</v>
          </cell>
          <cell r="I3253">
            <v>0</v>
          </cell>
          <cell r="AY3253">
            <v>42.96</v>
          </cell>
          <cell r="CK3253">
            <v>0</v>
          </cell>
          <cell r="CL3253">
            <v>0</v>
          </cell>
          <cell r="CM3253">
            <v>0</v>
          </cell>
        </row>
        <row r="3254">
          <cell r="F3254">
            <v>11500</v>
          </cell>
          <cell r="G3254">
            <v>11500</v>
          </cell>
          <cell r="H3254">
            <v>7452.5</v>
          </cell>
          <cell r="I3254">
            <v>1000</v>
          </cell>
          <cell r="AY3254">
            <v>0</v>
          </cell>
          <cell r="CK3254">
            <v>0</v>
          </cell>
          <cell r="CL3254">
            <v>0</v>
          </cell>
          <cell r="CM3254">
            <v>0</v>
          </cell>
        </row>
        <row r="3255">
          <cell r="F3255">
            <v>15000</v>
          </cell>
          <cell r="G3255">
            <v>15000</v>
          </cell>
          <cell r="H3255">
            <v>3685.75</v>
          </cell>
          <cell r="I3255">
            <v>10006</v>
          </cell>
          <cell r="AY3255">
            <v>0</v>
          </cell>
          <cell r="CK3255">
            <v>0</v>
          </cell>
          <cell r="CL3255">
            <v>0</v>
          </cell>
          <cell r="CM3255">
            <v>0</v>
          </cell>
        </row>
        <row r="3256">
          <cell r="F3256">
            <v>14287</v>
          </cell>
          <cell r="G3256">
            <v>14287</v>
          </cell>
          <cell r="H3256">
            <v>5260.75</v>
          </cell>
          <cell r="I3256">
            <v>0</v>
          </cell>
          <cell r="AY3256">
            <v>0</v>
          </cell>
          <cell r="CK3256">
            <v>0</v>
          </cell>
          <cell r="CL3256">
            <v>0</v>
          </cell>
          <cell r="CM3256">
            <v>0</v>
          </cell>
        </row>
        <row r="3257">
          <cell r="F3257">
            <v>11514</v>
          </cell>
          <cell r="G3257">
            <v>11514</v>
          </cell>
          <cell r="H3257">
            <v>8022</v>
          </cell>
          <cell r="I3257">
            <v>0</v>
          </cell>
          <cell r="AY3257">
            <v>0</v>
          </cell>
          <cell r="CK3257">
            <v>0</v>
          </cell>
          <cell r="CL3257">
            <v>0</v>
          </cell>
          <cell r="CM3257">
            <v>0</v>
          </cell>
        </row>
        <row r="3258">
          <cell r="F3258">
            <v>153560</v>
          </cell>
          <cell r="G3258">
            <v>153560</v>
          </cell>
          <cell r="H3258">
            <v>88852.31</v>
          </cell>
          <cell r="I3258">
            <v>12110.5</v>
          </cell>
          <cell r="AY3258">
            <v>0</v>
          </cell>
          <cell r="CK3258">
            <v>0</v>
          </cell>
          <cell r="CL3258">
            <v>0</v>
          </cell>
          <cell r="CM3258">
            <v>0</v>
          </cell>
        </row>
        <row r="3265">
          <cell r="F3265">
            <v>24320</v>
          </cell>
          <cell r="G3265">
            <v>62066.3</v>
          </cell>
          <cell r="H3265">
            <v>62066.3</v>
          </cell>
          <cell r="I3265">
            <v>0</v>
          </cell>
          <cell r="AY3265">
            <v>0</v>
          </cell>
          <cell r="CK3265">
            <v>0</v>
          </cell>
          <cell r="CL3265">
            <v>0</v>
          </cell>
          <cell r="CM3265">
            <v>0</v>
          </cell>
        </row>
        <row r="3266">
          <cell r="F3266">
            <v>12181</v>
          </cell>
          <cell r="G3266">
            <v>12181</v>
          </cell>
          <cell r="H3266">
            <v>8891.64</v>
          </cell>
          <cell r="I3266">
            <v>0</v>
          </cell>
          <cell r="AY3266">
            <v>0</v>
          </cell>
          <cell r="CK3266">
            <v>0</v>
          </cell>
          <cell r="CL3266">
            <v>0</v>
          </cell>
          <cell r="CM3266">
            <v>0</v>
          </cell>
        </row>
        <row r="3267">
          <cell r="F3267">
            <v>240</v>
          </cell>
          <cell r="G3267">
            <v>240</v>
          </cell>
          <cell r="H3267">
            <v>150.11000000000001</v>
          </cell>
          <cell r="I3267">
            <v>0</v>
          </cell>
          <cell r="AY3267">
            <v>16.96</v>
          </cell>
          <cell r="CK3267">
            <v>0</v>
          </cell>
          <cell r="CL3267">
            <v>0</v>
          </cell>
          <cell r="CM3267">
            <v>0</v>
          </cell>
        </row>
        <row r="3268">
          <cell r="F3268">
            <v>0</v>
          </cell>
          <cell r="G3268">
            <v>650979.35</v>
          </cell>
          <cell r="H3268">
            <v>0</v>
          </cell>
          <cell r="I3268">
            <v>0</v>
          </cell>
          <cell r="AY3268">
            <v>0</v>
          </cell>
          <cell r="CK3268">
            <v>0</v>
          </cell>
          <cell r="CL3268">
            <v>0</v>
          </cell>
          <cell r="CM3268">
            <v>0</v>
          </cell>
        </row>
        <row r="3269">
          <cell r="F3269">
            <v>2979</v>
          </cell>
          <cell r="G3269">
            <v>2979</v>
          </cell>
          <cell r="H3269">
            <v>138</v>
          </cell>
          <cell r="I3269">
            <v>0</v>
          </cell>
          <cell r="AY3269">
            <v>0</v>
          </cell>
          <cell r="CK3269">
            <v>0</v>
          </cell>
          <cell r="CL3269">
            <v>0</v>
          </cell>
          <cell r="CM3269">
            <v>0</v>
          </cell>
        </row>
        <row r="3270">
          <cell r="F3270">
            <v>36797</v>
          </cell>
          <cell r="G3270">
            <v>29797</v>
          </cell>
          <cell r="H3270">
            <v>17557.900000000001</v>
          </cell>
          <cell r="I3270">
            <v>7552</v>
          </cell>
          <cell r="AY3270">
            <v>0</v>
          </cell>
          <cell r="CK3270">
            <v>0</v>
          </cell>
          <cell r="CL3270">
            <v>0</v>
          </cell>
          <cell r="CM3270">
            <v>0</v>
          </cell>
        </row>
        <row r="3271">
          <cell r="F3271">
            <v>10000</v>
          </cell>
          <cell r="G3271">
            <v>10000</v>
          </cell>
          <cell r="H3271">
            <v>3691.2</v>
          </cell>
          <cell r="I3271">
            <v>3200</v>
          </cell>
          <cell r="AY3271">
            <v>0</v>
          </cell>
          <cell r="CK3271">
            <v>0</v>
          </cell>
          <cell r="CL3271">
            <v>0</v>
          </cell>
          <cell r="CM3271">
            <v>0</v>
          </cell>
        </row>
        <row r="3272">
          <cell r="F3272">
            <v>6463</v>
          </cell>
          <cell r="G3272">
            <v>6463</v>
          </cell>
          <cell r="H3272">
            <v>3268.83</v>
          </cell>
          <cell r="I3272">
            <v>211.99</v>
          </cell>
          <cell r="AY3272">
            <v>0</v>
          </cell>
          <cell r="CK3272">
            <v>0</v>
          </cell>
          <cell r="CL3272">
            <v>0</v>
          </cell>
          <cell r="CM3272">
            <v>0</v>
          </cell>
        </row>
        <row r="3273">
          <cell r="F3273">
            <v>1137948</v>
          </cell>
          <cell r="G3273">
            <v>1160484</v>
          </cell>
          <cell r="H3273">
            <v>1019788.47</v>
          </cell>
          <cell r="I3273">
            <v>0</v>
          </cell>
          <cell r="AY3273">
            <v>106572.62</v>
          </cell>
          <cell r="CK3273">
            <v>0</v>
          </cell>
          <cell r="CL3273">
            <v>0</v>
          </cell>
          <cell r="CM3273">
            <v>0</v>
          </cell>
        </row>
        <row r="3274">
          <cell r="F3274">
            <v>4236</v>
          </cell>
          <cell r="G3274">
            <v>4236</v>
          </cell>
          <cell r="H3274">
            <v>3339</v>
          </cell>
          <cell r="I3274">
            <v>0</v>
          </cell>
          <cell r="AY3274">
            <v>371</v>
          </cell>
          <cell r="CK3274">
            <v>0</v>
          </cell>
          <cell r="CL3274">
            <v>0</v>
          </cell>
          <cell r="CM3274">
            <v>0</v>
          </cell>
        </row>
        <row r="3275">
          <cell r="F3275">
            <v>67526</v>
          </cell>
          <cell r="G3275">
            <v>67526</v>
          </cell>
          <cell r="H3275">
            <v>39172.839999999997</v>
          </cell>
          <cell r="I3275">
            <v>0</v>
          </cell>
          <cell r="AY3275">
            <v>0</v>
          </cell>
          <cell r="CK3275">
            <v>0</v>
          </cell>
          <cell r="CL3275">
            <v>0</v>
          </cell>
          <cell r="CM3275">
            <v>0</v>
          </cell>
        </row>
        <row r="3276">
          <cell r="F3276">
            <v>222091</v>
          </cell>
          <cell r="G3276">
            <v>222091</v>
          </cell>
          <cell r="H3276">
            <v>0</v>
          </cell>
          <cell r="I3276">
            <v>0</v>
          </cell>
          <cell r="AY3276">
            <v>0</v>
          </cell>
          <cell r="CK3276">
            <v>0</v>
          </cell>
          <cell r="CL3276">
            <v>0</v>
          </cell>
          <cell r="CM3276">
            <v>0</v>
          </cell>
        </row>
        <row r="3277">
          <cell r="F3277">
            <v>0</v>
          </cell>
          <cell r="G3277">
            <v>1876.48</v>
          </cell>
          <cell r="H3277">
            <v>1876.48</v>
          </cell>
          <cell r="I3277">
            <v>0</v>
          </cell>
          <cell r="AY3277">
            <v>0</v>
          </cell>
          <cell r="CK3277">
            <v>0</v>
          </cell>
          <cell r="CL3277">
            <v>0</v>
          </cell>
          <cell r="CM3277">
            <v>0</v>
          </cell>
        </row>
        <row r="3278">
          <cell r="F3278">
            <v>139073</v>
          </cell>
          <cell r="G3278">
            <v>145180.01</v>
          </cell>
          <cell r="H3278">
            <v>124298.74</v>
          </cell>
          <cell r="I3278">
            <v>0</v>
          </cell>
          <cell r="AY3278">
            <v>13120.83</v>
          </cell>
          <cell r="CK3278">
            <v>0</v>
          </cell>
          <cell r="CL3278">
            <v>0</v>
          </cell>
          <cell r="CM3278">
            <v>0</v>
          </cell>
        </row>
        <row r="3279">
          <cell r="F3279">
            <v>23493</v>
          </cell>
          <cell r="G3279">
            <v>23493</v>
          </cell>
          <cell r="H3279">
            <v>21391.02</v>
          </cell>
          <cell r="I3279">
            <v>0</v>
          </cell>
          <cell r="AY3279">
            <v>2268.84</v>
          </cell>
          <cell r="CK3279">
            <v>0</v>
          </cell>
          <cell r="CL3279">
            <v>0</v>
          </cell>
          <cell r="CM3279">
            <v>0</v>
          </cell>
        </row>
        <row r="3280">
          <cell r="F3280">
            <v>33000</v>
          </cell>
          <cell r="G3280">
            <v>33000</v>
          </cell>
          <cell r="H3280">
            <v>31295.53</v>
          </cell>
          <cell r="I3280">
            <v>0</v>
          </cell>
          <cell r="AY3280">
            <v>3216.92</v>
          </cell>
          <cell r="CK3280">
            <v>0</v>
          </cell>
          <cell r="CL3280">
            <v>0</v>
          </cell>
          <cell r="CM3280">
            <v>0</v>
          </cell>
        </row>
        <row r="3281">
          <cell r="F3281">
            <v>25382</v>
          </cell>
          <cell r="G3281">
            <v>29699.49</v>
          </cell>
          <cell r="H3281">
            <v>29699.49</v>
          </cell>
          <cell r="I3281">
            <v>0</v>
          </cell>
          <cell r="AY3281">
            <v>0</v>
          </cell>
          <cell r="CK3281">
            <v>0</v>
          </cell>
          <cell r="CL3281">
            <v>0</v>
          </cell>
          <cell r="CM3281">
            <v>0</v>
          </cell>
        </row>
        <row r="3282">
          <cell r="F3282">
            <v>158996</v>
          </cell>
          <cell r="G3282">
            <v>158996</v>
          </cell>
          <cell r="H3282">
            <v>121995.42</v>
          </cell>
          <cell r="I3282">
            <v>0</v>
          </cell>
          <cell r="AY3282">
            <v>12187.41</v>
          </cell>
          <cell r="CK3282">
            <v>0</v>
          </cell>
          <cell r="CL3282">
            <v>0</v>
          </cell>
          <cell r="CM3282">
            <v>0</v>
          </cell>
        </row>
        <row r="3283">
          <cell r="F3283">
            <v>8000</v>
          </cell>
          <cell r="G3283">
            <v>8000</v>
          </cell>
          <cell r="H3283">
            <v>2106.25</v>
          </cell>
          <cell r="I3283">
            <v>3004.01</v>
          </cell>
          <cell r="AY3283">
            <v>0</v>
          </cell>
          <cell r="CK3283">
            <v>0</v>
          </cell>
          <cell r="CL3283">
            <v>0</v>
          </cell>
          <cell r="CM3283">
            <v>0</v>
          </cell>
        </row>
        <row r="3284">
          <cell r="F3284">
            <v>57851</v>
          </cell>
          <cell r="G3284">
            <v>57851</v>
          </cell>
          <cell r="H3284">
            <v>37471.94</v>
          </cell>
          <cell r="I3284">
            <v>6714.34</v>
          </cell>
          <cell r="AY3284">
            <v>0</v>
          </cell>
          <cell r="CK3284">
            <v>0</v>
          </cell>
          <cell r="CL3284">
            <v>0</v>
          </cell>
          <cell r="CM3284">
            <v>0</v>
          </cell>
        </row>
        <row r="3285">
          <cell r="F3285">
            <v>5786</v>
          </cell>
          <cell r="G3285">
            <v>5786</v>
          </cell>
          <cell r="H3285">
            <v>3728.38</v>
          </cell>
          <cell r="I3285">
            <v>0</v>
          </cell>
          <cell r="AY3285">
            <v>0</v>
          </cell>
          <cell r="CK3285">
            <v>0</v>
          </cell>
          <cell r="CL3285">
            <v>0</v>
          </cell>
          <cell r="CM3285">
            <v>0</v>
          </cell>
        </row>
        <row r="3286">
          <cell r="F3286">
            <v>12000</v>
          </cell>
          <cell r="G3286">
            <v>12000</v>
          </cell>
          <cell r="H3286">
            <v>8007.19</v>
          </cell>
          <cell r="I3286">
            <v>-1</v>
          </cell>
          <cell r="AY3286">
            <v>0</v>
          </cell>
          <cell r="CK3286">
            <v>0</v>
          </cell>
          <cell r="CL3286">
            <v>0</v>
          </cell>
          <cell r="CM3286">
            <v>0</v>
          </cell>
        </row>
        <row r="3287">
          <cell r="F3287">
            <v>8539764</v>
          </cell>
          <cell r="G3287">
            <v>8539764</v>
          </cell>
          <cell r="H3287">
            <v>6880061.7000000002</v>
          </cell>
          <cell r="I3287">
            <v>0</v>
          </cell>
          <cell r="AY3287">
            <v>768723.13</v>
          </cell>
          <cell r="CK3287">
            <v>0</v>
          </cell>
          <cell r="CL3287">
            <v>0</v>
          </cell>
          <cell r="CM3287">
            <v>0</v>
          </cell>
        </row>
        <row r="3288">
          <cell r="F3288">
            <v>0</v>
          </cell>
          <cell r="G3288">
            <v>37386.58</v>
          </cell>
          <cell r="H3288">
            <v>37386.58</v>
          </cell>
          <cell r="I3288">
            <v>0</v>
          </cell>
          <cell r="AY3288">
            <v>11743.93</v>
          </cell>
          <cell r="CK3288">
            <v>0</v>
          </cell>
          <cell r="CL3288">
            <v>0</v>
          </cell>
          <cell r="CM3288">
            <v>0</v>
          </cell>
        </row>
        <row r="3289">
          <cell r="F3289">
            <v>201347</v>
          </cell>
          <cell r="G3289">
            <v>201347</v>
          </cell>
          <cell r="H3289">
            <v>168177.47</v>
          </cell>
          <cell r="I3289">
            <v>0</v>
          </cell>
          <cell r="AY3289">
            <v>18266.5</v>
          </cell>
          <cell r="CK3289">
            <v>0</v>
          </cell>
          <cell r="CL3289">
            <v>0</v>
          </cell>
          <cell r="CM3289">
            <v>0</v>
          </cell>
        </row>
        <row r="3290">
          <cell r="F3290">
            <v>574167</v>
          </cell>
          <cell r="G3290">
            <v>574167</v>
          </cell>
          <cell r="H3290">
            <v>283132.92</v>
          </cell>
          <cell r="I3290">
            <v>0</v>
          </cell>
          <cell r="AY3290">
            <v>0</v>
          </cell>
          <cell r="CK3290">
            <v>0</v>
          </cell>
          <cell r="CL3290">
            <v>0</v>
          </cell>
          <cell r="CM3290">
            <v>0</v>
          </cell>
        </row>
        <row r="3291">
          <cell r="F3291">
            <v>1700678</v>
          </cell>
          <cell r="G3291">
            <v>1700678</v>
          </cell>
          <cell r="H3291">
            <v>58405.38</v>
          </cell>
          <cell r="I3291">
            <v>0</v>
          </cell>
          <cell r="AY3291">
            <v>0</v>
          </cell>
          <cell r="CK3291">
            <v>0</v>
          </cell>
          <cell r="CL3291">
            <v>0</v>
          </cell>
          <cell r="CM3291">
            <v>0</v>
          </cell>
        </row>
        <row r="3292">
          <cell r="F3292">
            <v>0</v>
          </cell>
          <cell r="G3292">
            <v>204807.49</v>
          </cell>
          <cell r="H3292">
            <v>204807.49</v>
          </cell>
          <cell r="I3292">
            <v>0</v>
          </cell>
          <cell r="AY3292">
            <v>0</v>
          </cell>
          <cell r="CK3292">
            <v>0</v>
          </cell>
          <cell r="CL3292">
            <v>0</v>
          </cell>
          <cell r="CM3292">
            <v>0</v>
          </cell>
        </row>
        <row r="3294">
          <cell r="F3294">
            <v>1273632</v>
          </cell>
          <cell r="G3294">
            <v>1273632</v>
          </cell>
          <cell r="H3294">
            <v>989043.72</v>
          </cell>
          <cell r="I3294">
            <v>0</v>
          </cell>
          <cell r="AY3294">
            <v>108716.71</v>
          </cell>
          <cell r="CK3294">
            <v>0</v>
          </cell>
          <cell r="CL3294">
            <v>0</v>
          </cell>
          <cell r="CM3294">
            <v>0</v>
          </cell>
        </row>
        <row r="3295">
          <cell r="F3295">
            <v>213926</v>
          </cell>
          <cell r="G3295">
            <v>213926</v>
          </cell>
          <cell r="H3295">
            <v>169701.93</v>
          </cell>
          <cell r="I3295">
            <v>0</v>
          </cell>
          <cell r="AY3295">
            <v>18757.099999999999</v>
          </cell>
          <cell r="CK3295">
            <v>0</v>
          </cell>
          <cell r="CL3295">
            <v>0</v>
          </cell>
          <cell r="CM3295">
            <v>0</v>
          </cell>
        </row>
        <row r="3296">
          <cell r="F3296">
            <v>310200</v>
          </cell>
          <cell r="G3296">
            <v>310200</v>
          </cell>
          <cell r="H3296">
            <v>254890.77</v>
          </cell>
          <cell r="I3296">
            <v>0</v>
          </cell>
          <cell r="AY3296">
            <v>27174.59</v>
          </cell>
          <cell r="CK3296">
            <v>0</v>
          </cell>
          <cell r="CL3296">
            <v>0</v>
          </cell>
          <cell r="CM3296">
            <v>0</v>
          </cell>
        </row>
        <row r="3297">
          <cell r="F3297">
            <v>194363</v>
          </cell>
          <cell r="G3297">
            <v>201213.44</v>
          </cell>
          <cell r="H3297">
            <v>201213.44</v>
          </cell>
          <cell r="I3297">
            <v>0</v>
          </cell>
          <cell r="AY3297">
            <v>0</v>
          </cell>
          <cell r="CK3297">
            <v>0</v>
          </cell>
          <cell r="CL3297">
            <v>0</v>
          </cell>
          <cell r="CM3297">
            <v>0</v>
          </cell>
        </row>
        <row r="3298">
          <cell r="F3298">
            <v>1108905</v>
          </cell>
          <cell r="G3298">
            <v>1108905</v>
          </cell>
          <cell r="H3298">
            <v>763183.41</v>
          </cell>
          <cell r="I3298">
            <v>0</v>
          </cell>
          <cell r="AY3298">
            <v>81739.81</v>
          </cell>
          <cell r="CK3298">
            <v>0</v>
          </cell>
          <cell r="CL3298">
            <v>0</v>
          </cell>
          <cell r="CM3298">
            <v>0</v>
          </cell>
        </row>
        <row r="3299">
          <cell r="F3299">
            <v>54011</v>
          </cell>
          <cell r="G3299">
            <v>54011</v>
          </cell>
          <cell r="H3299">
            <v>39549.75</v>
          </cell>
          <cell r="I3299">
            <v>0</v>
          </cell>
          <cell r="AY3299">
            <v>0</v>
          </cell>
          <cell r="CK3299">
            <v>0</v>
          </cell>
          <cell r="CL3299">
            <v>0</v>
          </cell>
          <cell r="CM3299">
            <v>0</v>
          </cell>
        </row>
        <row r="3300">
          <cell r="F3300">
            <v>182849</v>
          </cell>
          <cell r="G3300">
            <v>182849</v>
          </cell>
          <cell r="H3300">
            <v>146712.06</v>
          </cell>
          <cell r="I3300">
            <v>0</v>
          </cell>
          <cell r="AY3300">
            <v>0</v>
          </cell>
          <cell r="CK3300">
            <v>0</v>
          </cell>
          <cell r="CL3300">
            <v>0</v>
          </cell>
          <cell r="CM3300">
            <v>0</v>
          </cell>
        </row>
        <row r="3301">
          <cell r="F3301">
            <v>4458</v>
          </cell>
          <cell r="G3301">
            <v>4458</v>
          </cell>
          <cell r="H3301">
            <v>2799</v>
          </cell>
          <cell r="I3301">
            <v>0</v>
          </cell>
          <cell r="AY3301">
            <v>316.27</v>
          </cell>
          <cell r="CK3301">
            <v>0</v>
          </cell>
          <cell r="CL3301">
            <v>0</v>
          </cell>
          <cell r="CM3301">
            <v>0</v>
          </cell>
        </row>
        <row r="3302">
          <cell r="F3302">
            <v>40000</v>
          </cell>
          <cell r="G3302">
            <v>8000</v>
          </cell>
          <cell r="H3302">
            <v>3200</v>
          </cell>
          <cell r="I3302">
            <v>100</v>
          </cell>
          <cell r="AY3302">
            <v>0</v>
          </cell>
          <cell r="CK3302">
            <v>0</v>
          </cell>
          <cell r="CL3302">
            <v>0</v>
          </cell>
          <cell r="CM3302">
            <v>0</v>
          </cell>
        </row>
        <row r="3303">
          <cell r="F3303">
            <v>98000</v>
          </cell>
          <cell r="G3303">
            <v>98000</v>
          </cell>
          <cell r="H3303">
            <v>50188.09</v>
          </cell>
          <cell r="I3303">
            <v>20129.830000000002</v>
          </cell>
          <cell r="AY3303">
            <v>0</v>
          </cell>
          <cell r="CK3303">
            <v>0</v>
          </cell>
          <cell r="CL3303">
            <v>0</v>
          </cell>
          <cell r="CM3303">
            <v>0</v>
          </cell>
        </row>
        <row r="3304">
          <cell r="F3304">
            <v>9983</v>
          </cell>
          <cell r="G3304">
            <v>9983</v>
          </cell>
          <cell r="H3304">
            <v>4410.25</v>
          </cell>
          <cell r="I3304">
            <v>0</v>
          </cell>
          <cell r="AY3304">
            <v>0</v>
          </cell>
          <cell r="CK3304">
            <v>0</v>
          </cell>
          <cell r="CL3304">
            <v>0</v>
          </cell>
          <cell r="CM3304">
            <v>0</v>
          </cell>
        </row>
        <row r="3305">
          <cell r="F3305">
            <v>3000</v>
          </cell>
          <cell r="G3305">
            <v>3000</v>
          </cell>
          <cell r="H3305">
            <v>2999</v>
          </cell>
          <cell r="I3305">
            <v>0</v>
          </cell>
          <cell r="AY3305">
            <v>0</v>
          </cell>
          <cell r="CK3305">
            <v>0</v>
          </cell>
          <cell r="CL3305">
            <v>0</v>
          </cell>
          <cell r="CM3305">
            <v>0</v>
          </cell>
        </row>
        <row r="3306">
          <cell r="F3306">
            <v>25000</v>
          </cell>
          <cell r="G3306">
            <v>25000</v>
          </cell>
          <cell r="H3306">
            <v>0</v>
          </cell>
          <cell r="I3306">
            <v>4002</v>
          </cell>
          <cell r="AY3306">
            <v>0</v>
          </cell>
          <cell r="CK3306">
            <v>0</v>
          </cell>
          <cell r="CL3306">
            <v>0</v>
          </cell>
          <cell r="CM3306">
            <v>0</v>
          </cell>
        </row>
        <row r="3307">
          <cell r="F3307">
            <v>1440</v>
          </cell>
          <cell r="G3307">
            <v>1440</v>
          </cell>
          <cell r="H3307">
            <v>905</v>
          </cell>
          <cell r="I3307">
            <v>0</v>
          </cell>
          <cell r="AY3307">
            <v>0</v>
          </cell>
          <cell r="CK3307">
            <v>0</v>
          </cell>
          <cell r="CL3307">
            <v>0</v>
          </cell>
          <cell r="CM3307">
            <v>0</v>
          </cell>
        </row>
        <row r="3308">
          <cell r="F3308">
            <v>432487</v>
          </cell>
          <cell r="G3308">
            <v>432487</v>
          </cell>
          <cell r="H3308">
            <v>302853.65999999997</v>
          </cell>
          <cell r="I3308">
            <v>39956.93</v>
          </cell>
          <cell r="AY3308">
            <v>0</v>
          </cell>
          <cell r="CK3308">
            <v>0</v>
          </cell>
          <cell r="CL3308">
            <v>0</v>
          </cell>
          <cell r="CM3308">
            <v>0</v>
          </cell>
        </row>
        <row r="3309">
          <cell r="F3309">
            <v>100000</v>
          </cell>
          <cell r="G3309">
            <v>100000</v>
          </cell>
          <cell r="H3309">
            <v>49760</v>
          </cell>
          <cell r="I3309">
            <v>19904</v>
          </cell>
          <cell r="AY3309">
            <v>0</v>
          </cell>
          <cell r="CK3309">
            <v>0</v>
          </cell>
          <cell r="CL3309">
            <v>0</v>
          </cell>
          <cell r="CM3309">
            <v>0</v>
          </cell>
        </row>
        <row r="3310">
          <cell r="F3310">
            <v>3096</v>
          </cell>
          <cell r="G3310">
            <v>3096</v>
          </cell>
          <cell r="H3310">
            <v>1718</v>
          </cell>
          <cell r="I3310">
            <v>0</v>
          </cell>
          <cell r="AY3310">
            <v>0</v>
          </cell>
          <cell r="CK3310">
            <v>0</v>
          </cell>
          <cell r="CL3310">
            <v>0</v>
          </cell>
          <cell r="CM3310">
            <v>0</v>
          </cell>
        </row>
        <row r="3311">
          <cell r="F3311">
            <v>20450</v>
          </cell>
          <cell r="G3311">
            <v>20450</v>
          </cell>
          <cell r="H3311">
            <v>15037.28</v>
          </cell>
          <cell r="I3311">
            <v>437</v>
          </cell>
          <cell r="AY3311">
            <v>1394</v>
          </cell>
          <cell r="CK3311">
            <v>0</v>
          </cell>
          <cell r="CL3311">
            <v>0</v>
          </cell>
          <cell r="CM3311">
            <v>0</v>
          </cell>
        </row>
        <row r="3312">
          <cell r="F3312">
            <v>33892</v>
          </cell>
          <cell r="G3312">
            <v>34847.67</v>
          </cell>
          <cell r="H3312">
            <v>24607.3</v>
          </cell>
          <cell r="I3312">
            <v>0</v>
          </cell>
          <cell r="AY3312">
            <v>5791.75</v>
          </cell>
          <cell r="CK3312">
            <v>0</v>
          </cell>
          <cell r="CL3312">
            <v>0</v>
          </cell>
          <cell r="CM3312">
            <v>0</v>
          </cell>
        </row>
        <row r="3313">
          <cell r="F3313">
            <v>8000</v>
          </cell>
          <cell r="G3313">
            <v>8000</v>
          </cell>
          <cell r="H3313">
            <v>5819</v>
          </cell>
          <cell r="I3313">
            <v>920</v>
          </cell>
          <cell r="AY3313">
            <v>740</v>
          </cell>
          <cell r="CK3313">
            <v>0</v>
          </cell>
          <cell r="CL3313">
            <v>0</v>
          </cell>
          <cell r="CM3313">
            <v>0</v>
          </cell>
        </row>
        <row r="3314">
          <cell r="F3314">
            <v>215591</v>
          </cell>
          <cell r="G3314">
            <v>134191</v>
          </cell>
          <cell r="H3314">
            <v>67471.08</v>
          </cell>
          <cell r="I3314">
            <v>0</v>
          </cell>
          <cell r="AY3314">
            <v>0</v>
          </cell>
          <cell r="CK3314">
            <v>0</v>
          </cell>
          <cell r="CL3314">
            <v>0</v>
          </cell>
          <cell r="CM3314">
            <v>0</v>
          </cell>
        </row>
        <row r="3315">
          <cell r="F3315">
            <v>20614</v>
          </cell>
          <cell r="G3315">
            <v>20614</v>
          </cell>
          <cell r="H3315">
            <v>16816.400000000001</v>
          </cell>
          <cell r="I3315">
            <v>1352.4</v>
          </cell>
          <cell r="AY3315">
            <v>0</v>
          </cell>
          <cell r="CK3315">
            <v>0</v>
          </cell>
          <cell r="CL3315">
            <v>0</v>
          </cell>
          <cell r="CM3315">
            <v>0</v>
          </cell>
        </row>
        <row r="3316">
          <cell r="F3316">
            <v>134303</v>
          </cell>
          <cell r="G3316">
            <v>134303</v>
          </cell>
          <cell r="H3316">
            <v>77933.14</v>
          </cell>
          <cell r="I3316">
            <v>8741.2000000000007</v>
          </cell>
          <cell r="AY3316">
            <v>0</v>
          </cell>
          <cell r="CK3316">
            <v>0</v>
          </cell>
          <cell r="CL3316">
            <v>0</v>
          </cell>
          <cell r="CM3316">
            <v>0</v>
          </cell>
        </row>
        <row r="3317">
          <cell r="F3317">
            <v>9648</v>
          </cell>
          <cell r="G3317">
            <v>9648</v>
          </cell>
          <cell r="H3317">
            <v>6895.02</v>
          </cell>
          <cell r="I3317">
            <v>0</v>
          </cell>
          <cell r="AY3317">
            <v>304.44</v>
          </cell>
          <cell r="CK3317">
            <v>0</v>
          </cell>
          <cell r="CL3317">
            <v>0</v>
          </cell>
          <cell r="CM3317">
            <v>0</v>
          </cell>
        </row>
        <row r="3318">
          <cell r="F3318">
            <v>52716</v>
          </cell>
          <cell r="G3318">
            <v>52716</v>
          </cell>
          <cell r="H3318">
            <v>37430.050000000003</v>
          </cell>
          <cell r="I3318">
            <v>2026</v>
          </cell>
          <cell r="AY3318">
            <v>5036.5</v>
          </cell>
          <cell r="CK3318">
            <v>0</v>
          </cell>
          <cell r="CL3318">
            <v>0</v>
          </cell>
          <cell r="CM3318">
            <v>0</v>
          </cell>
        </row>
        <row r="3319">
          <cell r="F3319">
            <v>2500</v>
          </cell>
          <cell r="G3319">
            <v>2500</v>
          </cell>
          <cell r="H3319">
            <v>2083.6799999999998</v>
          </cell>
          <cell r="I3319">
            <v>0</v>
          </cell>
          <cell r="AY3319">
            <v>0</v>
          </cell>
          <cell r="CK3319">
            <v>0</v>
          </cell>
          <cell r="CL3319">
            <v>0</v>
          </cell>
          <cell r="CM3319">
            <v>0</v>
          </cell>
        </row>
        <row r="3320">
          <cell r="F3320">
            <v>784610</v>
          </cell>
          <cell r="G3320">
            <v>784610</v>
          </cell>
          <cell r="H3320">
            <v>448832.58</v>
          </cell>
          <cell r="I3320">
            <v>12337.25</v>
          </cell>
          <cell r="AY3320">
            <v>1279.32</v>
          </cell>
          <cell r="CK3320">
            <v>0</v>
          </cell>
          <cell r="CL3320">
            <v>0</v>
          </cell>
          <cell r="CM3320">
            <v>0</v>
          </cell>
        </row>
        <row r="3321">
          <cell r="F3321">
            <v>192</v>
          </cell>
          <cell r="G3321">
            <v>192</v>
          </cell>
          <cell r="H3321">
            <v>102</v>
          </cell>
          <cell r="I3321">
            <v>0</v>
          </cell>
          <cell r="AY3321">
            <v>0</v>
          </cell>
          <cell r="CK3321">
            <v>0</v>
          </cell>
          <cell r="CL3321">
            <v>0</v>
          </cell>
          <cell r="CM3321">
            <v>0</v>
          </cell>
        </row>
        <row r="3322">
          <cell r="F3322">
            <v>2419356</v>
          </cell>
          <cell r="G3322">
            <v>2419356</v>
          </cell>
          <cell r="H3322">
            <v>1947298.92</v>
          </cell>
          <cell r="I3322">
            <v>0</v>
          </cell>
          <cell r="AY3322">
            <v>219779.56</v>
          </cell>
          <cell r="CK3322">
            <v>0</v>
          </cell>
          <cell r="CL3322">
            <v>0</v>
          </cell>
          <cell r="CM3322">
            <v>0</v>
          </cell>
        </row>
        <row r="3323">
          <cell r="F3323">
            <v>0</v>
          </cell>
          <cell r="G3323">
            <v>90000</v>
          </cell>
          <cell r="H3323">
            <v>87500</v>
          </cell>
          <cell r="I3323">
            <v>0</v>
          </cell>
          <cell r="AY3323">
            <v>0</v>
          </cell>
          <cell r="CK3323">
            <v>0</v>
          </cell>
          <cell r="CL3323">
            <v>0</v>
          </cell>
          <cell r="CM3323">
            <v>0</v>
          </cell>
        </row>
        <row r="3324">
          <cell r="F3324">
            <v>75709</v>
          </cell>
          <cell r="G3324">
            <v>75709</v>
          </cell>
          <cell r="H3324">
            <v>71739</v>
          </cell>
          <cell r="I3324">
            <v>0</v>
          </cell>
          <cell r="AY3324">
            <v>7971</v>
          </cell>
          <cell r="CK3324">
            <v>0</v>
          </cell>
          <cell r="CL3324">
            <v>0</v>
          </cell>
          <cell r="CM3324">
            <v>0</v>
          </cell>
        </row>
        <row r="3325">
          <cell r="F3325">
            <v>184215</v>
          </cell>
          <cell r="G3325">
            <v>184215</v>
          </cell>
          <cell r="H3325">
            <v>86257.55</v>
          </cell>
          <cell r="I3325">
            <v>0</v>
          </cell>
          <cell r="AY3325">
            <v>0</v>
          </cell>
          <cell r="CK3325">
            <v>0</v>
          </cell>
          <cell r="CL3325">
            <v>0</v>
          </cell>
          <cell r="CM3325">
            <v>0</v>
          </cell>
        </row>
        <row r="3326">
          <cell r="F3326">
            <v>487731</v>
          </cell>
          <cell r="G3326">
            <v>487731</v>
          </cell>
          <cell r="H3326">
            <v>1831.38</v>
          </cell>
          <cell r="I3326">
            <v>0</v>
          </cell>
          <cell r="AY3326">
            <v>0</v>
          </cell>
          <cell r="CK3326">
            <v>0</v>
          </cell>
          <cell r="CL3326">
            <v>0</v>
          </cell>
          <cell r="CM3326">
            <v>0</v>
          </cell>
        </row>
        <row r="3327">
          <cell r="F3327">
            <v>343071</v>
          </cell>
          <cell r="G3327">
            <v>343071</v>
          </cell>
          <cell r="H3327">
            <v>265137.09000000003</v>
          </cell>
          <cell r="I3327">
            <v>0</v>
          </cell>
          <cell r="AY3327">
            <v>29808.27</v>
          </cell>
          <cell r="CK3327">
            <v>0</v>
          </cell>
          <cell r="CL3327">
            <v>0</v>
          </cell>
          <cell r="CM3327">
            <v>0</v>
          </cell>
        </row>
        <row r="3328">
          <cell r="F3328">
            <v>58003</v>
          </cell>
          <cell r="G3328">
            <v>58003</v>
          </cell>
          <cell r="H3328">
            <v>45961.53</v>
          </cell>
          <cell r="I3328">
            <v>0</v>
          </cell>
          <cell r="AY3328">
            <v>5183.3599999999997</v>
          </cell>
          <cell r="CK3328">
            <v>0</v>
          </cell>
          <cell r="CL3328">
            <v>0</v>
          </cell>
          <cell r="CM3328">
            <v>0</v>
          </cell>
        </row>
        <row r="3329">
          <cell r="F3329">
            <v>79200</v>
          </cell>
          <cell r="G3329">
            <v>79200</v>
          </cell>
          <cell r="H3329">
            <v>63180</v>
          </cell>
          <cell r="I3329">
            <v>0</v>
          </cell>
          <cell r="AY3329">
            <v>7020</v>
          </cell>
          <cell r="CK3329">
            <v>0</v>
          </cell>
          <cell r="CL3329">
            <v>0</v>
          </cell>
          <cell r="CM3329">
            <v>0</v>
          </cell>
        </row>
        <row r="3330">
          <cell r="F3330">
            <v>55557</v>
          </cell>
          <cell r="G3330">
            <v>58708.71</v>
          </cell>
          <cell r="H3330">
            <v>58708.71</v>
          </cell>
          <cell r="I3330">
            <v>0</v>
          </cell>
          <cell r="AY3330">
            <v>0</v>
          </cell>
          <cell r="CK3330">
            <v>0</v>
          </cell>
          <cell r="CL3330">
            <v>0</v>
          </cell>
          <cell r="CM3330">
            <v>0</v>
          </cell>
        </row>
        <row r="3331">
          <cell r="F3331">
            <v>331503</v>
          </cell>
          <cell r="G3331">
            <v>331503</v>
          </cell>
          <cell r="H3331">
            <v>232876.72</v>
          </cell>
          <cell r="I3331">
            <v>0</v>
          </cell>
          <cell r="AY3331">
            <v>25070.94</v>
          </cell>
          <cell r="CK3331">
            <v>0</v>
          </cell>
          <cell r="CL3331">
            <v>0</v>
          </cell>
          <cell r="CM3331">
            <v>0</v>
          </cell>
        </row>
        <row r="3332">
          <cell r="F3332">
            <v>33388</v>
          </cell>
          <cell r="G3332">
            <v>33388</v>
          </cell>
          <cell r="H3332">
            <v>18799.16</v>
          </cell>
          <cell r="I3332">
            <v>0</v>
          </cell>
          <cell r="AY3332">
            <v>0</v>
          </cell>
          <cell r="CK3332">
            <v>0</v>
          </cell>
          <cell r="CL3332">
            <v>0</v>
          </cell>
          <cell r="CM3332">
            <v>0</v>
          </cell>
        </row>
        <row r="3333">
          <cell r="F3333">
            <v>27704</v>
          </cell>
          <cell r="G3333">
            <v>27704</v>
          </cell>
          <cell r="H3333">
            <v>22229.1</v>
          </cell>
          <cell r="I3333">
            <v>0</v>
          </cell>
          <cell r="AY3333">
            <v>0</v>
          </cell>
          <cell r="CK3333">
            <v>0</v>
          </cell>
          <cell r="CL3333">
            <v>0</v>
          </cell>
          <cell r="CM3333">
            <v>0</v>
          </cell>
        </row>
        <row r="3334">
          <cell r="F3334">
            <v>2393</v>
          </cell>
          <cell r="G3334">
            <v>2393</v>
          </cell>
          <cell r="H3334">
            <v>1502.52</v>
          </cell>
          <cell r="I3334">
            <v>0</v>
          </cell>
          <cell r="AY3334">
            <v>169.78</v>
          </cell>
          <cell r="CK3334">
            <v>0</v>
          </cell>
          <cell r="CL3334">
            <v>0</v>
          </cell>
          <cell r="CM3334">
            <v>0</v>
          </cell>
        </row>
        <row r="3335">
          <cell r="F3335">
            <v>168004</v>
          </cell>
          <cell r="G3335">
            <v>168004</v>
          </cell>
          <cell r="H3335">
            <v>113548.83</v>
          </cell>
          <cell r="I3335">
            <v>0</v>
          </cell>
          <cell r="AY3335">
            <v>0</v>
          </cell>
          <cell r="CK3335">
            <v>0</v>
          </cell>
          <cell r="CL3335">
            <v>0</v>
          </cell>
          <cell r="CM3335">
            <v>0</v>
          </cell>
        </row>
        <row r="3336">
          <cell r="F3336">
            <v>0</v>
          </cell>
          <cell r="G3336">
            <v>630000</v>
          </cell>
          <cell r="H3336">
            <v>265461.44</v>
          </cell>
          <cell r="I3336">
            <v>344777.84</v>
          </cell>
          <cell r="AY3336">
            <v>0</v>
          </cell>
          <cell r="CK3336">
            <v>0</v>
          </cell>
          <cell r="CL3336">
            <v>0</v>
          </cell>
          <cell r="CM3336">
            <v>0</v>
          </cell>
        </row>
        <row r="3337">
          <cell r="F3337">
            <v>9000</v>
          </cell>
          <cell r="G3337">
            <v>9000</v>
          </cell>
          <cell r="H3337">
            <v>4923.5</v>
          </cell>
          <cell r="I3337">
            <v>1000</v>
          </cell>
          <cell r="AY3337">
            <v>0</v>
          </cell>
          <cell r="CK3337">
            <v>0</v>
          </cell>
          <cell r="CL3337">
            <v>0</v>
          </cell>
          <cell r="CM3337">
            <v>0</v>
          </cell>
        </row>
        <row r="3338">
          <cell r="F3338">
            <v>15000</v>
          </cell>
          <cell r="G3338">
            <v>13131</v>
          </cell>
          <cell r="H3338">
            <v>8541.6200000000008</v>
          </cell>
          <cell r="I3338">
            <v>1</v>
          </cell>
          <cell r="AY3338">
            <v>0</v>
          </cell>
          <cell r="CK3338">
            <v>0</v>
          </cell>
          <cell r="CL3338">
            <v>0</v>
          </cell>
          <cell r="CM3338">
            <v>0</v>
          </cell>
        </row>
        <row r="3339">
          <cell r="F3339">
            <v>1440</v>
          </cell>
          <cell r="G3339">
            <v>1440</v>
          </cell>
          <cell r="H3339">
            <v>92.5</v>
          </cell>
          <cell r="I3339">
            <v>0</v>
          </cell>
          <cell r="AY3339">
            <v>0</v>
          </cell>
          <cell r="CK3339">
            <v>0</v>
          </cell>
          <cell r="CL3339">
            <v>0</v>
          </cell>
          <cell r="CM3339">
            <v>0</v>
          </cell>
        </row>
        <row r="3340">
          <cell r="F3340">
            <v>61443</v>
          </cell>
          <cell r="G3340">
            <v>61443</v>
          </cell>
          <cell r="H3340">
            <v>14481.48</v>
          </cell>
          <cell r="I3340">
            <v>0</v>
          </cell>
          <cell r="AY3340">
            <v>0</v>
          </cell>
          <cell r="CK3340">
            <v>0</v>
          </cell>
          <cell r="CL3340">
            <v>0</v>
          </cell>
          <cell r="CM3340">
            <v>0</v>
          </cell>
        </row>
        <row r="3341">
          <cell r="F3341">
            <v>68755</v>
          </cell>
          <cell r="G3341">
            <v>68755</v>
          </cell>
          <cell r="H3341">
            <v>32525.97</v>
          </cell>
          <cell r="I3341">
            <v>0</v>
          </cell>
          <cell r="AY3341">
            <v>2228.4</v>
          </cell>
          <cell r="CK3341">
            <v>0</v>
          </cell>
          <cell r="CL3341">
            <v>0</v>
          </cell>
          <cell r="CM3341">
            <v>0</v>
          </cell>
        </row>
        <row r="3342">
          <cell r="F3342">
            <v>8000</v>
          </cell>
          <cell r="G3342">
            <v>8000</v>
          </cell>
          <cell r="H3342">
            <v>3434</v>
          </cell>
          <cell r="I3342">
            <v>74</v>
          </cell>
          <cell r="AY3342">
            <v>0</v>
          </cell>
          <cell r="CK3342">
            <v>0</v>
          </cell>
          <cell r="CL3342">
            <v>0</v>
          </cell>
          <cell r="CM3342">
            <v>0</v>
          </cell>
        </row>
        <row r="3343">
          <cell r="F3343">
            <v>87805</v>
          </cell>
          <cell r="G3343">
            <v>57805</v>
          </cell>
          <cell r="H3343">
            <v>32009.4</v>
          </cell>
          <cell r="I3343">
            <v>6022.91</v>
          </cell>
          <cell r="AY3343">
            <v>0</v>
          </cell>
          <cell r="CK3343">
            <v>0</v>
          </cell>
          <cell r="CL3343">
            <v>0</v>
          </cell>
          <cell r="CM3343">
            <v>0</v>
          </cell>
        </row>
        <row r="3344">
          <cell r="F3344">
            <v>15189</v>
          </cell>
          <cell r="G3344">
            <v>15189</v>
          </cell>
          <cell r="H3344">
            <v>11055.2</v>
          </cell>
          <cell r="I3344">
            <v>2085</v>
          </cell>
          <cell r="AY3344">
            <v>0</v>
          </cell>
          <cell r="CK3344">
            <v>0</v>
          </cell>
          <cell r="CL3344">
            <v>0</v>
          </cell>
          <cell r="CM3344">
            <v>0</v>
          </cell>
        </row>
        <row r="3345">
          <cell r="F3345">
            <v>62987</v>
          </cell>
          <cell r="G3345">
            <v>62987</v>
          </cell>
          <cell r="H3345">
            <v>23219.75</v>
          </cell>
          <cell r="I3345">
            <v>12543.78</v>
          </cell>
          <cell r="AY3345">
            <v>0</v>
          </cell>
          <cell r="CK3345">
            <v>0</v>
          </cell>
          <cell r="CL3345">
            <v>0</v>
          </cell>
          <cell r="CM3345">
            <v>0</v>
          </cell>
        </row>
        <row r="3346">
          <cell r="F3346">
            <v>6604</v>
          </cell>
          <cell r="G3346">
            <v>6604</v>
          </cell>
          <cell r="H3346">
            <v>4229.83</v>
          </cell>
          <cell r="I3346">
            <v>784</v>
          </cell>
          <cell r="AY3346">
            <v>0</v>
          </cell>
          <cell r="CK3346">
            <v>0</v>
          </cell>
          <cell r="CL3346">
            <v>0</v>
          </cell>
          <cell r="CM3346">
            <v>0</v>
          </cell>
        </row>
        <row r="3347">
          <cell r="F3347">
            <v>6500</v>
          </cell>
          <cell r="G3347">
            <v>24500</v>
          </cell>
          <cell r="H3347">
            <v>3212.34</v>
          </cell>
          <cell r="I3347">
            <v>9823.41</v>
          </cell>
          <cell r="AY3347">
            <v>0</v>
          </cell>
          <cell r="CK3347">
            <v>0</v>
          </cell>
          <cell r="CL3347">
            <v>0</v>
          </cell>
          <cell r="CM3347">
            <v>0</v>
          </cell>
        </row>
        <row r="3348">
          <cell r="F3348">
            <v>104485</v>
          </cell>
          <cell r="G3348">
            <v>104485</v>
          </cell>
          <cell r="H3348">
            <v>59733.13</v>
          </cell>
          <cell r="I3348">
            <v>1513.17</v>
          </cell>
          <cell r="AY3348">
            <v>1376.91</v>
          </cell>
          <cell r="CK3348">
            <v>0</v>
          </cell>
          <cell r="CL3348">
            <v>0</v>
          </cell>
          <cell r="CM3348">
            <v>0</v>
          </cell>
        </row>
        <row r="3349">
          <cell r="F3349">
            <v>6672456</v>
          </cell>
          <cell r="G3349">
            <v>6672456</v>
          </cell>
          <cell r="H3349">
            <v>4806019.54</v>
          </cell>
          <cell r="I3349">
            <v>0</v>
          </cell>
          <cell r="AY3349">
            <v>517925.39</v>
          </cell>
          <cell r="CK3349">
            <v>0</v>
          </cell>
          <cell r="CL3349">
            <v>0</v>
          </cell>
          <cell r="CM3349">
            <v>0</v>
          </cell>
        </row>
        <row r="3350">
          <cell r="F3350">
            <v>16785271</v>
          </cell>
          <cell r="G3350">
            <v>16529064</v>
          </cell>
          <cell r="H3350">
            <v>10030559.18</v>
          </cell>
          <cell r="I3350">
            <v>4632018.3099999996</v>
          </cell>
          <cell r="AY3350">
            <v>1087725</v>
          </cell>
          <cell r="CK3350">
            <v>0</v>
          </cell>
          <cell r="CL3350">
            <v>1024442</v>
          </cell>
          <cell r="CM3350">
            <v>1024442</v>
          </cell>
        </row>
        <row r="3351">
          <cell r="F3351">
            <v>0</v>
          </cell>
          <cell r="G3351">
            <v>3855.93</v>
          </cell>
          <cell r="H3351">
            <v>3855.93</v>
          </cell>
          <cell r="I3351">
            <v>0</v>
          </cell>
          <cell r="AY3351">
            <v>0</v>
          </cell>
          <cell r="CK3351">
            <v>0</v>
          </cell>
          <cell r="CL3351">
            <v>0</v>
          </cell>
          <cell r="CM3351">
            <v>0</v>
          </cell>
        </row>
        <row r="3352">
          <cell r="F3352">
            <v>246996</v>
          </cell>
          <cell r="G3352">
            <v>246996</v>
          </cell>
          <cell r="H3352">
            <v>185410.5</v>
          </cell>
          <cell r="I3352">
            <v>0</v>
          </cell>
          <cell r="AY3352">
            <v>21783</v>
          </cell>
          <cell r="CK3352">
            <v>0</v>
          </cell>
          <cell r="CL3352">
            <v>0</v>
          </cell>
          <cell r="CM3352">
            <v>0</v>
          </cell>
        </row>
        <row r="3353">
          <cell r="F3353">
            <v>475639</v>
          </cell>
          <cell r="G3353">
            <v>475639</v>
          </cell>
          <cell r="H3353">
            <v>206941.99</v>
          </cell>
          <cell r="I3353">
            <v>0</v>
          </cell>
          <cell r="AY3353">
            <v>0</v>
          </cell>
          <cell r="CK3353">
            <v>0</v>
          </cell>
          <cell r="CL3353">
            <v>0</v>
          </cell>
          <cell r="CM3353">
            <v>0</v>
          </cell>
        </row>
        <row r="3354">
          <cell r="F3354">
            <v>1346646</v>
          </cell>
          <cell r="G3354">
            <v>1346646</v>
          </cell>
          <cell r="H3354">
            <v>35523</v>
          </cell>
          <cell r="I3354">
            <v>0</v>
          </cell>
          <cell r="AY3354">
            <v>0</v>
          </cell>
          <cell r="CK3354">
            <v>0</v>
          </cell>
          <cell r="CL3354">
            <v>0</v>
          </cell>
          <cell r="CM3354">
            <v>0</v>
          </cell>
        </row>
        <row r="3355">
          <cell r="F3355">
            <v>0</v>
          </cell>
          <cell r="G3355">
            <v>943591.38</v>
          </cell>
          <cell r="H3355">
            <v>943591.38</v>
          </cell>
          <cell r="I3355">
            <v>0</v>
          </cell>
          <cell r="AY3355">
            <v>388940.21</v>
          </cell>
          <cell r="CK3355">
            <v>0</v>
          </cell>
          <cell r="CL3355">
            <v>0</v>
          </cell>
          <cell r="CM3355">
            <v>0</v>
          </cell>
        </row>
        <row r="3356">
          <cell r="F3356">
            <v>971438</v>
          </cell>
          <cell r="G3356">
            <v>971438</v>
          </cell>
          <cell r="H3356">
            <v>672379.86</v>
          </cell>
          <cell r="I3356">
            <v>0</v>
          </cell>
          <cell r="AY3356">
            <v>72514.2</v>
          </cell>
          <cell r="CK3356">
            <v>0</v>
          </cell>
          <cell r="CL3356">
            <v>0</v>
          </cell>
          <cell r="CM3356">
            <v>0</v>
          </cell>
        </row>
        <row r="3357">
          <cell r="F3357">
            <v>164246</v>
          </cell>
          <cell r="G3357">
            <v>164246</v>
          </cell>
          <cell r="H3357">
            <v>116324.31</v>
          </cell>
          <cell r="I3357">
            <v>0</v>
          </cell>
          <cell r="AY3357">
            <v>12511.12</v>
          </cell>
          <cell r="CK3357">
            <v>0</v>
          </cell>
          <cell r="CL3357">
            <v>0</v>
          </cell>
          <cell r="CM3357">
            <v>0</v>
          </cell>
        </row>
        <row r="3358">
          <cell r="F3358">
            <v>224400</v>
          </cell>
          <cell r="G3358">
            <v>224400</v>
          </cell>
          <cell r="H3358">
            <v>162636.95000000001</v>
          </cell>
          <cell r="I3358">
            <v>0</v>
          </cell>
          <cell r="AY3358">
            <v>18132.099999999999</v>
          </cell>
          <cell r="CK3358">
            <v>0</v>
          </cell>
          <cell r="CL3358">
            <v>0</v>
          </cell>
          <cell r="CM3358">
            <v>0</v>
          </cell>
        </row>
        <row r="3359">
          <cell r="F3359">
            <v>153902</v>
          </cell>
          <cell r="G3359">
            <v>143174.28</v>
          </cell>
          <cell r="H3359">
            <v>142620.20000000001</v>
          </cell>
          <cell r="I3359">
            <v>0</v>
          </cell>
          <cell r="AY3359">
            <v>0</v>
          </cell>
          <cell r="CK3359">
            <v>0</v>
          </cell>
          <cell r="CL3359">
            <v>0</v>
          </cell>
          <cell r="CM3359">
            <v>0</v>
          </cell>
        </row>
        <row r="3360">
          <cell r="F3360">
            <v>902636</v>
          </cell>
          <cell r="G3360">
            <v>902636</v>
          </cell>
          <cell r="H3360">
            <v>555482.15</v>
          </cell>
          <cell r="I3360">
            <v>0</v>
          </cell>
          <cell r="AY3360">
            <v>56471.13</v>
          </cell>
          <cell r="CK3360">
            <v>0</v>
          </cell>
          <cell r="CL3360">
            <v>0</v>
          </cell>
          <cell r="CM3360">
            <v>0</v>
          </cell>
        </row>
        <row r="3361">
          <cell r="F3361">
            <v>40001</v>
          </cell>
          <cell r="G3361">
            <v>40001</v>
          </cell>
          <cell r="H3361">
            <v>20959.25</v>
          </cell>
          <cell r="I3361">
            <v>0</v>
          </cell>
          <cell r="AY3361">
            <v>0</v>
          </cell>
          <cell r="CK3361">
            <v>0</v>
          </cell>
          <cell r="CL3361">
            <v>0</v>
          </cell>
          <cell r="CM3361">
            <v>0</v>
          </cell>
        </row>
        <row r="3362">
          <cell r="F3362">
            <v>44327</v>
          </cell>
          <cell r="G3362">
            <v>44327</v>
          </cell>
          <cell r="H3362">
            <v>35566.559999999998</v>
          </cell>
          <cell r="I3362">
            <v>0</v>
          </cell>
          <cell r="AY3362">
            <v>0</v>
          </cell>
          <cell r="CK3362">
            <v>0</v>
          </cell>
          <cell r="CL3362">
            <v>0</v>
          </cell>
          <cell r="CM3362">
            <v>0</v>
          </cell>
        </row>
        <row r="3363">
          <cell r="F3363">
            <v>6940</v>
          </cell>
          <cell r="G3363">
            <v>6940</v>
          </cell>
          <cell r="H3363">
            <v>4357.46</v>
          </cell>
          <cell r="I3363">
            <v>0</v>
          </cell>
          <cell r="AY3363">
            <v>492.37</v>
          </cell>
          <cell r="CK3363">
            <v>0</v>
          </cell>
          <cell r="CL3363">
            <v>0</v>
          </cell>
          <cell r="CM3363">
            <v>0</v>
          </cell>
        </row>
        <row r="3364">
          <cell r="F3364">
            <v>33000</v>
          </cell>
          <cell r="G3364">
            <v>33000</v>
          </cell>
          <cell r="H3364">
            <v>10651.47</v>
          </cell>
          <cell r="I3364">
            <v>4793.09</v>
          </cell>
          <cell r="AY3364">
            <v>0</v>
          </cell>
          <cell r="CK3364">
            <v>0</v>
          </cell>
          <cell r="CL3364">
            <v>0</v>
          </cell>
          <cell r="CM3364">
            <v>0</v>
          </cell>
        </row>
        <row r="3365">
          <cell r="F3365">
            <v>1137</v>
          </cell>
          <cell r="G3365">
            <v>1137</v>
          </cell>
          <cell r="H3365">
            <v>1017.75</v>
          </cell>
          <cell r="I3365">
            <v>0</v>
          </cell>
          <cell r="AY3365">
            <v>0</v>
          </cell>
          <cell r="CK3365">
            <v>0</v>
          </cell>
          <cell r="CL3365">
            <v>0</v>
          </cell>
          <cell r="CM3365">
            <v>0</v>
          </cell>
        </row>
        <row r="3366">
          <cell r="F3366">
            <v>2500</v>
          </cell>
          <cell r="G3366">
            <v>2500</v>
          </cell>
          <cell r="H3366">
            <v>1249</v>
          </cell>
          <cell r="I3366">
            <v>850</v>
          </cell>
          <cell r="AY3366">
            <v>1249</v>
          </cell>
          <cell r="CK3366">
            <v>0</v>
          </cell>
          <cell r="CL3366">
            <v>0</v>
          </cell>
          <cell r="CM3366">
            <v>0</v>
          </cell>
        </row>
        <row r="3367">
          <cell r="F3367">
            <v>15000</v>
          </cell>
          <cell r="G3367">
            <v>15000</v>
          </cell>
          <cell r="H3367">
            <v>5654.08</v>
          </cell>
          <cell r="I3367">
            <v>1</v>
          </cell>
          <cell r="AY3367">
            <v>0</v>
          </cell>
          <cell r="CK3367">
            <v>0</v>
          </cell>
          <cell r="CL3367">
            <v>0</v>
          </cell>
          <cell r="CM3367">
            <v>0</v>
          </cell>
        </row>
        <row r="3368">
          <cell r="F3368">
            <v>1200</v>
          </cell>
          <cell r="G3368">
            <v>1200</v>
          </cell>
          <cell r="H3368">
            <v>92.5</v>
          </cell>
          <cell r="I3368">
            <v>0</v>
          </cell>
          <cell r="AY3368">
            <v>0</v>
          </cell>
          <cell r="CK3368">
            <v>0</v>
          </cell>
          <cell r="CL3368">
            <v>0</v>
          </cell>
          <cell r="CM3368">
            <v>0</v>
          </cell>
        </row>
        <row r="3369">
          <cell r="F3369">
            <v>79076</v>
          </cell>
          <cell r="G3369">
            <v>79076</v>
          </cell>
          <cell r="H3369">
            <v>26415.87</v>
          </cell>
          <cell r="I3369">
            <v>2</v>
          </cell>
          <cell r="AY3369">
            <v>0</v>
          </cell>
          <cell r="CK3369">
            <v>0</v>
          </cell>
          <cell r="CL3369">
            <v>0</v>
          </cell>
          <cell r="CM3369">
            <v>0</v>
          </cell>
        </row>
        <row r="3370">
          <cell r="F3370">
            <v>3511</v>
          </cell>
          <cell r="G3370">
            <v>3511</v>
          </cell>
          <cell r="H3370">
            <v>411</v>
          </cell>
          <cell r="I3370">
            <v>0</v>
          </cell>
          <cell r="AY3370">
            <v>77</v>
          </cell>
          <cell r="CK3370">
            <v>0</v>
          </cell>
          <cell r="CL3370">
            <v>0</v>
          </cell>
          <cell r="CM3370">
            <v>0</v>
          </cell>
        </row>
        <row r="3371">
          <cell r="F3371">
            <v>35806</v>
          </cell>
          <cell r="G3371">
            <v>35806</v>
          </cell>
          <cell r="H3371">
            <v>20505.3</v>
          </cell>
          <cell r="I3371">
            <v>4626.24</v>
          </cell>
          <cell r="AY3371">
            <v>0</v>
          </cell>
          <cell r="CK3371">
            <v>0</v>
          </cell>
          <cell r="CL3371">
            <v>0</v>
          </cell>
          <cell r="CM3371">
            <v>0</v>
          </cell>
        </row>
        <row r="3372">
          <cell r="F3372">
            <v>31845</v>
          </cell>
          <cell r="G3372">
            <v>31845</v>
          </cell>
          <cell r="H3372">
            <v>8117.55</v>
          </cell>
          <cell r="I3372">
            <v>170</v>
          </cell>
          <cell r="AY3372">
            <v>574</v>
          </cell>
          <cell r="CK3372">
            <v>0</v>
          </cell>
          <cell r="CL3372">
            <v>0</v>
          </cell>
          <cell r="CM3372">
            <v>0</v>
          </cell>
        </row>
        <row r="3373">
          <cell r="F3373">
            <v>8000</v>
          </cell>
          <cell r="G3373">
            <v>8000</v>
          </cell>
          <cell r="H3373">
            <v>5839.15</v>
          </cell>
          <cell r="I3373">
            <v>0</v>
          </cell>
          <cell r="AY3373">
            <v>0</v>
          </cell>
          <cell r="CK3373">
            <v>0</v>
          </cell>
          <cell r="CL3373">
            <v>0</v>
          </cell>
          <cell r="CM3373">
            <v>0</v>
          </cell>
        </row>
        <row r="3374">
          <cell r="F3374">
            <v>76402</v>
          </cell>
          <cell r="G3374">
            <v>76402</v>
          </cell>
          <cell r="H3374">
            <v>46146.51</v>
          </cell>
          <cell r="I3374">
            <v>11454</v>
          </cell>
          <cell r="AY3374">
            <v>0</v>
          </cell>
          <cell r="CK3374">
            <v>0</v>
          </cell>
          <cell r="CL3374">
            <v>0</v>
          </cell>
          <cell r="CM3374">
            <v>0</v>
          </cell>
        </row>
        <row r="3375">
          <cell r="F3375">
            <v>17110</v>
          </cell>
          <cell r="G3375">
            <v>17110</v>
          </cell>
          <cell r="H3375">
            <v>14788.55</v>
          </cell>
          <cell r="I3375">
            <v>1360</v>
          </cell>
          <cell r="AY3375">
            <v>0</v>
          </cell>
          <cell r="CK3375">
            <v>0</v>
          </cell>
          <cell r="CL3375">
            <v>0</v>
          </cell>
          <cell r="CM3375">
            <v>0</v>
          </cell>
        </row>
        <row r="3376">
          <cell r="F3376">
            <v>60395</v>
          </cell>
          <cell r="G3376">
            <v>60395</v>
          </cell>
          <cell r="H3376">
            <v>18435.38</v>
          </cell>
          <cell r="I3376">
            <v>7120.84</v>
          </cell>
          <cell r="AY3376">
            <v>0</v>
          </cell>
          <cell r="CK3376">
            <v>0</v>
          </cell>
          <cell r="CL3376">
            <v>0</v>
          </cell>
          <cell r="CM3376">
            <v>0</v>
          </cell>
        </row>
        <row r="3377">
          <cell r="F3377">
            <v>3194</v>
          </cell>
          <cell r="G3377">
            <v>3194</v>
          </cell>
          <cell r="H3377">
            <v>1965.4</v>
          </cell>
          <cell r="I3377">
            <v>202.73</v>
          </cell>
          <cell r="AY3377">
            <v>191.72</v>
          </cell>
          <cell r="CK3377">
            <v>0</v>
          </cell>
          <cell r="CL3377">
            <v>0</v>
          </cell>
          <cell r="CM3377">
            <v>0</v>
          </cell>
        </row>
        <row r="3378">
          <cell r="F3378">
            <v>1000</v>
          </cell>
          <cell r="G3378">
            <v>1000</v>
          </cell>
          <cell r="H3378">
            <v>0</v>
          </cell>
          <cell r="I3378">
            <v>873.08</v>
          </cell>
          <cell r="AY3378">
            <v>0</v>
          </cell>
          <cell r="CK3378">
            <v>0</v>
          </cell>
          <cell r="CL3378">
            <v>0</v>
          </cell>
          <cell r="CM3378">
            <v>0</v>
          </cell>
        </row>
        <row r="3379">
          <cell r="F3379">
            <v>127779</v>
          </cell>
          <cell r="G3379">
            <v>127779</v>
          </cell>
          <cell r="H3379">
            <v>59313.07</v>
          </cell>
          <cell r="I3379">
            <v>885.72</v>
          </cell>
          <cell r="AY3379">
            <v>0</v>
          </cell>
          <cell r="CK3379">
            <v>0</v>
          </cell>
          <cell r="CL3379">
            <v>0</v>
          </cell>
          <cell r="CM3379">
            <v>0</v>
          </cell>
        </row>
        <row r="3380">
          <cell r="F3380">
            <v>7413288</v>
          </cell>
          <cell r="G3380">
            <v>7413288</v>
          </cell>
          <cell r="H3380">
            <v>5075600.1500000004</v>
          </cell>
          <cell r="I3380">
            <v>0</v>
          </cell>
          <cell r="AY3380">
            <v>598326.86</v>
          </cell>
          <cell r="CK3380">
            <v>0</v>
          </cell>
          <cell r="CL3380">
            <v>0</v>
          </cell>
          <cell r="CM3380">
            <v>0</v>
          </cell>
        </row>
        <row r="3381">
          <cell r="F3381">
            <v>0</v>
          </cell>
          <cell r="G3381">
            <v>507838.58</v>
          </cell>
          <cell r="H3381">
            <v>507838.58</v>
          </cell>
          <cell r="I3381">
            <v>0</v>
          </cell>
          <cell r="AY3381">
            <v>71358.149999999994</v>
          </cell>
          <cell r="CK3381">
            <v>0</v>
          </cell>
          <cell r="CL3381">
            <v>0</v>
          </cell>
          <cell r="CM3381">
            <v>0</v>
          </cell>
        </row>
        <row r="3382">
          <cell r="F3382">
            <v>113402</v>
          </cell>
          <cell r="G3382">
            <v>113402</v>
          </cell>
          <cell r="H3382">
            <v>89114.5</v>
          </cell>
          <cell r="I3382">
            <v>0</v>
          </cell>
          <cell r="AY3382">
            <v>10042</v>
          </cell>
          <cell r="CK3382">
            <v>0</v>
          </cell>
          <cell r="CL3382">
            <v>0</v>
          </cell>
          <cell r="CM3382">
            <v>0</v>
          </cell>
        </row>
        <row r="3383">
          <cell r="F3383">
            <v>484384</v>
          </cell>
          <cell r="G3383">
            <v>484384</v>
          </cell>
          <cell r="H3383">
            <v>208793.51</v>
          </cell>
          <cell r="I3383">
            <v>0</v>
          </cell>
          <cell r="AY3383">
            <v>0</v>
          </cell>
          <cell r="CK3383">
            <v>0</v>
          </cell>
          <cell r="CL3383">
            <v>0</v>
          </cell>
          <cell r="CM3383">
            <v>0</v>
          </cell>
        </row>
        <row r="3384">
          <cell r="F3384">
            <v>1464603</v>
          </cell>
          <cell r="G3384">
            <v>1464603</v>
          </cell>
          <cell r="H3384">
            <v>22982.69</v>
          </cell>
          <cell r="I3384">
            <v>0</v>
          </cell>
          <cell r="AY3384">
            <v>0</v>
          </cell>
          <cell r="CK3384">
            <v>0</v>
          </cell>
          <cell r="CL3384">
            <v>0</v>
          </cell>
          <cell r="CM3384">
            <v>0</v>
          </cell>
        </row>
        <row r="3385">
          <cell r="F3385">
            <v>0</v>
          </cell>
          <cell r="G3385">
            <v>357023.88</v>
          </cell>
          <cell r="H3385">
            <v>357023.88</v>
          </cell>
          <cell r="I3385">
            <v>0</v>
          </cell>
          <cell r="AY3385">
            <v>0</v>
          </cell>
          <cell r="CK3385">
            <v>0</v>
          </cell>
          <cell r="CL3385">
            <v>0</v>
          </cell>
          <cell r="CM3385">
            <v>0</v>
          </cell>
        </row>
        <row r="3386">
          <cell r="F3386">
            <v>1084124</v>
          </cell>
          <cell r="G3386">
            <v>1084124</v>
          </cell>
          <cell r="H3386">
            <v>714214.88</v>
          </cell>
          <cell r="I3386">
            <v>0</v>
          </cell>
          <cell r="AY3386">
            <v>86061.37</v>
          </cell>
          <cell r="CK3386">
            <v>0</v>
          </cell>
          <cell r="CL3386">
            <v>0</v>
          </cell>
          <cell r="CM3386">
            <v>0</v>
          </cell>
        </row>
        <row r="3387">
          <cell r="F3387">
            <v>183672</v>
          </cell>
          <cell r="G3387">
            <v>183672</v>
          </cell>
          <cell r="H3387">
            <v>124096.2</v>
          </cell>
          <cell r="I3387">
            <v>0</v>
          </cell>
          <cell r="AY3387">
            <v>14978.96</v>
          </cell>
          <cell r="CK3387">
            <v>0</v>
          </cell>
          <cell r="CL3387">
            <v>0</v>
          </cell>
          <cell r="CM3387">
            <v>0</v>
          </cell>
        </row>
        <row r="3388">
          <cell r="F3388">
            <v>244200</v>
          </cell>
          <cell r="G3388">
            <v>244200</v>
          </cell>
          <cell r="H3388">
            <v>167438.70000000001</v>
          </cell>
          <cell r="I3388">
            <v>0</v>
          </cell>
          <cell r="AY3388">
            <v>20127.900000000001</v>
          </cell>
          <cell r="CK3388">
            <v>0</v>
          </cell>
          <cell r="CL3388">
            <v>0</v>
          </cell>
          <cell r="CM3388">
            <v>0</v>
          </cell>
        </row>
        <row r="3389">
          <cell r="F3389">
            <v>167383</v>
          </cell>
          <cell r="G3389">
            <v>157380.85</v>
          </cell>
          <cell r="H3389">
            <v>155753.64000000001</v>
          </cell>
          <cell r="I3389">
            <v>0</v>
          </cell>
          <cell r="AY3389">
            <v>0</v>
          </cell>
          <cell r="CK3389">
            <v>0</v>
          </cell>
          <cell r="CL3389">
            <v>0</v>
          </cell>
          <cell r="CM3389">
            <v>0</v>
          </cell>
        </row>
        <row r="3390">
          <cell r="F3390">
            <v>962672</v>
          </cell>
          <cell r="G3390">
            <v>962672</v>
          </cell>
          <cell r="H3390">
            <v>567429.68000000005</v>
          </cell>
          <cell r="I3390">
            <v>0</v>
          </cell>
          <cell r="AY3390">
            <v>64728.21</v>
          </cell>
          <cell r="CK3390">
            <v>0</v>
          </cell>
          <cell r="CL3390">
            <v>0</v>
          </cell>
          <cell r="CM3390">
            <v>0</v>
          </cell>
        </row>
        <row r="3391">
          <cell r="F3391">
            <v>237283</v>
          </cell>
          <cell r="G3391">
            <v>228412.93</v>
          </cell>
          <cell r="H3391">
            <v>98413.48</v>
          </cell>
          <cell r="I3391">
            <v>0</v>
          </cell>
          <cell r="AY3391">
            <v>0</v>
          </cell>
          <cell r="CK3391">
            <v>0</v>
          </cell>
          <cell r="CL3391">
            <v>0</v>
          </cell>
          <cell r="CM3391">
            <v>0</v>
          </cell>
        </row>
        <row r="3392">
          <cell r="F3392">
            <v>49868</v>
          </cell>
          <cell r="G3392">
            <v>49868</v>
          </cell>
          <cell r="H3392">
            <v>40012.379999999997</v>
          </cell>
          <cell r="I3392">
            <v>0</v>
          </cell>
          <cell r="AY3392">
            <v>0</v>
          </cell>
          <cell r="CK3392">
            <v>0</v>
          </cell>
          <cell r="CL3392">
            <v>0</v>
          </cell>
          <cell r="CM3392">
            <v>0</v>
          </cell>
        </row>
        <row r="3393">
          <cell r="F3393">
            <v>27000</v>
          </cell>
          <cell r="G3393">
            <v>27000</v>
          </cell>
          <cell r="H3393">
            <v>15183.72</v>
          </cell>
          <cell r="I3393">
            <v>2441.0500000000002</v>
          </cell>
          <cell r="AY3393">
            <v>0</v>
          </cell>
          <cell r="CK3393">
            <v>0</v>
          </cell>
          <cell r="CL3393">
            <v>0</v>
          </cell>
          <cell r="CM3393">
            <v>0</v>
          </cell>
        </row>
        <row r="3394">
          <cell r="F3394">
            <v>3065</v>
          </cell>
          <cell r="G3394">
            <v>3065</v>
          </cell>
          <cell r="H3394">
            <v>0</v>
          </cell>
          <cell r="I3394">
            <v>0</v>
          </cell>
          <cell r="AY3394">
            <v>0</v>
          </cell>
          <cell r="CK3394">
            <v>0</v>
          </cell>
          <cell r="CL3394">
            <v>0</v>
          </cell>
          <cell r="CM3394">
            <v>0</v>
          </cell>
        </row>
        <row r="3395">
          <cell r="F3395">
            <v>1500</v>
          </cell>
          <cell r="G3395">
            <v>1500</v>
          </cell>
          <cell r="H3395">
            <v>0</v>
          </cell>
          <cell r="I3395">
            <v>0</v>
          </cell>
          <cell r="AY3395">
            <v>0</v>
          </cell>
          <cell r="CK3395">
            <v>0</v>
          </cell>
          <cell r="CL3395">
            <v>0</v>
          </cell>
          <cell r="CM3395">
            <v>0</v>
          </cell>
        </row>
        <row r="3396">
          <cell r="F3396">
            <v>218543</v>
          </cell>
          <cell r="G3396">
            <v>218543</v>
          </cell>
          <cell r="H3396">
            <v>173852.55</v>
          </cell>
          <cell r="I3396">
            <v>2</v>
          </cell>
          <cell r="AY3396">
            <v>0</v>
          </cell>
          <cell r="CK3396">
            <v>0</v>
          </cell>
          <cell r="CL3396">
            <v>0</v>
          </cell>
          <cell r="CM3396">
            <v>0</v>
          </cell>
        </row>
        <row r="3397">
          <cell r="F3397">
            <v>43176</v>
          </cell>
          <cell r="G3397">
            <v>43176</v>
          </cell>
          <cell r="H3397">
            <v>24017.91</v>
          </cell>
          <cell r="I3397">
            <v>5778.75</v>
          </cell>
          <cell r="AY3397">
            <v>3885.61</v>
          </cell>
          <cell r="CK3397">
            <v>0</v>
          </cell>
          <cell r="CL3397">
            <v>0</v>
          </cell>
          <cell r="CM3397">
            <v>0</v>
          </cell>
        </row>
        <row r="3398">
          <cell r="F3398">
            <v>116105</v>
          </cell>
          <cell r="G3398">
            <v>116105</v>
          </cell>
          <cell r="H3398">
            <v>58360.84</v>
          </cell>
          <cell r="I3398">
            <v>10126.700000000001</v>
          </cell>
          <cell r="AY3398">
            <v>0</v>
          </cell>
          <cell r="CK3398">
            <v>0</v>
          </cell>
          <cell r="CL3398">
            <v>0</v>
          </cell>
          <cell r="CM3398">
            <v>0</v>
          </cell>
        </row>
        <row r="3399">
          <cell r="F3399">
            <v>13466</v>
          </cell>
          <cell r="G3399">
            <v>13466</v>
          </cell>
          <cell r="H3399">
            <v>8105.5</v>
          </cell>
          <cell r="I3399">
            <v>1877.5</v>
          </cell>
          <cell r="AY3399">
            <v>0</v>
          </cell>
          <cell r="CK3399">
            <v>0</v>
          </cell>
          <cell r="CL3399">
            <v>0</v>
          </cell>
          <cell r="CM3399">
            <v>0</v>
          </cell>
        </row>
        <row r="3400">
          <cell r="F3400">
            <v>32317</v>
          </cell>
          <cell r="G3400">
            <v>32317</v>
          </cell>
          <cell r="H3400">
            <v>10840.28</v>
          </cell>
          <cell r="I3400">
            <v>4333.8999999999996</v>
          </cell>
          <cell r="AY3400">
            <v>0</v>
          </cell>
          <cell r="CK3400">
            <v>0</v>
          </cell>
          <cell r="CL3400">
            <v>0</v>
          </cell>
          <cell r="CM3400">
            <v>0</v>
          </cell>
        </row>
        <row r="3401">
          <cell r="F3401">
            <v>7798</v>
          </cell>
          <cell r="G3401">
            <v>7798</v>
          </cell>
          <cell r="H3401">
            <v>4673.6099999999997</v>
          </cell>
          <cell r="I3401">
            <v>0</v>
          </cell>
          <cell r="AY3401">
            <v>0</v>
          </cell>
          <cell r="CK3401">
            <v>0</v>
          </cell>
          <cell r="CL3401">
            <v>0</v>
          </cell>
          <cell r="CM3401">
            <v>0</v>
          </cell>
        </row>
        <row r="3402">
          <cell r="F3402">
            <v>5000</v>
          </cell>
          <cell r="G3402">
            <v>5000</v>
          </cell>
          <cell r="H3402">
            <v>1857.98</v>
          </cell>
          <cell r="I3402">
            <v>0</v>
          </cell>
          <cell r="AY3402">
            <v>0</v>
          </cell>
          <cell r="CK3402">
            <v>0</v>
          </cell>
          <cell r="CL3402">
            <v>0</v>
          </cell>
          <cell r="CM3402">
            <v>0</v>
          </cell>
        </row>
        <row r="3403">
          <cell r="F3403">
            <v>288229</v>
          </cell>
          <cell r="G3403">
            <v>284834.48</v>
          </cell>
          <cell r="H3403">
            <v>171419.43</v>
          </cell>
          <cell r="I3403">
            <v>4507.38</v>
          </cell>
          <cell r="AY3403">
            <v>0</v>
          </cell>
          <cell r="CK3403">
            <v>0</v>
          </cell>
          <cell r="CL3403">
            <v>0</v>
          </cell>
          <cell r="CM3403">
            <v>0</v>
          </cell>
        </row>
        <row r="3404">
          <cell r="F3404">
            <v>9190452</v>
          </cell>
          <cell r="G3404">
            <v>9190452</v>
          </cell>
          <cell r="H3404">
            <v>6679924.2599999998</v>
          </cell>
          <cell r="I3404">
            <v>0</v>
          </cell>
          <cell r="AY3404">
            <v>732165.7</v>
          </cell>
          <cell r="CK3404">
            <v>0</v>
          </cell>
          <cell r="CL3404">
            <v>0</v>
          </cell>
          <cell r="CM3404">
            <v>0</v>
          </cell>
        </row>
        <row r="3405">
          <cell r="F3405">
            <v>0</v>
          </cell>
          <cell r="G3405">
            <v>77959.47</v>
          </cell>
          <cell r="H3405">
            <v>77959.47</v>
          </cell>
          <cell r="I3405">
            <v>0</v>
          </cell>
          <cell r="AY3405">
            <v>0</v>
          </cell>
          <cell r="CK3405">
            <v>0</v>
          </cell>
          <cell r="CL3405">
            <v>0</v>
          </cell>
          <cell r="CM3405">
            <v>0</v>
          </cell>
        </row>
        <row r="3406">
          <cell r="F3406">
            <v>117075</v>
          </cell>
          <cell r="G3406">
            <v>121268.67</v>
          </cell>
          <cell r="H3406">
            <v>121268.67</v>
          </cell>
          <cell r="I3406">
            <v>0</v>
          </cell>
          <cell r="AY3406">
            <v>12135</v>
          </cell>
          <cell r="CK3406">
            <v>0</v>
          </cell>
          <cell r="CL3406">
            <v>0</v>
          </cell>
          <cell r="CM3406">
            <v>0</v>
          </cell>
        </row>
        <row r="3407">
          <cell r="F3407">
            <v>592077</v>
          </cell>
          <cell r="G3407">
            <v>592077</v>
          </cell>
          <cell r="H3407">
            <v>273418.53999999998</v>
          </cell>
          <cell r="I3407">
            <v>0</v>
          </cell>
          <cell r="AY3407">
            <v>0</v>
          </cell>
          <cell r="CK3407">
            <v>0</v>
          </cell>
          <cell r="CL3407">
            <v>0</v>
          </cell>
          <cell r="CM3407">
            <v>0</v>
          </cell>
        </row>
        <row r="3408">
          <cell r="F3408">
            <v>1813996</v>
          </cell>
          <cell r="G3408">
            <v>1813996</v>
          </cell>
          <cell r="H3408">
            <v>31702.45</v>
          </cell>
          <cell r="I3408">
            <v>0</v>
          </cell>
          <cell r="AY3408">
            <v>0</v>
          </cell>
          <cell r="CK3408">
            <v>0</v>
          </cell>
          <cell r="CL3408">
            <v>0</v>
          </cell>
          <cell r="CM3408">
            <v>0</v>
          </cell>
        </row>
        <row r="3409">
          <cell r="F3409">
            <v>0</v>
          </cell>
          <cell r="G3409">
            <v>133638.39000000001</v>
          </cell>
          <cell r="H3409">
            <v>133638.39000000001</v>
          </cell>
          <cell r="I3409">
            <v>0</v>
          </cell>
          <cell r="AY3409">
            <v>0</v>
          </cell>
          <cell r="CK3409">
            <v>0</v>
          </cell>
          <cell r="CL3409">
            <v>0</v>
          </cell>
          <cell r="CM3409">
            <v>0</v>
          </cell>
        </row>
        <row r="3411">
          <cell r="F3411">
            <v>1344685</v>
          </cell>
          <cell r="G3411">
            <v>1344685</v>
          </cell>
          <cell r="H3411">
            <v>950019.91</v>
          </cell>
          <cell r="I3411">
            <v>0</v>
          </cell>
          <cell r="AY3411">
            <v>104544.33</v>
          </cell>
          <cell r="CK3411">
            <v>0</v>
          </cell>
          <cell r="CL3411">
            <v>0</v>
          </cell>
          <cell r="CM3411">
            <v>0</v>
          </cell>
        </row>
        <row r="3412">
          <cell r="F3412">
            <v>228340</v>
          </cell>
          <cell r="G3412">
            <v>228340</v>
          </cell>
          <cell r="H3412">
            <v>165113.54</v>
          </cell>
          <cell r="I3412">
            <v>0</v>
          </cell>
          <cell r="AY3412">
            <v>18236.79</v>
          </cell>
          <cell r="CK3412">
            <v>0</v>
          </cell>
          <cell r="CL3412">
            <v>0</v>
          </cell>
          <cell r="CM3412">
            <v>0</v>
          </cell>
        </row>
        <row r="3413">
          <cell r="F3413">
            <v>297000</v>
          </cell>
          <cell r="G3413">
            <v>297000</v>
          </cell>
          <cell r="H3413">
            <v>221356.2</v>
          </cell>
          <cell r="I3413">
            <v>0</v>
          </cell>
          <cell r="AY3413">
            <v>24277.5</v>
          </cell>
          <cell r="CK3413">
            <v>0</v>
          </cell>
          <cell r="CL3413">
            <v>0</v>
          </cell>
          <cell r="CM3413">
            <v>0</v>
          </cell>
        </row>
        <row r="3414">
          <cell r="F3414">
            <v>207126</v>
          </cell>
          <cell r="G3414">
            <v>209207.16</v>
          </cell>
          <cell r="H3414">
            <v>209207.16</v>
          </cell>
          <cell r="I3414">
            <v>0</v>
          </cell>
          <cell r="AY3414">
            <v>0</v>
          </cell>
          <cell r="CK3414">
            <v>0</v>
          </cell>
          <cell r="CL3414">
            <v>0</v>
          </cell>
          <cell r="CM3414">
            <v>0</v>
          </cell>
        </row>
        <row r="3415">
          <cell r="F3415">
            <v>1156574</v>
          </cell>
          <cell r="G3415">
            <v>1156574</v>
          </cell>
          <cell r="H3415">
            <v>737784.84</v>
          </cell>
          <cell r="I3415">
            <v>0</v>
          </cell>
          <cell r="AY3415">
            <v>78002.14</v>
          </cell>
          <cell r="CK3415">
            <v>0</v>
          </cell>
          <cell r="CL3415">
            <v>0</v>
          </cell>
          <cell r="CM3415">
            <v>0</v>
          </cell>
        </row>
        <row r="3416">
          <cell r="F3416">
            <v>18301</v>
          </cell>
          <cell r="G3416">
            <v>18301</v>
          </cell>
          <cell r="H3416">
            <v>0</v>
          </cell>
          <cell r="I3416">
            <v>0</v>
          </cell>
          <cell r="AY3416">
            <v>0</v>
          </cell>
          <cell r="CK3416">
            <v>0</v>
          </cell>
          <cell r="CL3416">
            <v>0</v>
          </cell>
          <cell r="CM3416">
            <v>0</v>
          </cell>
        </row>
        <row r="3417">
          <cell r="F3417">
            <v>10449</v>
          </cell>
          <cell r="G3417">
            <v>10449</v>
          </cell>
          <cell r="H3417">
            <v>140.07</v>
          </cell>
          <cell r="I3417">
            <v>0</v>
          </cell>
          <cell r="AY3417">
            <v>0</v>
          </cell>
          <cell r="CK3417">
            <v>0</v>
          </cell>
          <cell r="CL3417">
            <v>0</v>
          </cell>
          <cell r="CM3417">
            <v>0</v>
          </cell>
        </row>
        <row r="3418">
          <cell r="F3418">
            <v>35999</v>
          </cell>
          <cell r="G3418">
            <v>35999</v>
          </cell>
          <cell r="H3418">
            <v>0</v>
          </cell>
          <cell r="I3418">
            <v>0</v>
          </cell>
          <cell r="AY3418">
            <v>0</v>
          </cell>
          <cell r="CK3418">
            <v>0</v>
          </cell>
          <cell r="CL3418">
            <v>0</v>
          </cell>
          <cell r="CM3418">
            <v>0</v>
          </cell>
        </row>
        <row r="3419">
          <cell r="F3419">
            <v>0</v>
          </cell>
          <cell r="G3419">
            <v>3394.52</v>
          </cell>
          <cell r="H3419">
            <v>3687.32</v>
          </cell>
          <cell r="I3419">
            <v>-292.8</v>
          </cell>
          <cell r="AY3419">
            <v>0</v>
          </cell>
          <cell r="CK3419">
            <v>0</v>
          </cell>
          <cell r="CL3419">
            <v>0</v>
          </cell>
          <cell r="CM3419">
            <v>0</v>
          </cell>
        </row>
        <row r="3420">
          <cell r="F3420">
            <v>5318984</v>
          </cell>
          <cell r="G3420">
            <v>5281625.09</v>
          </cell>
          <cell r="H3420">
            <v>3643308.56</v>
          </cell>
          <cell r="I3420">
            <v>0</v>
          </cell>
          <cell r="AY3420">
            <v>399632.62</v>
          </cell>
          <cell r="CK3420">
            <v>0</v>
          </cell>
          <cell r="CL3420">
            <v>0</v>
          </cell>
          <cell r="CM3420">
            <v>0</v>
          </cell>
        </row>
        <row r="3421">
          <cell r="F3421">
            <v>0</v>
          </cell>
          <cell r="G3421">
            <v>400000</v>
          </cell>
          <cell r="H3421">
            <v>393300</v>
          </cell>
          <cell r="I3421">
            <v>0</v>
          </cell>
          <cell r="AY3421">
            <v>0</v>
          </cell>
          <cell r="CK3421">
            <v>0</v>
          </cell>
          <cell r="CL3421">
            <v>0</v>
          </cell>
          <cell r="CM3421">
            <v>0</v>
          </cell>
        </row>
        <row r="3422">
          <cell r="F3422">
            <v>123093</v>
          </cell>
          <cell r="G3422">
            <v>123093</v>
          </cell>
          <cell r="H3422">
            <v>117539.33</v>
          </cell>
          <cell r="I3422">
            <v>0</v>
          </cell>
          <cell r="AY3422">
            <v>11880</v>
          </cell>
          <cell r="CK3422">
            <v>0</v>
          </cell>
          <cell r="CL3422">
            <v>0</v>
          </cell>
          <cell r="CM3422">
            <v>0</v>
          </cell>
        </row>
        <row r="3423">
          <cell r="F3423">
            <v>320430</v>
          </cell>
          <cell r="G3423">
            <v>317162.5</v>
          </cell>
          <cell r="H3423">
            <v>163612.63</v>
          </cell>
          <cell r="I3423">
            <v>0</v>
          </cell>
          <cell r="AY3423">
            <v>0</v>
          </cell>
          <cell r="CK3423">
            <v>0</v>
          </cell>
          <cell r="CL3423">
            <v>0</v>
          </cell>
          <cell r="CM3423">
            <v>0</v>
          </cell>
        </row>
        <row r="3424">
          <cell r="F3424">
            <v>904293</v>
          </cell>
          <cell r="G3424">
            <v>904180.33</v>
          </cell>
          <cell r="H3424">
            <v>0</v>
          </cell>
          <cell r="I3424">
            <v>0</v>
          </cell>
          <cell r="AY3424">
            <v>0</v>
          </cell>
          <cell r="CK3424">
            <v>0</v>
          </cell>
          <cell r="CL3424">
            <v>0</v>
          </cell>
          <cell r="CM3424">
            <v>0</v>
          </cell>
        </row>
        <row r="3425">
          <cell r="F3425">
            <v>90000</v>
          </cell>
          <cell r="G3425">
            <v>98325.19</v>
          </cell>
          <cell r="H3425">
            <v>98325.19</v>
          </cell>
          <cell r="I3425">
            <v>0</v>
          </cell>
          <cell r="AY3425">
            <v>12128.45</v>
          </cell>
          <cell r="CK3425">
            <v>0</v>
          </cell>
          <cell r="CL3425">
            <v>0</v>
          </cell>
          <cell r="CM3425">
            <v>0</v>
          </cell>
        </row>
        <row r="3426">
          <cell r="F3426">
            <v>474266</v>
          </cell>
          <cell r="G3426">
            <v>469626.95</v>
          </cell>
          <cell r="H3426">
            <v>366523.08</v>
          </cell>
          <cell r="I3426">
            <v>0</v>
          </cell>
          <cell r="AY3426">
            <v>41150.5</v>
          </cell>
          <cell r="CK3426">
            <v>0</v>
          </cell>
          <cell r="CL3426">
            <v>0</v>
          </cell>
          <cell r="CM3426">
            <v>0</v>
          </cell>
        </row>
        <row r="3427">
          <cell r="F3427">
            <v>81274</v>
          </cell>
          <cell r="G3427">
            <v>80535</v>
          </cell>
          <cell r="H3427">
            <v>64295.82</v>
          </cell>
          <cell r="I3427">
            <v>0</v>
          </cell>
          <cell r="AY3427">
            <v>7241.25</v>
          </cell>
          <cell r="CK3427">
            <v>0</v>
          </cell>
          <cell r="CL3427">
            <v>0</v>
          </cell>
          <cell r="CM3427">
            <v>0</v>
          </cell>
        </row>
        <row r="3428">
          <cell r="F3428">
            <v>99000</v>
          </cell>
          <cell r="G3428">
            <v>97245.07</v>
          </cell>
          <cell r="H3428">
            <v>78973.77</v>
          </cell>
          <cell r="I3428">
            <v>0</v>
          </cell>
          <cell r="AY3428">
            <v>8774.69</v>
          </cell>
          <cell r="CK3428">
            <v>0</v>
          </cell>
          <cell r="CL3428">
            <v>0</v>
          </cell>
          <cell r="CM3428">
            <v>0</v>
          </cell>
        </row>
        <row r="3429">
          <cell r="F3429">
            <v>103159</v>
          </cell>
          <cell r="G3429">
            <v>110453.38</v>
          </cell>
          <cell r="H3429">
            <v>110453.38</v>
          </cell>
          <cell r="I3429">
            <v>0</v>
          </cell>
          <cell r="AY3429">
            <v>0</v>
          </cell>
          <cell r="CK3429">
            <v>0</v>
          </cell>
          <cell r="CL3429">
            <v>0</v>
          </cell>
          <cell r="CM3429">
            <v>0</v>
          </cell>
        </row>
        <row r="3430">
          <cell r="F3430">
            <v>861100</v>
          </cell>
          <cell r="G3430">
            <v>858004.36</v>
          </cell>
          <cell r="H3430">
            <v>564701.63</v>
          </cell>
          <cell r="I3430">
            <v>0</v>
          </cell>
          <cell r="AY3430">
            <v>58877.65</v>
          </cell>
          <cell r="CK3430">
            <v>0</v>
          </cell>
          <cell r="CL3430">
            <v>0</v>
          </cell>
          <cell r="CM3430">
            <v>0</v>
          </cell>
        </row>
        <row r="3431">
          <cell r="F3431">
            <v>2136480</v>
          </cell>
          <cell r="G3431">
            <v>1615691.81</v>
          </cell>
          <cell r="H3431">
            <v>0</v>
          </cell>
          <cell r="I3431">
            <v>0</v>
          </cell>
          <cell r="AY3431">
            <v>0</v>
          </cell>
          <cell r="CK3431">
            <v>0</v>
          </cell>
          <cell r="CL3431">
            <v>0</v>
          </cell>
          <cell r="CM3431">
            <v>0</v>
          </cell>
        </row>
        <row r="3432">
          <cell r="F3432">
            <v>13000</v>
          </cell>
          <cell r="G3432">
            <v>13000</v>
          </cell>
          <cell r="H3432">
            <v>9051.73</v>
          </cell>
          <cell r="I3432">
            <v>1228.5</v>
          </cell>
          <cell r="AY3432">
            <v>493.53</v>
          </cell>
          <cell r="CK3432">
            <v>0</v>
          </cell>
          <cell r="CL3432">
            <v>0</v>
          </cell>
          <cell r="CM3432">
            <v>0</v>
          </cell>
        </row>
        <row r="3433">
          <cell r="F3433">
            <v>15112</v>
          </cell>
          <cell r="G3433">
            <v>26296.59</v>
          </cell>
          <cell r="H3433">
            <v>26296.59</v>
          </cell>
          <cell r="I3433">
            <v>0</v>
          </cell>
          <cell r="AY3433">
            <v>0</v>
          </cell>
          <cell r="CK3433">
            <v>0</v>
          </cell>
          <cell r="CL3433">
            <v>0</v>
          </cell>
          <cell r="CM3433">
            <v>0</v>
          </cell>
        </row>
        <row r="3434">
          <cell r="F3434">
            <v>102056</v>
          </cell>
          <cell r="G3434">
            <v>101726.68</v>
          </cell>
          <cell r="H3434">
            <v>75039.14</v>
          </cell>
          <cell r="I3434">
            <v>0</v>
          </cell>
          <cell r="AY3434">
            <v>6873.11</v>
          </cell>
          <cell r="CK3434">
            <v>0</v>
          </cell>
          <cell r="CL3434">
            <v>0</v>
          </cell>
          <cell r="CM3434">
            <v>0</v>
          </cell>
        </row>
        <row r="3435">
          <cell r="F3435">
            <v>56551</v>
          </cell>
          <cell r="G3435">
            <v>62321.86</v>
          </cell>
          <cell r="H3435">
            <v>61823.3</v>
          </cell>
          <cell r="I3435">
            <v>0</v>
          </cell>
          <cell r="AY3435">
            <v>0</v>
          </cell>
          <cell r="CK3435">
            <v>0</v>
          </cell>
          <cell r="CL3435">
            <v>0</v>
          </cell>
          <cell r="CM3435">
            <v>0</v>
          </cell>
        </row>
        <row r="3436">
          <cell r="F3436">
            <v>7290</v>
          </cell>
          <cell r="G3436">
            <v>7280.09</v>
          </cell>
          <cell r="H3436">
            <v>3917.1</v>
          </cell>
          <cell r="I3436">
            <v>0</v>
          </cell>
          <cell r="AY3436">
            <v>455.53</v>
          </cell>
          <cell r="CK3436">
            <v>0</v>
          </cell>
          <cell r="CL3436">
            <v>0</v>
          </cell>
          <cell r="CM3436">
            <v>0</v>
          </cell>
        </row>
        <row r="3437">
          <cell r="F3437">
            <v>10817</v>
          </cell>
          <cell r="G3437">
            <v>10817</v>
          </cell>
          <cell r="H3437">
            <v>6478.5</v>
          </cell>
          <cell r="I3437">
            <v>0</v>
          </cell>
          <cell r="AY3437">
            <v>500.5</v>
          </cell>
          <cell r="CK3437">
            <v>0</v>
          </cell>
          <cell r="CL3437">
            <v>0</v>
          </cell>
          <cell r="CM3437">
            <v>0</v>
          </cell>
        </row>
        <row r="3438">
          <cell r="F3438">
            <v>73477</v>
          </cell>
          <cell r="G3438">
            <v>70677.149999999994</v>
          </cell>
          <cell r="H3438">
            <v>44755.51</v>
          </cell>
          <cell r="I3438">
            <v>0</v>
          </cell>
          <cell r="AY3438">
            <v>1766.34</v>
          </cell>
          <cell r="CK3438">
            <v>0</v>
          </cell>
          <cell r="CL3438">
            <v>0</v>
          </cell>
          <cell r="CM3438">
            <v>0</v>
          </cell>
        </row>
        <row r="3439">
          <cell r="F3439">
            <v>6051</v>
          </cell>
          <cell r="G3439">
            <v>11351</v>
          </cell>
          <cell r="H3439">
            <v>10300</v>
          </cell>
          <cell r="I3439">
            <v>500</v>
          </cell>
          <cell r="AY3439">
            <v>2800</v>
          </cell>
          <cell r="CK3439">
            <v>0</v>
          </cell>
          <cell r="CL3439">
            <v>0</v>
          </cell>
          <cell r="CM3439">
            <v>0</v>
          </cell>
        </row>
        <row r="3440">
          <cell r="F3440">
            <v>76344</v>
          </cell>
          <cell r="G3440">
            <v>76344</v>
          </cell>
          <cell r="H3440">
            <v>41095.06</v>
          </cell>
          <cell r="I3440">
            <v>5082</v>
          </cell>
          <cell r="AY3440">
            <v>4616.1000000000004</v>
          </cell>
          <cell r="CK3440">
            <v>0</v>
          </cell>
          <cell r="CL3440">
            <v>0</v>
          </cell>
          <cell r="CM3440">
            <v>0</v>
          </cell>
        </row>
        <row r="3441">
          <cell r="F3441">
            <v>11000</v>
          </cell>
          <cell r="G3441">
            <v>11000</v>
          </cell>
          <cell r="H3441">
            <v>6837.78</v>
          </cell>
          <cell r="I3441">
            <v>1194.1400000000001</v>
          </cell>
          <cell r="AY3441">
            <v>0</v>
          </cell>
          <cell r="CK3441">
            <v>0</v>
          </cell>
          <cell r="CL3441">
            <v>0</v>
          </cell>
          <cell r="CM3441">
            <v>0</v>
          </cell>
        </row>
        <row r="3442">
          <cell r="F3442">
            <v>0</v>
          </cell>
          <cell r="G3442">
            <v>8000</v>
          </cell>
          <cell r="H3442">
            <v>2787.26</v>
          </cell>
          <cell r="I3442">
            <v>0</v>
          </cell>
          <cell r="AY3442">
            <v>0</v>
          </cell>
          <cell r="CK3442">
            <v>0</v>
          </cell>
          <cell r="CL3442">
            <v>0</v>
          </cell>
          <cell r="CM3442">
            <v>0</v>
          </cell>
        </row>
        <row r="3443">
          <cell r="F3443">
            <v>189927</v>
          </cell>
          <cell r="G3443">
            <v>541662</v>
          </cell>
          <cell r="H3443">
            <v>131100</v>
          </cell>
          <cell r="I3443">
            <v>65550</v>
          </cell>
          <cell r="AY3443">
            <v>0</v>
          </cell>
          <cell r="CK3443">
            <v>65000</v>
          </cell>
          <cell r="CL3443">
            <v>65000</v>
          </cell>
          <cell r="CM3443">
            <v>65000</v>
          </cell>
        </row>
        <row r="3444">
          <cell r="F3444">
            <v>3251</v>
          </cell>
          <cell r="G3444">
            <v>3251</v>
          </cell>
          <cell r="H3444">
            <v>3251</v>
          </cell>
          <cell r="I3444">
            <v>0</v>
          </cell>
          <cell r="AY3444">
            <v>0</v>
          </cell>
          <cell r="CK3444">
            <v>0</v>
          </cell>
          <cell r="CL3444">
            <v>0</v>
          </cell>
          <cell r="CM3444">
            <v>0</v>
          </cell>
        </row>
        <row r="3445">
          <cell r="F3445">
            <v>10059</v>
          </cell>
          <cell r="G3445">
            <v>6694</v>
          </cell>
          <cell r="H3445">
            <v>345</v>
          </cell>
          <cell r="I3445">
            <v>920</v>
          </cell>
          <cell r="AY3445">
            <v>0</v>
          </cell>
          <cell r="CK3445">
            <v>0</v>
          </cell>
          <cell r="CL3445">
            <v>0</v>
          </cell>
          <cell r="CM3445">
            <v>0</v>
          </cell>
        </row>
        <row r="3446">
          <cell r="F3446">
            <v>1500</v>
          </cell>
          <cell r="G3446">
            <v>1500</v>
          </cell>
          <cell r="H3446">
            <v>400</v>
          </cell>
          <cell r="I3446">
            <v>0</v>
          </cell>
          <cell r="AY3446">
            <v>0</v>
          </cell>
          <cell r="CK3446">
            <v>0</v>
          </cell>
          <cell r="CL3446">
            <v>0</v>
          </cell>
          <cell r="CM3446">
            <v>0</v>
          </cell>
        </row>
        <row r="3447">
          <cell r="F3447">
            <v>10000</v>
          </cell>
          <cell r="G3447">
            <v>7875</v>
          </cell>
          <cell r="H3447">
            <v>2128.5500000000002</v>
          </cell>
          <cell r="I3447">
            <v>0</v>
          </cell>
          <cell r="AY3447">
            <v>287.5</v>
          </cell>
          <cell r="CK3447">
            <v>0</v>
          </cell>
          <cell r="CL3447">
            <v>0</v>
          </cell>
          <cell r="CM3447">
            <v>0</v>
          </cell>
        </row>
        <row r="3448">
          <cell r="F3448">
            <v>2224</v>
          </cell>
          <cell r="G3448">
            <v>2224</v>
          </cell>
          <cell r="H3448">
            <v>0</v>
          </cell>
          <cell r="I3448">
            <v>0</v>
          </cell>
          <cell r="AY3448">
            <v>0</v>
          </cell>
          <cell r="CK3448">
            <v>0</v>
          </cell>
          <cell r="CL3448">
            <v>0</v>
          </cell>
          <cell r="CM3448">
            <v>0</v>
          </cell>
        </row>
        <row r="3449">
          <cell r="F3449">
            <v>25000</v>
          </cell>
          <cell r="G3449">
            <v>25000</v>
          </cell>
          <cell r="H3449">
            <v>21839.5</v>
          </cell>
          <cell r="I3449">
            <v>2833</v>
          </cell>
          <cell r="AY3449">
            <v>210.27</v>
          </cell>
          <cell r="CK3449">
            <v>0</v>
          </cell>
          <cell r="CL3449">
            <v>0</v>
          </cell>
          <cell r="CM3449">
            <v>0</v>
          </cell>
        </row>
        <row r="3450">
          <cell r="F3450">
            <v>5283</v>
          </cell>
          <cell r="G3450">
            <v>5283</v>
          </cell>
          <cell r="H3450">
            <v>3116</v>
          </cell>
          <cell r="I3450">
            <v>0</v>
          </cell>
          <cell r="AY3450">
            <v>0</v>
          </cell>
          <cell r="CK3450">
            <v>0</v>
          </cell>
          <cell r="CL3450">
            <v>0</v>
          </cell>
          <cell r="CM3450">
            <v>0</v>
          </cell>
        </row>
        <row r="3451">
          <cell r="F3451">
            <v>51649</v>
          </cell>
          <cell r="G3451">
            <v>51649</v>
          </cell>
          <cell r="H3451">
            <v>27584.19</v>
          </cell>
          <cell r="I3451">
            <v>2174.61</v>
          </cell>
          <cell r="AY3451">
            <v>0</v>
          </cell>
          <cell r="CK3451">
            <v>0</v>
          </cell>
          <cell r="CL3451">
            <v>0</v>
          </cell>
          <cell r="CM3451">
            <v>0</v>
          </cell>
        </row>
        <row r="3452">
          <cell r="F3452">
            <v>4640</v>
          </cell>
          <cell r="G3452">
            <v>4640</v>
          </cell>
          <cell r="H3452">
            <v>2121.75</v>
          </cell>
          <cell r="I3452">
            <v>0</v>
          </cell>
          <cell r="AY3452">
            <v>0</v>
          </cell>
          <cell r="CK3452">
            <v>0</v>
          </cell>
          <cell r="CL3452">
            <v>0</v>
          </cell>
          <cell r="CM3452">
            <v>0</v>
          </cell>
        </row>
        <row r="3453">
          <cell r="F3453">
            <v>15260</v>
          </cell>
          <cell r="G3453">
            <v>15260</v>
          </cell>
          <cell r="H3453">
            <v>7617.21</v>
          </cell>
          <cell r="I3453">
            <v>0</v>
          </cell>
          <cell r="AY3453">
            <v>0</v>
          </cell>
          <cell r="CK3453">
            <v>0</v>
          </cell>
          <cell r="CL3453">
            <v>0</v>
          </cell>
          <cell r="CM3453">
            <v>0</v>
          </cell>
        </row>
        <row r="3454">
          <cell r="F3454">
            <v>30649</v>
          </cell>
          <cell r="G3454">
            <v>28569</v>
          </cell>
          <cell r="H3454">
            <v>171.5</v>
          </cell>
          <cell r="I3454">
            <v>0</v>
          </cell>
          <cell r="AY3454">
            <v>171.5</v>
          </cell>
          <cell r="CK3454">
            <v>0</v>
          </cell>
          <cell r="CL3454">
            <v>0</v>
          </cell>
          <cell r="CM3454">
            <v>0</v>
          </cell>
        </row>
        <row r="3455">
          <cell r="F3455">
            <v>6405000</v>
          </cell>
          <cell r="G3455">
            <v>6405000</v>
          </cell>
          <cell r="H3455">
            <v>6247500.9000000004</v>
          </cell>
          <cell r="I3455">
            <v>0</v>
          </cell>
          <cell r="AY3455">
            <v>0</v>
          </cell>
          <cell r="CK3455">
            <v>0</v>
          </cell>
          <cell r="CL3455">
            <v>0</v>
          </cell>
          <cell r="CM3455">
            <v>0</v>
          </cell>
        </row>
        <row r="3456">
          <cell r="F3456">
            <v>50000</v>
          </cell>
          <cell r="G3456">
            <v>39355</v>
          </cell>
          <cell r="H3456">
            <v>14866.58</v>
          </cell>
          <cell r="I3456">
            <v>985</v>
          </cell>
          <cell r="AY3456">
            <v>1579.9</v>
          </cell>
          <cell r="CK3456">
            <v>0</v>
          </cell>
          <cell r="CL3456">
            <v>0</v>
          </cell>
          <cell r="CM3456">
            <v>0</v>
          </cell>
        </row>
        <row r="3457">
          <cell r="F3457">
            <v>187558</v>
          </cell>
          <cell r="G3457">
            <v>128072</v>
          </cell>
          <cell r="H3457">
            <v>53785.54</v>
          </cell>
          <cell r="I3457">
            <v>810</v>
          </cell>
          <cell r="AY3457">
            <v>6325</v>
          </cell>
          <cell r="CK3457">
            <v>0</v>
          </cell>
          <cell r="CL3457">
            <v>0</v>
          </cell>
          <cell r="CM3457">
            <v>0</v>
          </cell>
        </row>
        <row r="3458">
          <cell r="F3458">
            <v>50000</v>
          </cell>
          <cell r="G3458">
            <v>42335</v>
          </cell>
          <cell r="H3458">
            <v>25495</v>
          </cell>
          <cell r="I3458">
            <v>0</v>
          </cell>
          <cell r="AY3458">
            <v>2460</v>
          </cell>
          <cell r="CK3458">
            <v>0</v>
          </cell>
          <cell r="CL3458">
            <v>0</v>
          </cell>
          <cell r="CM3458">
            <v>0</v>
          </cell>
        </row>
        <row r="3459">
          <cell r="F3459">
            <v>10000</v>
          </cell>
          <cell r="G3459">
            <v>17100</v>
          </cell>
          <cell r="H3459">
            <v>15014.08</v>
          </cell>
          <cell r="I3459">
            <v>2065</v>
          </cell>
          <cell r="AY3459">
            <v>2829</v>
          </cell>
          <cell r="CK3459">
            <v>0</v>
          </cell>
          <cell r="CL3459">
            <v>0</v>
          </cell>
          <cell r="CM3459">
            <v>0</v>
          </cell>
        </row>
        <row r="3460">
          <cell r="F3460">
            <v>35000</v>
          </cell>
          <cell r="G3460">
            <v>35000</v>
          </cell>
          <cell r="H3460">
            <v>16098.08</v>
          </cell>
          <cell r="I3460">
            <v>7022.94</v>
          </cell>
          <cell r="AY3460">
            <v>1215</v>
          </cell>
          <cell r="CK3460">
            <v>0</v>
          </cell>
          <cell r="CL3460">
            <v>0</v>
          </cell>
          <cell r="CM3460">
            <v>0</v>
          </cell>
        </row>
        <row r="3461">
          <cell r="F3461">
            <v>1000</v>
          </cell>
          <cell r="G3461">
            <v>1000</v>
          </cell>
          <cell r="H3461">
            <v>649</v>
          </cell>
          <cell r="I3461">
            <v>0</v>
          </cell>
          <cell r="AY3461">
            <v>301</v>
          </cell>
          <cell r="CK3461">
            <v>0</v>
          </cell>
          <cell r="CL3461">
            <v>0</v>
          </cell>
          <cell r="CM3461">
            <v>0</v>
          </cell>
        </row>
        <row r="3462">
          <cell r="F3462">
            <v>40000</v>
          </cell>
          <cell r="G3462">
            <v>40000</v>
          </cell>
          <cell r="H3462">
            <v>30542.46</v>
          </cell>
          <cell r="I3462">
            <v>4457.54</v>
          </cell>
          <cell r="AY3462">
            <v>1714.56</v>
          </cell>
          <cell r="CK3462">
            <v>0</v>
          </cell>
          <cell r="CL3462">
            <v>0</v>
          </cell>
          <cell r="CM3462">
            <v>0</v>
          </cell>
        </row>
        <row r="3463">
          <cell r="F3463">
            <v>10000</v>
          </cell>
          <cell r="G3463">
            <v>30000</v>
          </cell>
          <cell r="H3463">
            <v>28672.49</v>
          </cell>
          <cell r="I3463">
            <v>1291</v>
          </cell>
          <cell r="AY3463">
            <v>2578</v>
          </cell>
          <cell r="CK3463">
            <v>0</v>
          </cell>
          <cell r="CL3463">
            <v>0</v>
          </cell>
          <cell r="CM3463">
            <v>0</v>
          </cell>
        </row>
        <row r="3464">
          <cell r="F3464">
            <v>90000</v>
          </cell>
          <cell r="G3464">
            <v>90000</v>
          </cell>
          <cell r="H3464">
            <v>59997.919999999998</v>
          </cell>
          <cell r="I3464">
            <v>9982.2900000000009</v>
          </cell>
          <cell r="AY3464">
            <v>0</v>
          </cell>
          <cell r="CK3464">
            <v>0</v>
          </cell>
          <cell r="CL3464">
            <v>0</v>
          </cell>
          <cell r="CM3464">
            <v>0</v>
          </cell>
        </row>
        <row r="3465">
          <cell r="F3465">
            <v>28442</v>
          </cell>
          <cell r="G3465">
            <v>28442</v>
          </cell>
          <cell r="H3465">
            <v>14739.2</v>
          </cell>
          <cell r="I3465">
            <v>2359.75</v>
          </cell>
          <cell r="AY3465">
            <v>0</v>
          </cell>
          <cell r="CK3465">
            <v>0</v>
          </cell>
          <cell r="CL3465">
            <v>0</v>
          </cell>
          <cell r="CM3465">
            <v>0</v>
          </cell>
        </row>
        <row r="3466">
          <cell r="F3466">
            <v>37000</v>
          </cell>
          <cell r="G3466">
            <v>35000</v>
          </cell>
          <cell r="H3466">
            <v>14518.8</v>
          </cell>
          <cell r="I3466">
            <v>12600.84</v>
          </cell>
          <cell r="AY3466">
            <v>0</v>
          </cell>
          <cell r="CK3466">
            <v>0</v>
          </cell>
          <cell r="CL3466">
            <v>0</v>
          </cell>
          <cell r="CM3466">
            <v>0</v>
          </cell>
        </row>
        <row r="3467">
          <cell r="F3467">
            <v>51127</v>
          </cell>
          <cell r="G3467">
            <v>51127</v>
          </cell>
          <cell r="H3467">
            <v>40960</v>
          </cell>
          <cell r="I3467">
            <v>2999</v>
          </cell>
          <cell r="AY3467">
            <v>11310</v>
          </cell>
          <cell r="CK3467">
            <v>0</v>
          </cell>
          <cell r="CL3467">
            <v>0</v>
          </cell>
          <cell r="CM3467">
            <v>0</v>
          </cell>
        </row>
        <row r="3468">
          <cell r="F3468">
            <v>36254</v>
          </cell>
          <cell r="G3468">
            <v>32448</v>
          </cell>
          <cell r="H3468">
            <v>12582</v>
          </cell>
          <cell r="I3468">
            <v>2456</v>
          </cell>
          <cell r="AY3468">
            <v>1093</v>
          </cell>
          <cell r="CK3468">
            <v>0</v>
          </cell>
          <cell r="CL3468">
            <v>0</v>
          </cell>
          <cell r="CM3468">
            <v>0</v>
          </cell>
        </row>
        <row r="3469">
          <cell r="F3469">
            <v>4199</v>
          </cell>
          <cell r="G3469">
            <v>6178</v>
          </cell>
          <cell r="H3469">
            <v>6178</v>
          </cell>
          <cell r="I3469">
            <v>468</v>
          </cell>
          <cell r="AY3469">
            <v>1341.8</v>
          </cell>
          <cell r="CK3469">
            <v>0</v>
          </cell>
          <cell r="CL3469">
            <v>0</v>
          </cell>
          <cell r="CM3469">
            <v>0</v>
          </cell>
        </row>
        <row r="3470">
          <cell r="F3470">
            <v>11416</v>
          </cell>
          <cell r="G3470">
            <v>11416</v>
          </cell>
          <cell r="H3470">
            <v>5372.94</v>
          </cell>
          <cell r="I3470">
            <v>96.58</v>
          </cell>
          <cell r="AY3470">
            <v>0</v>
          </cell>
          <cell r="CK3470">
            <v>0</v>
          </cell>
          <cell r="CL3470">
            <v>0</v>
          </cell>
          <cell r="CM3470">
            <v>0</v>
          </cell>
        </row>
        <row r="3471">
          <cell r="F3471">
            <v>4811</v>
          </cell>
          <cell r="G3471">
            <v>6511</v>
          </cell>
          <cell r="H3471">
            <v>3327.66</v>
          </cell>
          <cell r="I3471">
            <v>139.15</v>
          </cell>
          <cell r="AY3471">
            <v>0</v>
          </cell>
          <cell r="CK3471">
            <v>0</v>
          </cell>
          <cell r="CL3471">
            <v>0</v>
          </cell>
          <cell r="CM3471">
            <v>0</v>
          </cell>
        </row>
        <row r="3472">
          <cell r="F3472">
            <v>2000</v>
          </cell>
          <cell r="G3472">
            <v>2000</v>
          </cell>
          <cell r="H3472">
            <v>910.11</v>
          </cell>
          <cell r="I3472">
            <v>0</v>
          </cell>
          <cell r="AY3472">
            <v>0</v>
          </cell>
          <cell r="CK3472">
            <v>0</v>
          </cell>
          <cell r="CL3472">
            <v>0</v>
          </cell>
          <cell r="CM3472">
            <v>0</v>
          </cell>
        </row>
        <row r="3473">
          <cell r="F3473">
            <v>2000</v>
          </cell>
          <cell r="G3473">
            <v>2000</v>
          </cell>
          <cell r="H3473">
            <v>84</v>
          </cell>
          <cell r="I3473">
            <v>99.5</v>
          </cell>
          <cell r="AY3473">
            <v>0</v>
          </cell>
          <cell r="CK3473">
            <v>0</v>
          </cell>
          <cell r="CL3473">
            <v>0</v>
          </cell>
          <cell r="CM3473">
            <v>0</v>
          </cell>
        </row>
        <row r="3474">
          <cell r="F3474">
            <v>1000</v>
          </cell>
          <cell r="G3474">
            <v>1083</v>
          </cell>
          <cell r="H3474">
            <v>700.51</v>
          </cell>
          <cell r="I3474">
            <v>381.86</v>
          </cell>
          <cell r="AY3474">
            <v>0</v>
          </cell>
          <cell r="CK3474">
            <v>0</v>
          </cell>
          <cell r="CL3474">
            <v>0</v>
          </cell>
          <cell r="CM3474">
            <v>0</v>
          </cell>
        </row>
        <row r="3475">
          <cell r="F3475">
            <v>2000</v>
          </cell>
          <cell r="G3475">
            <v>2000</v>
          </cell>
          <cell r="H3475">
            <v>0</v>
          </cell>
          <cell r="I3475">
            <v>0</v>
          </cell>
          <cell r="AY3475">
            <v>0</v>
          </cell>
          <cell r="CK3475">
            <v>0</v>
          </cell>
          <cell r="CL3475">
            <v>0</v>
          </cell>
          <cell r="CM3475">
            <v>0</v>
          </cell>
        </row>
        <row r="3476">
          <cell r="F3476">
            <v>6361</v>
          </cell>
          <cell r="G3476">
            <v>8188</v>
          </cell>
          <cell r="H3476">
            <v>6485.6</v>
          </cell>
          <cell r="I3476">
            <v>373.2</v>
          </cell>
          <cell r="AY3476">
            <v>41.95</v>
          </cell>
          <cell r="CK3476">
            <v>0</v>
          </cell>
          <cell r="CL3476">
            <v>0</v>
          </cell>
          <cell r="CM3476">
            <v>0</v>
          </cell>
        </row>
        <row r="3477">
          <cell r="F3477">
            <v>1046</v>
          </cell>
          <cell r="G3477">
            <v>1046</v>
          </cell>
          <cell r="H3477">
            <v>0</v>
          </cell>
          <cell r="I3477">
            <v>0</v>
          </cell>
          <cell r="AY3477">
            <v>0</v>
          </cell>
          <cell r="CK3477">
            <v>0</v>
          </cell>
          <cell r="CL3477">
            <v>0</v>
          </cell>
          <cell r="CM3477">
            <v>0</v>
          </cell>
        </row>
        <row r="3478">
          <cell r="F3478">
            <v>6000</v>
          </cell>
          <cell r="G3478">
            <v>5917</v>
          </cell>
          <cell r="H3478">
            <v>1430.96</v>
          </cell>
          <cell r="I3478">
            <v>0</v>
          </cell>
          <cell r="AY3478">
            <v>0</v>
          </cell>
          <cell r="CK3478">
            <v>0</v>
          </cell>
          <cell r="CL3478">
            <v>0</v>
          </cell>
          <cell r="CM3478">
            <v>0</v>
          </cell>
        </row>
        <row r="3479">
          <cell r="F3479">
            <v>144887</v>
          </cell>
          <cell r="G3479">
            <v>137705.76</v>
          </cell>
          <cell r="H3479">
            <v>61368.25</v>
          </cell>
          <cell r="I3479">
            <v>3012.95</v>
          </cell>
          <cell r="AY3479">
            <v>498.18</v>
          </cell>
          <cell r="CK3479">
            <v>0</v>
          </cell>
          <cell r="CL3479">
            <v>0</v>
          </cell>
          <cell r="CM3479">
            <v>0</v>
          </cell>
        </row>
        <row r="3480">
          <cell r="F3480">
            <v>7300</v>
          </cell>
          <cell r="G3480">
            <v>7300</v>
          </cell>
          <cell r="H3480">
            <v>443.9</v>
          </cell>
          <cell r="I3480">
            <v>1161.5</v>
          </cell>
          <cell r="AY3480">
            <v>0</v>
          </cell>
          <cell r="CK3480">
            <v>0</v>
          </cell>
          <cell r="CL3480">
            <v>0</v>
          </cell>
          <cell r="CM3480">
            <v>0</v>
          </cell>
        </row>
        <row r="3481">
          <cell r="F3481">
            <v>0</v>
          </cell>
          <cell r="G3481">
            <v>300</v>
          </cell>
          <cell r="H3481">
            <v>296.7</v>
          </cell>
          <cell r="I3481">
            <v>0</v>
          </cell>
          <cell r="AY3481">
            <v>0</v>
          </cell>
          <cell r="CK3481">
            <v>0</v>
          </cell>
          <cell r="CL3481">
            <v>0</v>
          </cell>
          <cell r="CM3481">
            <v>0</v>
          </cell>
        </row>
        <row r="3482">
          <cell r="F3482">
            <v>0</v>
          </cell>
          <cell r="G3482">
            <v>31565</v>
          </cell>
          <cell r="H3482">
            <v>31177.51</v>
          </cell>
          <cell r="I3482">
            <v>0</v>
          </cell>
          <cell r="AY3482">
            <v>0</v>
          </cell>
          <cell r="CK3482">
            <v>0</v>
          </cell>
          <cell r="CL3482">
            <v>0</v>
          </cell>
          <cell r="CM3482">
            <v>0</v>
          </cell>
        </row>
        <row r="3483">
          <cell r="F3483">
            <v>0</v>
          </cell>
          <cell r="G3483">
            <v>8321</v>
          </cell>
          <cell r="H3483">
            <v>8320</v>
          </cell>
          <cell r="I3483">
            <v>0</v>
          </cell>
          <cell r="AY3483">
            <v>0</v>
          </cell>
          <cell r="CK3483">
            <v>0</v>
          </cell>
          <cell r="CL3483">
            <v>0</v>
          </cell>
          <cell r="CM3483">
            <v>0</v>
          </cell>
        </row>
        <row r="3484">
          <cell r="F3484">
            <v>0</v>
          </cell>
          <cell r="G3484">
            <v>45345</v>
          </cell>
          <cell r="H3484">
            <v>44758.7</v>
          </cell>
          <cell r="I3484">
            <v>0</v>
          </cell>
          <cell r="AY3484">
            <v>0</v>
          </cell>
          <cell r="CK3484">
            <v>0</v>
          </cell>
          <cell r="CL3484">
            <v>0</v>
          </cell>
          <cell r="CM3484">
            <v>0</v>
          </cell>
        </row>
        <row r="3485">
          <cell r="F3485">
            <v>459060</v>
          </cell>
          <cell r="G3485">
            <v>459060</v>
          </cell>
          <cell r="H3485">
            <v>334603.86</v>
          </cell>
          <cell r="I3485">
            <v>0</v>
          </cell>
          <cell r="AY3485">
            <v>31360</v>
          </cell>
          <cell r="CK3485">
            <v>0</v>
          </cell>
          <cell r="CL3485">
            <v>0</v>
          </cell>
          <cell r="CM3485">
            <v>0</v>
          </cell>
        </row>
        <row r="3486">
          <cell r="F3486">
            <v>0</v>
          </cell>
          <cell r="G3486">
            <v>50177.64</v>
          </cell>
          <cell r="H3486">
            <v>50177.64</v>
          </cell>
          <cell r="I3486">
            <v>0</v>
          </cell>
          <cell r="AY3486">
            <v>10720.79</v>
          </cell>
          <cell r="CK3486">
            <v>0</v>
          </cell>
          <cell r="CL3486">
            <v>0</v>
          </cell>
          <cell r="CM3486">
            <v>0</v>
          </cell>
        </row>
        <row r="3487">
          <cell r="F3487">
            <v>17012</v>
          </cell>
          <cell r="G3487">
            <v>17012</v>
          </cell>
          <cell r="H3487">
            <v>13013</v>
          </cell>
          <cell r="I3487">
            <v>0</v>
          </cell>
          <cell r="AY3487">
            <v>1281</v>
          </cell>
          <cell r="CK3487">
            <v>0</v>
          </cell>
          <cell r="CL3487">
            <v>0</v>
          </cell>
          <cell r="CM3487">
            <v>0</v>
          </cell>
        </row>
        <row r="3488">
          <cell r="F3488">
            <v>40099</v>
          </cell>
          <cell r="G3488">
            <v>40099</v>
          </cell>
          <cell r="H3488">
            <v>18592.11</v>
          </cell>
          <cell r="I3488">
            <v>0</v>
          </cell>
          <cell r="AY3488">
            <v>0</v>
          </cell>
          <cell r="CK3488">
            <v>0</v>
          </cell>
          <cell r="CL3488">
            <v>0</v>
          </cell>
          <cell r="CM3488">
            <v>0</v>
          </cell>
        </row>
        <row r="3489">
          <cell r="F3489">
            <v>93756</v>
          </cell>
          <cell r="G3489">
            <v>93756</v>
          </cell>
          <cell r="H3489">
            <v>2589.2600000000002</v>
          </cell>
          <cell r="I3489">
            <v>0</v>
          </cell>
          <cell r="AY3489">
            <v>0</v>
          </cell>
          <cell r="CK3489">
            <v>0</v>
          </cell>
          <cell r="CL3489">
            <v>0</v>
          </cell>
          <cell r="CM3489">
            <v>0</v>
          </cell>
        </row>
        <row r="3490">
          <cell r="F3490">
            <v>0</v>
          </cell>
          <cell r="G3490">
            <v>56447.57</v>
          </cell>
          <cell r="H3490">
            <v>56447.57</v>
          </cell>
          <cell r="I3490">
            <v>0</v>
          </cell>
          <cell r="AY3490">
            <v>0</v>
          </cell>
          <cell r="CK3490">
            <v>0</v>
          </cell>
          <cell r="CL3490">
            <v>0</v>
          </cell>
          <cell r="CM3490">
            <v>0</v>
          </cell>
        </row>
        <row r="3491">
          <cell r="F3491">
            <v>68773</v>
          </cell>
          <cell r="G3491">
            <v>68773</v>
          </cell>
          <cell r="H3491">
            <v>47395.06</v>
          </cell>
          <cell r="I3491">
            <v>0</v>
          </cell>
          <cell r="AY3491">
            <v>4440.37</v>
          </cell>
          <cell r="CK3491">
            <v>0</v>
          </cell>
          <cell r="CL3491">
            <v>0</v>
          </cell>
          <cell r="CM3491">
            <v>0</v>
          </cell>
        </row>
        <row r="3492">
          <cell r="F3492">
            <v>11904</v>
          </cell>
          <cell r="G3492">
            <v>11904</v>
          </cell>
          <cell r="H3492">
            <v>8463.9</v>
          </cell>
          <cell r="I3492">
            <v>0</v>
          </cell>
          <cell r="AY3492">
            <v>815.15</v>
          </cell>
          <cell r="CK3492">
            <v>0</v>
          </cell>
          <cell r="CL3492">
            <v>0</v>
          </cell>
          <cell r="CM3492">
            <v>0</v>
          </cell>
        </row>
        <row r="3493">
          <cell r="F3493">
            <v>13200</v>
          </cell>
          <cell r="G3493">
            <v>13200</v>
          </cell>
          <cell r="H3493">
            <v>8454.52</v>
          </cell>
          <cell r="I3493">
            <v>0</v>
          </cell>
          <cell r="AY3493">
            <v>585</v>
          </cell>
          <cell r="CK3493">
            <v>0</v>
          </cell>
          <cell r="CL3493">
            <v>0</v>
          </cell>
          <cell r="CM3493">
            <v>0</v>
          </cell>
        </row>
        <row r="3494">
          <cell r="F3494">
            <v>10621</v>
          </cell>
          <cell r="G3494">
            <v>11151.73</v>
          </cell>
          <cell r="H3494">
            <v>11151.73</v>
          </cell>
          <cell r="I3494">
            <v>0</v>
          </cell>
          <cell r="AY3494">
            <v>0</v>
          </cell>
          <cell r="CK3494">
            <v>0</v>
          </cell>
          <cell r="CL3494">
            <v>0</v>
          </cell>
          <cell r="CM3494">
            <v>0</v>
          </cell>
        </row>
        <row r="3495">
          <cell r="F3495">
            <v>61897</v>
          </cell>
          <cell r="G3495">
            <v>61897</v>
          </cell>
          <cell r="H3495">
            <v>39871.47</v>
          </cell>
          <cell r="I3495">
            <v>0</v>
          </cell>
          <cell r="AY3495">
            <v>3518.42</v>
          </cell>
          <cell r="CK3495">
            <v>0</v>
          </cell>
          <cell r="CL3495">
            <v>0</v>
          </cell>
          <cell r="CM3495">
            <v>0</v>
          </cell>
        </row>
        <row r="3496">
          <cell r="F3496">
            <v>7297</v>
          </cell>
          <cell r="G3496">
            <v>7297</v>
          </cell>
          <cell r="H3496">
            <v>5461.2</v>
          </cell>
          <cell r="I3496">
            <v>0</v>
          </cell>
          <cell r="AY3496">
            <v>0</v>
          </cell>
          <cell r="CK3496">
            <v>0</v>
          </cell>
          <cell r="CL3496">
            <v>0</v>
          </cell>
          <cell r="CM3496">
            <v>0</v>
          </cell>
        </row>
        <row r="3497">
          <cell r="F3497">
            <v>351</v>
          </cell>
          <cell r="G3497">
            <v>321.73</v>
          </cell>
          <cell r="H3497">
            <v>174.44</v>
          </cell>
          <cell r="I3497">
            <v>0</v>
          </cell>
          <cell r="AY3497">
            <v>33.840000000000003</v>
          </cell>
          <cell r="CK3497">
            <v>0</v>
          </cell>
          <cell r="CL3497">
            <v>0</v>
          </cell>
          <cell r="CM3497">
            <v>0</v>
          </cell>
        </row>
        <row r="3498">
          <cell r="F3498">
            <v>6943</v>
          </cell>
          <cell r="G3498">
            <v>6943</v>
          </cell>
          <cell r="H3498">
            <v>853.09</v>
          </cell>
          <cell r="I3498">
            <v>0</v>
          </cell>
          <cell r="AY3498">
            <v>37</v>
          </cell>
          <cell r="CK3498">
            <v>0</v>
          </cell>
          <cell r="CL3498">
            <v>0</v>
          </cell>
          <cell r="CM3498">
            <v>0</v>
          </cell>
        </row>
        <row r="3499">
          <cell r="F3499">
            <v>1442112</v>
          </cell>
          <cell r="G3499">
            <v>1442112</v>
          </cell>
          <cell r="H3499">
            <v>1202863.26</v>
          </cell>
          <cell r="I3499">
            <v>0</v>
          </cell>
          <cell r="AY3499">
            <v>134056.66</v>
          </cell>
          <cell r="CK3499">
            <v>0</v>
          </cell>
          <cell r="CL3499">
            <v>0</v>
          </cell>
          <cell r="CM3499">
            <v>0</v>
          </cell>
        </row>
        <row r="3500">
          <cell r="F3500">
            <v>73424</v>
          </cell>
          <cell r="G3500">
            <v>75218</v>
          </cell>
          <cell r="H3500">
            <v>65466</v>
          </cell>
          <cell r="I3500">
            <v>0</v>
          </cell>
          <cell r="AY3500">
            <v>7274</v>
          </cell>
          <cell r="CK3500">
            <v>0</v>
          </cell>
          <cell r="CL3500">
            <v>0</v>
          </cell>
          <cell r="CM3500">
            <v>0</v>
          </cell>
        </row>
        <row r="3501">
          <cell r="F3501">
            <v>114133</v>
          </cell>
          <cell r="G3501">
            <v>114133</v>
          </cell>
          <cell r="H3501">
            <v>53765.84</v>
          </cell>
          <cell r="I3501">
            <v>0</v>
          </cell>
          <cell r="AY3501">
            <v>0</v>
          </cell>
          <cell r="CK3501">
            <v>0</v>
          </cell>
          <cell r="CL3501">
            <v>0</v>
          </cell>
          <cell r="CM3501">
            <v>0</v>
          </cell>
        </row>
        <row r="3502">
          <cell r="F3502">
            <v>296576</v>
          </cell>
          <cell r="G3502">
            <v>296576</v>
          </cell>
          <cell r="H3502">
            <v>0</v>
          </cell>
          <cell r="I3502">
            <v>0</v>
          </cell>
          <cell r="AY3502">
            <v>0</v>
          </cell>
          <cell r="CK3502">
            <v>0</v>
          </cell>
          <cell r="CL3502">
            <v>0</v>
          </cell>
          <cell r="CM3502">
            <v>0</v>
          </cell>
        </row>
        <row r="3503">
          <cell r="F3503">
            <v>233079</v>
          </cell>
          <cell r="G3503">
            <v>233079</v>
          </cell>
          <cell r="H3503">
            <v>183130.83</v>
          </cell>
          <cell r="I3503">
            <v>0</v>
          </cell>
          <cell r="AY3503">
            <v>20364.66</v>
          </cell>
          <cell r="CK3503">
            <v>0</v>
          </cell>
          <cell r="CL3503">
            <v>0</v>
          </cell>
          <cell r="CM3503">
            <v>0</v>
          </cell>
        </row>
        <row r="3504">
          <cell r="F3504">
            <v>38395</v>
          </cell>
          <cell r="G3504">
            <v>38395</v>
          </cell>
          <cell r="H3504">
            <v>30931.7</v>
          </cell>
          <cell r="I3504">
            <v>0</v>
          </cell>
          <cell r="AY3504">
            <v>3443.58</v>
          </cell>
          <cell r="CK3504">
            <v>0</v>
          </cell>
          <cell r="CL3504">
            <v>0</v>
          </cell>
          <cell r="CM3504">
            <v>0</v>
          </cell>
        </row>
        <row r="3505">
          <cell r="F3505">
            <v>66000</v>
          </cell>
          <cell r="G3505">
            <v>66000</v>
          </cell>
          <cell r="H3505">
            <v>52575.46</v>
          </cell>
          <cell r="I3505">
            <v>0</v>
          </cell>
          <cell r="AY3505">
            <v>5841.95</v>
          </cell>
          <cell r="CK3505">
            <v>0</v>
          </cell>
          <cell r="CL3505">
            <v>0</v>
          </cell>
          <cell r="CM3505">
            <v>0</v>
          </cell>
        </row>
        <row r="3506">
          <cell r="F3506">
            <v>33894</v>
          </cell>
          <cell r="G3506">
            <v>36740.61</v>
          </cell>
          <cell r="H3506">
            <v>36740.61</v>
          </cell>
          <cell r="I3506">
            <v>0</v>
          </cell>
          <cell r="AY3506">
            <v>0</v>
          </cell>
          <cell r="CK3506">
            <v>0</v>
          </cell>
          <cell r="CL3506">
            <v>0</v>
          </cell>
          <cell r="CM3506">
            <v>0</v>
          </cell>
        </row>
        <row r="3507">
          <cell r="F3507">
            <v>183099</v>
          </cell>
          <cell r="G3507">
            <v>183099</v>
          </cell>
          <cell r="H3507">
            <v>131563.54999999999</v>
          </cell>
          <cell r="I3507">
            <v>0</v>
          </cell>
          <cell r="AY3507">
            <v>14004.12</v>
          </cell>
          <cell r="CK3507">
            <v>0</v>
          </cell>
          <cell r="CL3507">
            <v>0</v>
          </cell>
          <cell r="CM3507">
            <v>0</v>
          </cell>
        </row>
        <row r="3508">
          <cell r="F3508">
            <v>0</v>
          </cell>
          <cell r="G3508">
            <v>78.06</v>
          </cell>
          <cell r="H3508">
            <v>78.06</v>
          </cell>
          <cell r="I3508">
            <v>0</v>
          </cell>
          <cell r="AY3508">
            <v>16.920000000000002</v>
          </cell>
          <cell r="CK3508">
            <v>0</v>
          </cell>
          <cell r="CL3508">
            <v>0</v>
          </cell>
          <cell r="CM3508">
            <v>0</v>
          </cell>
        </row>
        <row r="3509">
          <cell r="F3509">
            <v>12000</v>
          </cell>
          <cell r="G3509">
            <v>12000</v>
          </cell>
          <cell r="H3509">
            <v>969.18</v>
          </cell>
          <cell r="I3509">
            <v>0</v>
          </cell>
          <cell r="AY3509">
            <v>115.83</v>
          </cell>
          <cell r="CK3509">
            <v>0</v>
          </cell>
          <cell r="CL3509">
            <v>0</v>
          </cell>
          <cell r="CM3509">
            <v>0</v>
          </cell>
        </row>
        <row r="3510">
          <cell r="F3510">
            <v>45610000</v>
          </cell>
          <cell r="G3510">
            <v>45610000</v>
          </cell>
          <cell r="H3510">
            <v>32488680</v>
          </cell>
          <cell r="I3510">
            <v>0</v>
          </cell>
          <cell r="AY3510">
            <v>1990497</v>
          </cell>
          <cell r="CK3510">
            <v>3274935</v>
          </cell>
          <cell r="CL3510">
            <v>800000</v>
          </cell>
          <cell r="CM3510">
            <v>200000</v>
          </cell>
        </row>
        <row r="3511">
          <cell r="F3511">
            <v>5500000</v>
          </cell>
          <cell r="G3511">
            <v>5500000</v>
          </cell>
          <cell r="H3511">
            <v>2944385</v>
          </cell>
          <cell r="I3511">
            <v>126000</v>
          </cell>
          <cell r="AY3511">
            <v>0</v>
          </cell>
          <cell r="CK3511">
            <v>0</v>
          </cell>
          <cell r="CL3511">
            <v>0</v>
          </cell>
          <cell r="CM3511">
            <v>0</v>
          </cell>
        </row>
        <row r="3512">
          <cell r="F3512">
            <v>2067948</v>
          </cell>
          <cell r="G3512">
            <v>2067948</v>
          </cell>
          <cell r="H3512">
            <v>720700</v>
          </cell>
          <cell r="I3512">
            <v>0</v>
          </cell>
          <cell r="AY3512">
            <v>0</v>
          </cell>
          <cell r="CK3512">
            <v>0</v>
          </cell>
          <cell r="CL3512">
            <v>0</v>
          </cell>
          <cell r="CM3512">
            <v>0</v>
          </cell>
        </row>
        <row r="3513">
          <cell r="F3513">
            <v>820000</v>
          </cell>
          <cell r="G3513">
            <v>820000</v>
          </cell>
          <cell r="H3513">
            <v>686499.98</v>
          </cell>
          <cell r="I3513">
            <v>5000</v>
          </cell>
          <cell r="AY3513">
            <v>0</v>
          </cell>
          <cell r="CK3513">
            <v>58700</v>
          </cell>
          <cell r="CL3513">
            <v>0</v>
          </cell>
          <cell r="CM3513">
            <v>0</v>
          </cell>
        </row>
        <row r="3514">
          <cell r="F3514">
            <v>199314</v>
          </cell>
          <cell r="G3514">
            <v>199314</v>
          </cell>
          <cell r="H3514">
            <v>49250</v>
          </cell>
          <cell r="I3514">
            <v>0</v>
          </cell>
          <cell r="AY3514">
            <v>0</v>
          </cell>
          <cell r="CK3514">
            <v>17500</v>
          </cell>
          <cell r="CL3514">
            <v>0</v>
          </cell>
          <cell r="CM3514">
            <v>0</v>
          </cell>
        </row>
        <row r="3515">
          <cell r="F3515">
            <v>1930000</v>
          </cell>
          <cell r="G3515">
            <v>1930000</v>
          </cell>
          <cell r="H3515">
            <v>1294023</v>
          </cell>
          <cell r="I3515">
            <v>0</v>
          </cell>
          <cell r="AY3515">
            <v>0</v>
          </cell>
          <cell r="CK3515">
            <v>232000</v>
          </cell>
          <cell r="CL3515">
            <v>0</v>
          </cell>
          <cell r="CM3515">
            <v>0</v>
          </cell>
        </row>
        <row r="3516">
          <cell r="F3516">
            <v>929399</v>
          </cell>
          <cell r="G3516">
            <v>929399</v>
          </cell>
          <cell r="H3516">
            <v>535200</v>
          </cell>
          <cell r="I3516">
            <v>0</v>
          </cell>
          <cell r="AY3516">
            <v>0</v>
          </cell>
          <cell r="CK3516">
            <v>132300</v>
          </cell>
          <cell r="CL3516">
            <v>0</v>
          </cell>
          <cell r="CM3516">
            <v>0</v>
          </cell>
        </row>
        <row r="3517">
          <cell r="F3517">
            <v>0</v>
          </cell>
          <cell r="G3517">
            <v>975000</v>
          </cell>
          <cell r="H3517">
            <v>975000</v>
          </cell>
          <cell r="I3517">
            <v>0</v>
          </cell>
          <cell r="AY3517">
            <v>0</v>
          </cell>
          <cell r="CK3517">
            <v>0</v>
          </cell>
          <cell r="CL3517">
            <v>0</v>
          </cell>
          <cell r="CM3517">
            <v>0</v>
          </cell>
        </row>
        <row r="3518"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CK3518">
            <v>0</v>
          </cell>
          <cell r="CL3518">
            <v>0</v>
          </cell>
          <cell r="CM3518">
            <v>0</v>
          </cell>
        </row>
        <row r="3519">
          <cell r="F3519">
            <v>1106376</v>
          </cell>
          <cell r="G3519">
            <v>1106376</v>
          </cell>
          <cell r="H3519">
            <v>877654.28</v>
          </cell>
          <cell r="I3519">
            <v>0</v>
          </cell>
          <cell r="AY3519">
            <v>98034.6</v>
          </cell>
          <cell r="CK3519">
            <v>0</v>
          </cell>
          <cell r="CL3519">
            <v>0</v>
          </cell>
          <cell r="CM3519">
            <v>0</v>
          </cell>
        </row>
        <row r="3520">
          <cell r="F3520">
            <v>41919</v>
          </cell>
          <cell r="G3520">
            <v>42815</v>
          </cell>
          <cell r="H3520">
            <v>37260</v>
          </cell>
          <cell r="I3520">
            <v>0</v>
          </cell>
          <cell r="AY3520">
            <v>4140</v>
          </cell>
          <cell r="CK3520">
            <v>0</v>
          </cell>
          <cell r="CL3520">
            <v>0</v>
          </cell>
          <cell r="CM3520">
            <v>0</v>
          </cell>
        </row>
        <row r="3521">
          <cell r="F3521">
            <v>94470</v>
          </cell>
          <cell r="G3521">
            <v>94470</v>
          </cell>
          <cell r="H3521">
            <v>49562.04</v>
          </cell>
          <cell r="I3521">
            <v>0</v>
          </cell>
          <cell r="AY3521">
            <v>0</v>
          </cell>
          <cell r="CK3521">
            <v>0</v>
          </cell>
          <cell r="CL3521">
            <v>0</v>
          </cell>
          <cell r="CM3521">
            <v>0</v>
          </cell>
        </row>
        <row r="3522">
          <cell r="F3522">
            <v>224329</v>
          </cell>
          <cell r="G3522">
            <v>224329</v>
          </cell>
          <cell r="H3522">
            <v>0</v>
          </cell>
          <cell r="I3522">
            <v>0</v>
          </cell>
          <cell r="AY3522">
            <v>0</v>
          </cell>
          <cell r="CK3522">
            <v>0</v>
          </cell>
          <cell r="CL3522">
            <v>0</v>
          </cell>
          <cell r="CM3522">
            <v>0</v>
          </cell>
        </row>
        <row r="3523">
          <cell r="F3523">
            <v>146201</v>
          </cell>
          <cell r="G3523">
            <v>146201</v>
          </cell>
          <cell r="H3523">
            <v>111893.51</v>
          </cell>
          <cell r="I3523">
            <v>0</v>
          </cell>
          <cell r="AY3523">
            <v>12612.85</v>
          </cell>
          <cell r="CK3523">
            <v>0</v>
          </cell>
          <cell r="CL3523">
            <v>0</v>
          </cell>
          <cell r="CM3523">
            <v>0</v>
          </cell>
        </row>
        <row r="3524">
          <cell r="F3524">
            <v>25342</v>
          </cell>
          <cell r="G3524">
            <v>25342</v>
          </cell>
          <cell r="H3524">
            <v>19905.68</v>
          </cell>
          <cell r="I3524">
            <v>0</v>
          </cell>
          <cell r="AY3524">
            <v>2252.1</v>
          </cell>
          <cell r="CK3524">
            <v>0</v>
          </cell>
          <cell r="CL3524">
            <v>0</v>
          </cell>
          <cell r="CM3524">
            <v>0</v>
          </cell>
        </row>
        <row r="3525">
          <cell r="F3525">
            <v>26400</v>
          </cell>
          <cell r="G3525">
            <v>26400</v>
          </cell>
          <cell r="H3525">
            <v>21060</v>
          </cell>
          <cell r="I3525">
            <v>0</v>
          </cell>
          <cell r="AY3525">
            <v>2340</v>
          </cell>
          <cell r="CK3525">
            <v>0</v>
          </cell>
          <cell r="CL3525">
            <v>0</v>
          </cell>
          <cell r="CM3525">
            <v>0</v>
          </cell>
        </row>
        <row r="3526">
          <cell r="F3526">
            <v>25501</v>
          </cell>
          <cell r="G3526">
            <v>26919.68</v>
          </cell>
          <cell r="H3526">
            <v>26919.68</v>
          </cell>
          <cell r="I3526">
            <v>0</v>
          </cell>
          <cell r="AY3526">
            <v>0</v>
          </cell>
          <cell r="CK3526">
            <v>0</v>
          </cell>
          <cell r="CL3526">
            <v>0</v>
          </cell>
          <cell r="CM3526">
            <v>0</v>
          </cell>
        </row>
        <row r="3527">
          <cell r="F3527">
            <v>156845</v>
          </cell>
          <cell r="G3527">
            <v>156845</v>
          </cell>
          <cell r="H3527">
            <v>117062.34</v>
          </cell>
          <cell r="I3527">
            <v>0</v>
          </cell>
          <cell r="AY3527">
            <v>17918.72</v>
          </cell>
          <cell r="CK3527">
            <v>0</v>
          </cell>
          <cell r="CL3527">
            <v>0</v>
          </cell>
          <cell r="CM3527">
            <v>0</v>
          </cell>
        </row>
        <row r="3528">
          <cell r="F3528">
            <v>2457</v>
          </cell>
          <cell r="G3528">
            <v>2446.75</v>
          </cell>
          <cell r="H3528">
            <v>1133.3499999999999</v>
          </cell>
          <cell r="I3528">
            <v>0</v>
          </cell>
          <cell r="AY3528">
            <v>219.86</v>
          </cell>
          <cell r="CK3528">
            <v>0</v>
          </cell>
          <cell r="CL3528">
            <v>0</v>
          </cell>
          <cell r="CM3528">
            <v>0</v>
          </cell>
        </row>
        <row r="3529">
          <cell r="F3529">
            <v>11975</v>
          </cell>
          <cell r="G3529">
            <v>14281</v>
          </cell>
          <cell r="H3529">
            <v>572.04</v>
          </cell>
          <cell r="I3529">
            <v>0</v>
          </cell>
          <cell r="AY3529">
            <v>228.43</v>
          </cell>
          <cell r="CK3529">
            <v>0</v>
          </cell>
          <cell r="CL3529">
            <v>0</v>
          </cell>
          <cell r="CM3529">
            <v>0</v>
          </cell>
        </row>
        <row r="3530">
          <cell r="F3530">
            <v>12000</v>
          </cell>
          <cell r="G3530">
            <v>12000</v>
          </cell>
          <cell r="H3530">
            <v>5103.54</v>
          </cell>
          <cell r="I3530">
            <v>0</v>
          </cell>
          <cell r="AY3530">
            <v>0</v>
          </cell>
          <cell r="CK3530">
            <v>0</v>
          </cell>
          <cell r="CL3530">
            <v>0</v>
          </cell>
          <cell r="CM3530">
            <v>0</v>
          </cell>
        </row>
        <row r="3531">
          <cell r="F3531">
            <v>3294</v>
          </cell>
          <cell r="G3531">
            <v>3294</v>
          </cell>
          <cell r="H3531">
            <v>0</v>
          </cell>
          <cell r="I3531">
            <v>0</v>
          </cell>
          <cell r="AY3531">
            <v>0</v>
          </cell>
          <cell r="CK3531">
            <v>0</v>
          </cell>
          <cell r="CL3531">
            <v>0</v>
          </cell>
          <cell r="CM3531">
            <v>0</v>
          </cell>
        </row>
        <row r="3532">
          <cell r="F3532">
            <v>3000</v>
          </cell>
          <cell r="G3532">
            <v>3000</v>
          </cell>
          <cell r="H3532">
            <v>2263.81</v>
          </cell>
          <cell r="I3532">
            <v>0</v>
          </cell>
          <cell r="AY3532">
            <v>0</v>
          </cell>
          <cell r="CK3532">
            <v>0</v>
          </cell>
          <cell r="CL3532">
            <v>0</v>
          </cell>
          <cell r="CM3532">
            <v>0</v>
          </cell>
        </row>
        <row r="3533">
          <cell r="F3533">
            <v>11156</v>
          </cell>
          <cell r="G3533">
            <v>11156</v>
          </cell>
          <cell r="H3533">
            <v>1475</v>
          </cell>
          <cell r="I3533">
            <v>3104.88</v>
          </cell>
          <cell r="AY3533">
            <v>0</v>
          </cell>
          <cell r="CK3533">
            <v>0</v>
          </cell>
          <cell r="CL3533">
            <v>0</v>
          </cell>
          <cell r="CM3533">
            <v>0</v>
          </cell>
        </row>
        <row r="3534">
          <cell r="F3534">
            <v>4119</v>
          </cell>
          <cell r="G3534">
            <v>4119</v>
          </cell>
          <cell r="H3534">
            <v>3119</v>
          </cell>
          <cell r="I3534">
            <v>0</v>
          </cell>
          <cell r="AY3534">
            <v>0</v>
          </cell>
          <cell r="CK3534">
            <v>0</v>
          </cell>
          <cell r="CL3534">
            <v>0</v>
          </cell>
          <cell r="CM3534">
            <v>0</v>
          </cell>
        </row>
        <row r="3535">
          <cell r="F3535">
            <v>1530</v>
          </cell>
          <cell r="G3535">
            <v>1530</v>
          </cell>
          <cell r="H3535">
            <v>0</v>
          </cell>
          <cell r="I3535">
            <v>0</v>
          </cell>
          <cell r="AY3535">
            <v>0</v>
          </cell>
          <cell r="CK3535">
            <v>0</v>
          </cell>
          <cell r="CL3535">
            <v>0</v>
          </cell>
          <cell r="CM3535">
            <v>0</v>
          </cell>
        </row>
        <row r="3536">
          <cell r="F3536">
            <v>3000</v>
          </cell>
          <cell r="G3536">
            <v>3000</v>
          </cell>
          <cell r="H3536">
            <v>0</v>
          </cell>
          <cell r="I3536">
            <v>0</v>
          </cell>
          <cell r="AY3536">
            <v>0</v>
          </cell>
          <cell r="CK3536">
            <v>0</v>
          </cell>
          <cell r="CL3536">
            <v>0</v>
          </cell>
          <cell r="CM3536">
            <v>0</v>
          </cell>
        </row>
        <row r="3537"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CK3537">
            <v>0</v>
          </cell>
          <cell r="CL3537">
            <v>0</v>
          </cell>
          <cell r="CM3537">
            <v>0</v>
          </cell>
        </row>
        <row r="3538">
          <cell r="F3538">
            <v>2306</v>
          </cell>
          <cell r="G3538">
            <v>0</v>
          </cell>
          <cell r="H3538">
            <v>0</v>
          </cell>
          <cell r="I3538">
            <v>0</v>
          </cell>
          <cell r="AY3538">
            <v>11.26</v>
          </cell>
          <cell r="CK3538">
            <v>0</v>
          </cell>
          <cell r="CL3538">
            <v>0</v>
          </cell>
          <cell r="CM3538">
            <v>0</v>
          </cell>
        </row>
        <row r="3539">
          <cell r="F3539">
            <v>3407712</v>
          </cell>
          <cell r="G3539">
            <v>3349205.33</v>
          </cell>
          <cell r="H3539">
            <v>2457196.3199999998</v>
          </cell>
          <cell r="I3539">
            <v>0</v>
          </cell>
          <cell r="AY3539">
            <v>278493.68</v>
          </cell>
          <cell r="CK3539">
            <v>0</v>
          </cell>
          <cell r="CL3539">
            <v>0</v>
          </cell>
          <cell r="CM3539">
            <v>0</v>
          </cell>
        </row>
        <row r="3540">
          <cell r="F3540">
            <v>0</v>
          </cell>
          <cell r="G3540">
            <v>144436.24</v>
          </cell>
          <cell r="H3540">
            <v>144436.24</v>
          </cell>
          <cell r="I3540">
            <v>0</v>
          </cell>
          <cell r="AY3540">
            <v>15556.91</v>
          </cell>
          <cell r="CK3540">
            <v>0</v>
          </cell>
          <cell r="CL3540">
            <v>0</v>
          </cell>
          <cell r="CM3540">
            <v>0</v>
          </cell>
        </row>
        <row r="3541">
          <cell r="F3541">
            <v>173074</v>
          </cell>
          <cell r="G3541">
            <v>174696.5</v>
          </cell>
          <cell r="H3541">
            <v>158466</v>
          </cell>
          <cell r="I3541">
            <v>0</v>
          </cell>
          <cell r="AY3541">
            <v>16547.5</v>
          </cell>
          <cell r="CK3541">
            <v>0</v>
          </cell>
          <cell r="CL3541">
            <v>0</v>
          </cell>
          <cell r="CM3541">
            <v>0</v>
          </cell>
        </row>
        <row r="3542">
          <cell r="F3542">
            <v>265596</v>
          </cell>
          <cell r="G3542">
            <v>265596</v>
          </cell>
          <cell r="H3542">
            <v>112317.94</v>
          </cell>
          <cell r="I3542">
            <v>0</v>
          </cell>
          <cell r="AY3542">
            <v>0</v>
          </cell>
          <cell r="CK3542">
            <v>0</v>
          </cell>
          <cell r="CL3542">
            <v>0</v>
          </cell>
          <cell r="CM3542">
            <v>0</v>
          </cell>
        </row>
        <row r="3543">
          <cell r="F3543">
            <v>697963</v>
          </cell>
          <cell r="G3543">
            <v>697963</v>
          </cell>
          <cell r="H3543">
            <v>4800.43</v>
          </cell>
          <cell r="I3543">
            <v>0</v>
          </cell>
          <cell r="AY3543">
            <v>0</v>
          </cell>
          <cell r="CK3543">
            <v>0</v>
          </cell>
          <cell r="CL3543">
            <v>0</v>
          </cell>
          <cell r="CM3543">
            <v>0</v>
          </cell>
        </row>
        <row r="3544">
          <cell r="F3544">
            <v>0</v>
          </cell>
          <cell r="G3544">
            <v>204946.1</v>
          </cell>
          <cell r="H3544">
            <v>204946.1</v>
          </cell>
          <cell r="I3544">
            <v>0</v>
          </cell>
          <cell r="AY3544">
            <v>0</v>
          </cell>
          <cell r="CK3544">
            <v>0</v>
          </cell>
          <cell r="CL3544">
            <v>0</v>
          </cell>
          <cell r="CM3544">
            <v>0</v>
          </cell>
        </row>
        <row r="3545">
          <cell r="F3545">
            <v>495524</v>
          </cell>
          <cell r="G3545">
            <v>486636.84</v>
          </cell>
          <cell r="H3545">
            <v>356236.92</v>
          </cell>
          <cell r="I3545">
            <v>0</v>
          </cell>
          <cell r="AY3545">
            <v>41154.300000000003</v>
          </cell>
          <cell r="CK3545">
            <v>0</v>
          </cell>
          <cell r="CL3545">
            <v>0</v>
          </cell>
          <cell r="CM3545">
            <v>0</v>
          </cell>
        </row>
        <row r="3546">
          <cell r="F3546">
            <v>82521</v>
          </cell>
          <cell r="G3546">
            <v>81105.789999999994</v>
          </cell>
          <cell r="H3546">
            <v>60748.92</v>
          </cell>
          <cell r="I3546">
            <v>0</v>
          </cell>
          <cell r="AY3546">
            <v>7049.99</v>
          </cell>
          <cell r="CK3546">
            <v>0</v>
          </cell>
          <cell r="CL3546">
            <v>0</v>
          </cell>
          <cell r="CM3546">
            <v>0</v>
          </cell>
        </row>
        <row r="3547">
          <cell r="F3547">
            <v>132000</v>
          </cell>
          <cell r="G3547">
            <v>128491.5</v>
          </cell>
          <cell r="H3547">
            <v>96037.5</v>
          </cell>
          <cell r="I3547">
            <v>0</v>
          </cell>
          <cell r="AY3547">
            <v>10822.5</v>
          </cell>
          <cell r="CK3547">
            <v>0</v>
          </cell>
          <cell r="CL3547">
            <v>0</v>
          </cell>
          <cell r="CM3547">
            <v>0</v>
          </cell>
        </row>
        <row r="3548">
          <cell r="F3548">
            <v>79562</v>
          </cell>
          <cell r="G3548">
            <v>74580.72</v>
          </cell>
          <cell r="H3548">
            <v>74140.100000000006</v>
          </cell>
          <cell r="I3548">
            <v>0</v>
          </cell>
          <cell r="AY3548">
            <v>0</v>
          </cell>
          <cell r="CK3548">
            <v>0</v>
          </cell>
          <cell r="CL3548">
            <v>0</v>
          </cell>
          <cell r="CM3548">
            <v>0</v>
          </cell>
        </row>
        <row r="3549">
          <cell r="F3549">
            <v>465466</v>
          </cell>
          <cell r="G3549">
            <v>459588.04</v>
          </cell>
          <cell r="H3549">
            <v>304480.34000000003</v>
          </cell>
          <cell r="I3549">
            <v>0</v>
          </cell>
          <cell r="AY3549">
            <v>32908.85</v>
          </cell>
          <cell r="CK3549">
            <v>0</v>
          </cell>
          <cell r="CL3549">
            <v>0</v>
          </cell>
          <cell r="CM3549">
            <v>0</v>
          </cell>
        </row>
        <row r="3550">
          <cell r="F3550">
            <v>104694</v>
          </cell>
          <cell r="G3550">
            <v>82016.42</v>
          </cell>
          <cell r="H3550">
            <v>68017.87</v>
          </cell>
          <cell r="I3550">
            <v>0</v>
          </cell>
          <cell r="AY3550">
            <v>0</v>
          </cell>
          <cell r="CK3550">
            <v>0</v>
          </cell>
          <cell r="CL3550">
            <v>0</v>
          </cell>
          <cell r="CM3550">
            <v>0</v>
          </cell>
        </row>
        <row r="3551">
          <cell r="F3551">
            <v>62830</v>
          </cell>
          <cell r="G3551">
            <v>62830</v>
          </cell>
          <cell r="H3551">
            <v>25242.32</v>
          </cell>
          <cell r="I3551">
            <v>0</v>
          </cell>
          <cell r="AY3551">
            <v>0</v>
          </cell>
          <cell r="CK3551">
            <v>0</v>
          </cell>
          <cell r="CL3551">
            <v>0</v>
          </cell>
          <cell r="CM3551">
            <v>0</v>
          </cell>
        </row>
        <row r="3552">
          <cell r="F3552">
            <v>664591</v>
          </cell>
          <cell r="G3552">
            <v>676394.03</v>
          </cell>
          <cell r="H3552">
            <v>507835.61</v>
          </cell>
          <cell r="I3552">
            <v>0</v>
          </cell>
          <cell r="AY3552">
            <v>54025.14</v>
          </cell>
          <cell r="CK3552">
            <v>0</v>
          </cell>
          <cell r="CL3552">
            <v>0</v>
          </cell>
          <cell r="CM3552">
            <v>0</v>
          </cell>
        </row>
        <row r="3553">
          <cell r="F3553">
            <v>5000</v>
          </cell>
          <cell r="G3553">
            <v>4592</v>
          </cell>
          <cell r="H3553">
            <v>1028</v>
          </cell>
          <cell r="I3553">
            <v>115</v>
          </cell>
          <cell r="AY3553">
            <v>0</v>
          </cell>
          <cell r="CK3553">
            <v>0</v>
          </cell>
          <cell r="CL3553">
            <v>0</v>
          </cell>
          <cell r="CM3553">
            <v>0</v>
          </cell>
        </row>
        <row r="3554">
          <cell r="F3554">
            <v>5101</v>
          </cell>
          <cell r="G3554">
            <v>5101</v>
          </cell>
          <cell r="H3554">
            <v>2978.5</v>
          </cell>
          <cell r="I3554">
            <v>1</v>
          </cell>
          <cell r="AY3554">
            <v>0</v>
          </cell>
          <cell r="CK3554">
            <v>0</v>
          </cell>
          <cell r="CL3554">
            <v>0</v>
          </cell>
          <cell r="CM3554">
            <v>0</v>
          </cell>
        </row>
        <row r="3555">
          <cell r="F3555">
            <v>3115</v>
          </cell>
          <cell r="G3555">
            <v>3115</v>
          </cell>
          <cell r="H3555">
            <v>0</v>
          </cell>
          <cell r="I3555">
            <v>0</v>
          </cell>
          <cell r="AY3555">
            <v>0</v>
          </cell>
          <cell r="CK3555">
            <v>0</v>
          </cell>
          <cell r="CL3555">
            <v>0</v>
          </cell>
          <cell r="CM3555">
            <v>0</v>
          </cell>
        </row>
        <row r="3556">
          <cell r="F3556">
            <v>12000</v>
          </cell>
          <cell r="G3556">
            <v>12000</v>
          </cell>
          <cell r="H3556">
            <v>1316.19</v>
          </cell>
          <cell r="I3556">
            <v>2311</v>
          </cell>
          <cell r="AY3556">
            <v>0</v>
          </cell>
          <cell r="CK3556">
            <v>0</v>
          </cell>
          <cell r="CL3556">
            <v>0</v>
          </cell>
          <cell r="CM3556">
            <v>0</v>
          </cell>
        </row>
        <row r="3557">
          <cell r="F3557">
            <v>177985</v>
          </cell>
          <cell r="G3557">
            <v>179178</v>
          </cell>
          <cell r="H3557">
            <v>119669.6</v>
          </cell>
          <cell r="I3557">
            <v>59508.4</v>
          </cell>
          <cell r="AY3557">
            <v>220</v>
          </cell>
          <cell r="CK3557">
            <v>0</v>
          </cell>
          <cell r="CL3557">
            <v>0</v>
          </cell>
          <cell r="CM3557">
            <v>0</v>
          </cell>
        </row>
        <row r="3558">
          <cell r="F3558">
            <v>22413</v>
          </cell>
          <cell r="G3558">
            <v>22413</v>
          </cell>
          <cell r="H3558">
            <v>18296.490000000002</v>
          </cell>
          <cell r="I3558">
            <v>2418</v>
          </cell>
          <cell r="AY3558">
            <v>0</v>
          </cell>
          <cell r="CK3558">
            <v>0</v>
          </cell>
          <cell r="CL3558">
            <v>0</v>
          </cell>
          <cell r="CM3558">
            <v>0</v>
          </cell>
        </row>
        <row r="3559">
          <cell r="F3559">
            <v>12549</v>
          </cell>
          <cell r="G3559">
            <v>11324</v>
          </cell>
          <cell r="H3559">
            <v>6789.45</v>
          </cell>
          <cell r="I3559">
            <v>0</v>
          </cell>
          <cell r="AY3559">
            <v>0</v>
          </cell>
          <cell r="CK3559">
            <v>0</v>
          </cell>
          <cell r="CL3559">
            <v>0</v>
          </cell>
          <cell r="CM3559">
            <v>0</v>
          </cell>
        </row>
        <row r="3560">
          <cell r="F3560">
            <v>3522</v>
          </cell>
          <cell r="G3560">
            <v>3522</v>
          </cell>
          <cell r="H3560">
            <v>0</v>
          </cell>
          <cell r="I3560">
            <v>0</v>
          </cell>
          <cell r="AY3560">
            <v>0</v>
          </cell>
          <cell r="CK3560">
            <v>0</v>
          </cell>
          <cell r="CL3560">
            <v>0</v>
          </cell>
          <cell r="CM3560">
            <v>0</v>
          </cell>
        </row>
        <row r="3561">
          <cell r="F3561">
            <v>8000</v>
          </cell>
          <cell r="G3561">
            <v>11050</v>
          </cell>
          <cell r="H3561">
            <v>9845</v>
          </cell>
          <cell r="I3561">
            <v>1205</v>
          </cell>
          <cell r="AY3561">
            <v>675</v>
          </cell>
          <cell r="CK3561">
            <v>0</v>
          </cell>
          <cell r="CL3561">
            <v>0</v>
          </cell>
          <cell r="CM3561">
            <v>0</v>
          </cell>
        </row>
        <row r="3562">
          <cell r="F3562">
            <v>30000</v>
          </cell>
          <cell r="G3562">
            <v>28090</v>
          </cell>
          <cell r="H3562">
            <v>8165.82</v>
          </cell>
          <cell r="I3562">
            <v>800</v>
          </cell>
          <cell r="AY3562">
            <v>0</v>
          </cell>
          <cell r="CK3562">
            <v>0</v>
          </cell>
          <cell r="CL3562">
            <v>0</v>
          </cell>
          <cell r="CM3562">
            <v>0</v>
          </cell>
        </row>
        <row r="3563">
          <cell r="F3563">
            <v>1063</v>
          </cell>
          <cell r="G3563">
            <v>1063</v>
          </cell>
          <cell r="H3563">
            <v>0</v>
          </cell>
          <cell r="I3563">
            <v>0</v>
          </cell>
          <cell r="AY3563">
            <v>0</v>
          </cell>
          <cell r="CK3563">
            <v>0</v>
          </cell>
          <cell r="CL3563">
            <v>0</v>
          </cell>
          <cell r="CM3563">
            <v>0</v>
          </cell>
        </row>
        <row r="3564">
          <cell r="F3564">
            <v>23465</v>
          </cell>
          <cell r="G3564">
            <v>23465</v>
          </cell>
          <cell r="H3564">
            <v>11770.93</v>
          </cell>
          <cell r="I3564">
            <v>8567.6299999999992</v>
          </cell>
          <cell r="AY3564">
            <v>0</v>
          </cell>
          <cell r="CK3564">
            <v>0</v>
          </cell>
          <cell r="CL3564">
            <v>0</v>
          </cell>
          <cell r="CM3564">
            <v>0</v>
          </cell>
        </row>
        <row r="3565">
          <cell r="F3565">
            <v>13000</v>
          </cell>
          <cell r="G3565">
            <v>12300</v>
          </cell>
          <cell r="H3565">
            <v>10691.5</v>
          </cell>
          <cell r="I3565">
            <v>2882.13</v>
          </cell>
          <cell r="AY3565">
            <v>1709</v>
          </cell>
          <cell r="CK3565">
            <v>0</v>
          </cell>
          <cell r="CL3565">
            <v>0</v>
          </cell>
          <cell r="CM3565">
            <v>0</v>
          </cell>
        </row>
        <row r="3566">
          <cell r="F3566">
            <v>37243</v>
          </cell>
          <cell r="G3566">
            <v>37243</v>
          </cell>
          <cell r="H3566">
            <v>24626.880000000001</v>
          </cell>
          <cell r="I3566">
            <v>1080.8499999999999</v>
          </cell>
          <cell r="AY3566">
            <v>0</v>
          </cell>
          <cell r="CK3566">
            <v>0</v>
          </cell>
          <cell r="CL3566">
            <v>0</v>
          </cell>
          <cell r="CM3566">
            <v>0</v>
          </cell>
        </row>
        <row r="3567">
          <cell r="F3567">
            <v>2000</v>
          </cell>
          <cell r="G3567">
            <v>2000</v>
          </cell>
          <cell r="H3567">
            <v>1500</v>
          </cell>
          <cell r="I3567">
            <v>488.7</v>
          </cell>
          <cell r="AY3567">
            <v>0</v>
          </cell>
          <cell r="CK3567">
            <v>0</v>
          </cell>
          <cell r="CL3567">
            <v>0</v>
          </cell>
          <cell r="CM3567">
            <v>0</v>
          </cell>
        </row>
        <row r="3568">
          <cell r="F3568">
            <v>15000</v>
          </cell>
          <cell r="G3568">
            <v>15000</v>
          </cell>
          <cell r="H3568">
            <v>5374.85</v>
          </cell>
          <cell r="I3568">
            <v>0</v>
          </cell>
          <cell r="AY3568">
            <v>0</v>
          </cell>
          <cell r="CK3568">
            <v>0</v>
          </cell>
          <cell r="CL3568">
            <v>0</v>
          </cell>
          <cell r="CM3568">
            <v>0</v>
          </cell>
        </row>
        <row r="3569">
          <cell r="F3569">
            <v>7553</v>
          </cell>
          <cell r="G3569">
            <v>7553</v>
          </cell>
          <cell r="H3569">
            <v>7553</v>
          </cell>
          <cell r="I3569">
            <v>0</v>
          </cell>
          <cell r="AY3569">
            <v>0</v>
          </cell>
          <cell r="CK3569">
            <v>0</v>
          </cell>
          <cell r="CL3569">
            <v>0</v>
          </cell>
          <cell r="CM3569">
            <v>0</v>
          </cell>
        </row>
        <row r="3570">
          <cell r="F3570">
            <v>8000</v>
          </cell>
          <cell r="G3570">
            <v>7522</v>
          </cell>
          <cell r="H3570">
            <v>1736</v>
          </cell>
          <cell r="I3570">
            <v>288</v>
          </cell>
          <cell r="AY3570">
            <v>0</v>
          </cell>
          <cell r="CK3570">
            <v>0</v>
          </cell>
          <cell r="CL3570">
            <v>0</v>
          </cell>
          <cell r="CM3570">
            <v>0</v>
          </cell>
        </row>
        <row r="3571">
          <cell r="F3571">
            <v>1500</v>
          </cell>
          <cell r="G3571">
            <v>1978</v>
          </cell>
          <cell r="H3571">
            <v>1978</v>
          </cell>
          <cell r="I3571">
            <v>0</v>
          </cell>
          <cell r="AY3571">
            <v>0</v>
          </cell>
          <cell r="CK3571">
            <v>0</v>
          </cell>
          <cell r="CL3571">
            <v>0</v>
          </cell>
          <cell r="CM3571">
            <v>0</v>
          </cell>
        </row>
        <row r="3572">
          <cell r="F3572">
            <v>10000</v>
          </cell>
          <cell r="G3572">
            <v>10000</v>
          </cell>
          <cell r="H3572">
            <v>5412.97</v>
          </cell>
          <cell r="I3572">
            <v>0</v>
          </cell>
          <cell r="AY3572">
            <v>0</v>
          </cell>
          <cell r="CK3572">
            <v>0</v>
          </cell>
          <cell r="CL3572">
            <v>0</v>
          </cell>
          <cell r="CM3572">
            <v>0</v>
          </cell>
        </row>
        <row r="3573">
          <cell r="F3573">
            <v>5543</v>
          </cell>
          <cell r="G3573">
            <v>5543</v>
          </cell>
          <cell r="H3573">
            <v>0</v>
          </cell>
          <cell r="I3573">
            <v>0</v>
          </cell>
          <cell r="AY3573">
            <v>0</v>
          </cell>
          <cell r="CK3573">
            <v>0</v>
          </cell>
          <cell r="CL3573">
            <v>0</v>
          </cell>
          <cell r="CM3573">
            <v>0</v>
          </cell>
        </row>
        <row r="3574">
          <cell r="F3574">
            <v>35347</v>
          </cell>
          <cell r="G3574">
            <v>27027.63</v>
          </cell>
          <cell r="H3574">
            <v>26756.43</v>
          </cell>
          <cell r="I3574">
            <v>0</v>
          </cell>
          <cell r="AY3574">
            <v>0</v>
          </cell>
          <cell r="CK3574">
            <v>0</v>
          </cell>
          <cell r="CL3574">
            <v>0</v>
          </cell>
          <cell r="CM3574">
            <v>0</v>
          </cell>
        </row>
        <row r="3575">
          <cell r="F3575">
            <v>0</v>
          </cell>
          <cell r="G3575">
            <v>3048247.38</v>
          </cell>
          <cell r="H3575">
            <v>1474216.84</v>
          </cell>
          <cell r="I3575">
            <v>330357.24</v>
          </cell>
          <cell r="AY3575">
            <v>0</v>
          </cell>
          <cell r="CK3575">
            <v>0</v>
          </cell>
          <cell r="CL3575">
            <v>0</v>
          </cell>
          <cell r="CM3575">
            <v>0</v>
          </cell>
        </row>
        <row r="3576">
          <cell r="F3576">
            <v>365196</v>
          </cell>
          <cell r="G3576">
            <v>365196</v>
          </cell>
          <cell r="H3576">
            <v>277398.18</v>
          </cell>
          <cell r="I3576">
            <v>0</v>
          </cell>
          <cell r="AY3576">
            <v>29842.58</v>
          </cell>
          <cell r="CK3576">
            <v>0</v>
          </cell>
          <cell r="CL3576">
            <v>0</v>
          </cell>
          <cell r="CM3576">
            <v>0</v>
          </cell>
        </row>
        <row r="3577">
          <cell r="F3577">
            <v>25416</v>
          </cell>
          <cell r="G3577">
            <v>31072.5</v>
          </cell>
          <cell r="H3577">
            <v>31072.5</v>
          </cell>
          <cell r="I3577">
            <v>0</v>
          </cell>
          <cell r="AY3577">
            <v>1852.5</v>
          </cell>
          <cell r="CK3577">
            <v>0</v>
          </cell>
          <cell r="CL3577">
            <v>0</v>
          </cell>
          <cell r="CM3577">
            <v>0</v>
          </cell>
        </row>
        <row r="3578">
          <cell r="F3578">
            <v>30164</v>
          </cell>
          <cell r="G3578">
            <v>30164</v>
          </cell>
          <cell r="H3578">
            <v>11512.2</v>
          </cell>
          <cell r="I3578">
            <v>0</v>
          </cell>
          <cell r="AY3578">
            <v>0</v>
          </cell>
          <cell r="CK3578">
            <v>0</v>
          </cell>
          <cell r="CL3578">
            <v>0</v>
          </cell>
          <cell r="CM3578">
            <v>0</v>
          </cell>
        </row>
        <row r="3579">
          <cell r="F3579">
            <v>75952</v>
          </cell>
          <cell r="G3579">
            <v>75952</v>
          </cell>
          <cell r="H3579">
            <v>0</v>
          </cell>
          <cell r="I3579">
            <v>0</v>
          </cell>
          <cell r="AY3579">
            <v>0</v>
          </cell>
          <cell r="CK3579">
            <v>0</v>
          </cell>
          <cell r="CL3579">
            <v>0</v>
          </cell>
          <cell r="CM3579">
            <v>0</v>
          </cell>
        </row>
        <row r="3580">
          <cell r="F3580">
            <v>61239</v>
          </cell>
          <cell r="G3580">
            <v>61239</v>
          </cell>
          <cell r="H3580">
            <v>45604.97</v>
          </cell>
          <cell r="I3580">
            <v>0</v>
          </cell>
          <cell r="AY3580">
            <v>4611.16</v>
          </cell>
          <cell r="CK3580">
            <v>0</v>
          </cell>
          <cell r="CL3580">
            <v>0</v>
          </cell>
          <cell r="CM3580">
            <v>0</v>
          </cell>
        </row>
        <row r="3581">
          <cell r="F3581">
            <v>9895</v>
          </cell>
          <cell r="G3581">
            <v>9895</v>
          </cell>
          <cell r="H3581">
            <v>7582.43</v>
          </cell>
          <cell r="I3581">
            <v>0</v>
          </cell>
          <cell r="AY3581">
            <v>767.57</v>
          </cell>
          <cell r="CK3581">
            <v>0</v>
          </cell>
          <cell r="CL3581">
            <v>0</v>
          </cell>
          <cell r="CM3581">
            <v>0</v>
          </cell>
        </row>
        <row r="3582">
          <cell r="F3582">
            <v>19800</v>
          </cell>
          <cell r="G3582">
            <v>19800</v>
          </cell>
          <cell r="H3582">
            <v>14332.5</v>
          </cell>
          <cell r="I3582">
            <v>0</v>
          </cell>
          <cell r="AY3582">
            <v>1462.5</v>
          </cell>
          <cell r="CK3582">
            <v>0</v>
          </cell>
          <cell r="CL3582">
            <v>0</v>
          </cell>
          <cell r="CM3582">
            <v>0</v>
          </cell>
        </row>
        <row r="3583">
          <cell r="F3583">
            <v>8680</v>
          </cell>
          <cell r="G3583">
            <v>9765.81</v>
          </cell>
          <cell r="H3583">
            <v>9765.81</v>
          </cell>
          <cell r="I3583">
            <v>0</v>
          </cell>
          <cell r="AY3583">
            <v>0</v>
          </cell>
          <cell r="CK3583">
            <v>0</v>
          </cell>
          <cell r="CL3583">
            <v>0</v>
          </cell>
          <cell r="CM3583">
            <v>0</v>
          </cell>
        </row>
        <row r="3584">
          <cell r="F3584">
            <v>50431</v>
          </cell>
          <cell r="G3584">
            <v>50431</v>
          </cell>
          <cell r="H3584">
            <v>37568.53</v>
          </cell>
          <cell r="I3584">
            <v>0</v>
          </cell>
          <cell r="AY3584">
            <v>3136.07</v>
          </cell>
          <cell r="CK3584">
            <v>0</v>
          </cell>
          <cell r="CL3584">
            <v>0</v>
          </cell>
          <cell r="CM3584">
            <v>0</v>
          </cell>
        </row>
        <row r="3585">
          <cell r="F3585">
            <v>19733</v>
          </cell>
          <cell r="G3585">
            <v>19733</v>
          </cell>
          <cell r="H3585">
            <v>6205.68</v>
          </cell>
          <cell r="I3585">
            <v>0</v>
          </cell>
          <cell r="AY3585">
            <v>0</v>
          </cell>
          <cell r="CK3585">
            <v>0</v>
          </cell>
          <cell r="CL3585">
            <v>0</v>
          </cell>
          <cell r="CM3585">
            <v>0</v>
          </cell>
        </row>
        <row r="3586">
          <cell r="F3586">
            <v>2777376</v>
          </cell>
          <cell r="G3586">
            <v>2777376</v>
          </cell>
          <cell r="H3586">
            <v>2085310.11</v>
          </cell>
          <cell r="I3586">
            <v>0</v>
          </cell>
          <cell r="AY3586">
            <v>229507.89</v>
          </cell>
          <cell r="CK3586">
            <v>0</v>
          </cell>
          <cell r="CL3586">
            <v>0</v>
          </cell>
          <cell r="CM3586">
            <v>0</v>
          </cell>
        </row>
        <row r="3587">
          <cell r="F3587">
            <v>1505065</v>
          </cell>
          <cell r="G3587">
            <v>1505065</v>
          </cell>
          <cell r="H3587">
            <v>724043.49</v>
          </cell>
          <cell r="I3587">
            <v>216280.89</v>
          </cell>
          <cell r="AY3587">
            <v>0</v>
          </cell>
          <cell r="CK3587">
            <v>0</v>
          </cell>
          <cell r="CL3587">
            <v>0</v>
          </cell>
          <cell r="CM3587">
            <v>62000</v>
          </cell>
        </row>
        <row r="3588">
          <cell r="F3588">
            <v>135185</v>
          </cell>
          <cell r="G3588">
            <v>135185</v>
          </cell>
          <cell r="H3588">
            <v>119479.5</v>
          </cell>
          <cell r="I3588">
            <v>0</v>
          </cell>
          <cell r="AY3588">
            <v>12573.5</v>
          </cell>
          <cell r="CK3588">
            <v>0</v>
          </cell>
          <cell r="CL3588">
            <v>0</v>
          </cell>
          <cell r="CM3588">
            <v>0</v>
          </cell>
        </row>
        <row r="3589">
          <cell r="F3589">
            <v>217682</v>
          </cell>
          <cell r="G3589">
            <v>217682</v>
          </cell>
          <cell r="H3589">
            <v>105047.65</v>
          </cell>
          <cell r="I3589">
            <v>0</v>
          </cell>
          <cell r="AY3589">
            <v>0</v>
          </cell>
          <cell r="CK3589">
            <v>0</v>
          </cell>
          <cell r="CL3589">
            <v>0</v>
          </cell>
          <cell r="CM3589">
            <v>0</v>
          </cell>
        </row>
        <row r="3590">
          <cell r="F3590">
            <v>567058</v>
          </cell>
          <cell r="G3590">
            <v>567058</v>
          </cell>
          <cell r="H3590">
            <v>0</v>
          </cell>
          <cell r="I3590">
            <v>0</v>
          </cell>
          <cell r="AY3590">
            <v>0</v>
          </cell>
          <cell r="CK3590">
            <v>0</v>
          </cell>
          <cell r="CL3590">
            <v>0</v>
          </cell>
          <cell r="CM3590">
            <v>0</v>
          </cell>
        </row>
        <row r="3591">
          <cell r="F3591">
            <v>0</v>
          </cell>
          <cell r="G3591">
            <v>5506.85</v>
          </cell>
          <cell r="H3591">
            <v>5506.85</v>
          </cell>
          <cell r="I3591">
            <v>0</v>
          </cell>
          <cell r="AY3591">
            <v>3000.33</v>
          </cell>
          <cell r="CK3591">
            <v>0</v>
          </cell>
          <cell r="CL3591">
            <v>0</v>
          </cell>
          <cell r="CM3591">
            <v>0</v>
          </cell>
        </row>
        <row r="3592">
          <cell r="F3592">
            <v>286535</v>
          </cell>
          <cell r="G3592">
            <v>286535</v>
          </cell>
          <cell r="H3592">
            <v>174623.96</v>
          </cell>
          <cell r="I3592">
            <v>0</v>
          </cell>
          <cell r="AY3592">
            <v>0</v>
          </cell>
          <cell r="CK3592">
            <v>0</v>
          </cell>
          <cell r="CL3592">
            <v>0</v>
          </cell>
          <cell r="CM3592">
            <v>0</v>
          </cell>
        </row>
        <row r="3593">
          <cell r="F3593">
            <v>392874</v>
          </cell>
          <cell r="G3593">
            <v>392874</v>
          </cell>
          <cell r="H3593">
            <v>302848.45</v>
          </cell>
          <cell r="I3593">
            <v>0</v>
          </cell>
          <cell r="AY3593">
            <v>33733.32</v>
          </cell>
          <cell r="CK3593">
            <v>0</v>
          </cell>
          <cell r="CL3593">
            <v>0</v>
          </cell>
          <cell r="CM3593">
            <v>0</v>
          </cell>
        </row>
        <row r="3594">
          <cell r="F3594">
            <v>65378</v>
          </cell>
          <cell r="G3594">
            <v>65378</v>
          </cell>
          <cell r="H3594">
            <v>51465.83</v>
          </cell>
          <cell r="I3594">
            <v>0</v>
          </cell>
          <cell r="AY3594">
            <v>5761.98</v>
          </cell>
          <cell r="CK3594">
            <v>0</v>
          </cell>
          <cell r="CL3594">
            <v>0</v>
          </cell>
          <cell r="CM3594">
            <v>0</v>
          </cell>
        </row>
        <row r="3595">
          <cell r="F3595">
            <v>105600</v>
          </cell>
          <cell r="G3595">
            <v>105600</v>
          </cell>
          <cell r="H3595">
            <v>83346.64</v>
          </cell>
          <cell r="I3595">
            <v>0</v>
          </cell>
          <cell r="AY3595">
            <v>9067.4</v>
          </cell>
          <cell r="CK3595">
            <v>0</v>
          </cell>
          <cell r="CL3595">
            <v>0</v>
          </cell>
          <cell r="CM3595">
            <v>0</v>
          </cell>
        </row>
        <row r="3596">
          <cell r="F3596">
            <v>64807</v>
          </cell>
          <cell r="G3596">
            <v>64895.33</v>
          </cell>
          <cell r="H3596">
            <v>64895.33</v>
          </cell>
          <cell r="I3596">
            <v>0</v>
          </cell>
          <cell r="AY3596">
            <v>0</v>
          </cell>
          <cell r="CK3596">
            <v>0</v>
          </cell>
          <cell r="CL3596">
            <v>0</v>
          </cell>
          <cell r="CM3596">
            <v>0</v>
          </cell>
        </row>
        <row r="3597">
          <cell r="F3597">
            <v>357306</v>
          </cell>
          <cell r="G3597">
            <v>357306</v>
          </cell>
          <cell r="H3597">
            <v>252758.29</v>
          </cell>
          <cell r="I3597">
            <v>0</v>
          </cell>
          <cell r="AY3597">
            <v>24088.68</v>
          </cell>
          <cell r="CK3597">
            <v>0</v>
          </cell>
          <cell r="CL3597">
            <v>0</v>
          </cell>
          <cell r="CM3597">
            <v>0</v>
          </cell>
        </row>
        <row r="3598">
          <cell r="F3598">
            <v>27364</v>
          </cell>
          <cell r="G3598">
            <v>21593.14</v>
          </cell>
          <cell r="H3598">
            <v>20479.5</v>
          </cell>
          <cell r="I3598">
            <v>0</v>
          </cell>
          <cell r="AY3598">
            <v>0</v>
          </cell>
          <cell r="CK3598">
            <v>0</v>
          </cell>
          <cell r="CL3598">
            <v>0</v>
          </cell>
          <cell r="CM3598">
            <v>0</v>
          </cell>
        </row>
        <row r="3599">
          <cell r="F3599">
            <v>4681</v>
          </cell>
          <cell r="G3599">
            <v>4681</v>
          </cell>
          <cell r="H3599">
            <v>2326.54</v>
          </cell>
          <cell r="I3599">
            <v>0</v>
          </cell>
          <cell r="AY3599">
            <v>451.33</v>
          </cell>
          <cell r="CK3599">
            <v>0</v>
          </cell>
          <cell r="CL3599">
            <v>0</v>
          </cell>
          <cell r="CM3599">
            <v>0</v>
          </cell>
        </row>
        <row r="3600">
          <cell r="F3600">
            <v>35785</v>
          </cell>
          <cell r="G3600">
            <v>35785</v>
          </cell>
          <cell r="H3600">
            <v>22362.34</v>
          </cell>
          <cell r="I3600">
            <v>0</v>
          </cell>
          <cell r="AY3600">
            <v>437.56</v>
          </cell>
          <cell r="CK3600">
            <v>0</v>
          </cell>
          <cell r="CL3600">
            <v>0</v>
          </cell>
          <cell r="CM3600">
            <v>0</v>
          </cell>
        </row>
        <row r="3601">
          <cell r="F3601">
            <v>61560</v>
          </cell>
          <cell r="G3601">
            <v>61560</v>
          </cell>
          <cell r="H3601">
            <v>42522.99</v>
          </cell>
          <cell r="I3601">
            <v>1125.05</v>
          </cell>
          <cell r="AY3601">
            <v>0</v>
          </cell>
          <cell r="CK3601">
            <v>0</v>
          </cell>
          <cell r="CL3601">
            <v>0</v>
          </cell>
          <cell r="CM3601">
            <v>0</v>
          </cell>
        </row>
        <row r="3602">
          <cell r="F3602">
            <v>8478</v>
          </cell>
          <cell r="G3602">
            <v>8478</v>
          </cell>
          <cell r="H3602">
            <v>287.5</v>
          </cell>
          <cell r="I3602">
            <v>0</v>
          </cell>
          <cell r="AY3602">
            <v>0</v>
          </cell>
          <cell r="CK3602">
            <v>0</v>
          </cell>
          <cell r="CL3602">
            <v>0</v>
          </cell>
          <cell r="CM3602">
            <v>0</v>
          </cell>
        </row>
        <row r="3603">
          <cell r="F3603">
            <v>12099</v>
          </cell>
          <cell r="G3603">
            <v>12099</v>
          </cell>
          <cell r="H3603">
            <v>0</v>
          </cell>
          <cell r="I3603">
            <v>2645</v>
          </cell>
          <cell r="AY3603">
            <v>0</v>
          </cell>
          <cell r="CK3603">
            <v>0</v>
          </cell>
          <cell r="CL3603">
            <v>0</v>
          </cell>
          <cell r="CM3603">
            <v>0</v>
          </cell>
        </row>
        <row r="3604">
          <cell r="F3604">
            <v>150000</v>
          </cell>
          <cell r="G3604">
            <v>150000</v>
          </cell>
          <cell r="H3604">
            <v>45694.05</v>
          </cell>
          <cell r="I3604">
            <v>7</v>
          </cell>
          <cell r="AY3604">
            <v>0</v>
          </cell>
          <cell r="CK3604">
            <v>0</v>
          </cell>
          <cell r="CL3604">
            <v>0</v>
          </cell>
          <cell r="CM3604">
            <v>0</v>
          </cell>
        </row>
        <row r="3605">
          <cell r="F3605">
            <v>3041</v>
          </cell>
          <cell r="G3605">
            <v>3041</v>
          </cell>
          <cell r="H3605">
            <v>0</v>
          </cell>
          <cell r="I3605">
            <v>0</v>
          </cell>
          <cell r="AY3605">
            <v>0</v>
          </cell>
          <cell r="CK3605">
            <v>0</v>
          </cell>
          <cell r="CL3605">
            <v>0</v>
          </cell>
          <cell r="CM3605">
            <v>0</v>
          </cell>
        </row>
        <row r="3606">
          <cell r="F3606">
            <v>1000</v>
          </cell>
          <cell r="G3606">
            <v>1000</v>
          </cell>
          <cell r="H3606">
            <v>0</v>
          </cell>
          <cell r="I3606">
            <v>0</v>
          </cell>
          <cell r="AY3606">
            <v>0</v>
          </cell>
          <cell r="CK3606">
            <v>0</v>
          </cell>
          <cell r="CL3606">
            <v>0</v>
          </cell>
          <cell r="CM3606">
            <v>0</v>
          </cell>
        </row>
        <row r="3607">
          <cell r="F3607">
            <v>12000</v>
          </cell>
          <cell r="G3607">
            <v>12000</v>
          </cell>
          <cell r="H3607">
            <v>3427.5</v>
          </cell>
          <cell r="I3607">
            <v>0</v>
          </cell>
          <cell r="AY3607">
            <v>0</v>
          </cell>
          <cell r="CK3607">
            <v>0</v>
          </cell>
          <cell r="CL3607">
            <v>0</v>
          </cell>
          <cell r="CM3607">
            <v>0</v>
          </cell>
        </row>
        <row r="3608">
          <cell r="F3608">
            <v>9613</v>
          </cell>
          <cell r="G3608">
            <v>9613</v>
          </cell>
          <cell r="H3608">
            <v>6177</v>
          </cell>
          <cell r="I3608">
            <v>0</v>
          </cell>
          <cell r="AY3608">
            <v>0</v>
          </cell>
          <cell r="CK3608">
            <v>0</v>
          </cell>
          <cell r="CL3608">
            <v>0</v>
          </cell>
          <cell r="CM3608">
            <v>0</v>
          </cell>
        </row>
        <row r="3609">
          <cell r="F3609">
            <v>2500</v>
          </cell>
          <cell r="G3609">
            <v>2500</v>
          </cell>
          <cell r="H3609">
            <v>0</v>
          </cell>
          <cell r="I3609">
            <v>0</v>
          </cell>
          <cell r="AY3609">
            <v>0</v>
          </cell>
          <cell r="CK3609">
            <v>0</v>
          </cell>
          <cell r="CL3609">
            <v>0</v>
          </cell>
          <cell r="CM3609">
            <v>0</v>
          </cell>
        </row>
        <row r="3610">
          <cell r="F3610">
            <v>19818</v>
          </cell>
          <cell r="G3610">
            <v>39559.86</v>
          </cell>
          <cell r="H3610">
            <v>39559.86</v>
          </cell>
          <cell r="I3610">
            <v>0</v>
          </cell>
          <cell r="AY3610">
            <v>0</v>
          </cell>
          <cell r="CK3610">
            <v>0</v>
          </cell>
          <cell r="CL3610">
            <v>0</v>
          </cell>
          <cell r="CM3610">
            <v>0</v>
          </cell>
        </row>
        <row r="3611">
          <cell r="F3611">
            <v>47434</v>
          </cell>
          <cell r="G3611">
            <v>47434</v>
          </cell>
          <cell r="H3611">
            <v>0</v>
          </cell>
          <cell r="I3611">
            <v>0</v>
          </cell>
          <cell r="AY3611">
            <v>0</v>
          </cell>
          <cell r="CK3611">
            <v>0</v>
          </cell>
          <cell r="CL3611">
            <v>0</v>
          </cell>
          <cell r="CM3611">
            <v>0</v>
          </cell>
        </row>
        <row r="3612">
          <cell r="F3612">
            <v>1229784</v>
          </cell>
          <cell r="G3612">
            <v>1273816.3400000001</v>
          </cell>
          <cell r="H3612">
            <v>1273816.3400000001</v>
          </cell>
          <cell r="I3612">
            <v>0</v>
          </cell>
          <cell r="AY3612">
            <v>111516.57</v>
          </cell>
          <cell r="CK3612">
            <v>0</v>
          </cell>
          <cell r="CL3612">
            <v>0</v>
          </cell>
          <cell r="CM3612">
            <v>0</v>
          </cell>
        </row>
        <row r="3613">
          <cell r="F3613">
            <v>0</v>
          </cell>
          <cell r="G3613">
            <v>22153.86</v>
          </cell>
          <cell r="H3613">
            <v>17976.09</v>
          </cell>
          <cell r="I3613">
            <v>0</v>
          </cell>
          <cell r="AY3613">
            <v>0</v>
          </cell>
          <cell r="CK3613">
            <v>0</v>
          </cell>
          <cell r="CL3613">
            <v>0</v>
          </cell>
          <cell r="CM3613">
            <v>0</v>
          </cell>
        </row>
        <row r="3614">
          <cell r="F3614">
            <v>31947</v>
          </cell>
          <cell r="G3614">
            <v>31947</v>
          </cell>
          <cell r="H3614">
            <v>30033</v>
          </cell>
          <cell r="I3614">
            <v>0</v>
          </cell>
          <cell r="AY3614">
            <v>3337</v>
          </cell>
          <cell r="CK3614">
            <v>0</v>
          </cell>
          <cell r="CL3614">
            <v>0</v>
          </cell>
          <cell r="CM3614">
            <v>0</v>
          </cell>
        </row>
        <row r="3615">
          <cell r="F3615">
            <v>88624</v>
          </cell>
          <cell r="G3615">
            <v>88624</v>
          </cell>
          <cell r="H3615">
            <v>55243.54</v>
          </cell>
          <cell r="I3615">
            <v>0</v>
          </cell>
          <cell r="AY3615">
            <v>0</v>
          </cell>
          <cell r="CK3615">
            <v>0</v>
          </cell>
          <cell r="CL3615">
            <v>0</v>
          </cell>
          <cell r="CM3615">
            <v>0</v>
          </cell>
        </row>
        <row r="3616">
          <cell r="F3616">
            <v>246538</v>
          </cell>
          <cell r="G3616">
            <v>246538</v>
          </cell>
          <cell r="H3616">
            <v>0</v>
          </cell>
          <cell r="I3616">
            <v>0</v>
          </cell>
          <cell r="AY3616">
            <v>0</v>
          </cell>
          <cell r="CK3616">
            <v>0</v>
          </cell>
          <cell r="CL3616">
            <v>0</v>
          </cell>
          <cell r="CM3616">
            <v>0</v>
          </cell>
        </row>
        <row r="3617">
          <cell r="F3617">
            <v>169523</v>
          </cell>
          <cell r="G3617">
            <v>175722.59</v>
          </cell>
          <cell r="H3617">
            <v>175722.59</v>
          </cell>
          <cell r="I3617">
            <v>0</v>
          </cell>
          <cell r="AY3617">
            <v>14761.87</v>
          </cell>
          <cell r="CK3617">
            <v>0</v>
          </cell>
          <cell r="CL3617">
            <v>0</v>
          </cell>
          <cell r="CM3617">
            <v>0</v>
          </cell>
        </row>
        <row r="3618">
          <cell r="F3618">
            <v>28151</v>
          </cell>
          <cell r="G3618">
            <v>29388.62</v>
          </cell>
          <cell r="H3618">
            <v>29388.62</v>
          </cell>
          <cell r="I3618">
            <v>0</v>
          </cell>
          <cell r="AY3618">
            <v>2509.27</v>
          </cell>
          <cell r="CK3618">
            <v>0</v>
          </cell>
          <cell r="CL3618">
            <v>0</v>
          </cell>
          <cell r="CM3618">
            <v>0</v>
          </cell>
        </row>
        <row r="3619">
          <cell r="F3619">
            <v>46200</v>
          </cell>
          <cell r="G3619">
            <v>53122.94</v>
          </cell>
          <cell r="H3619">
            <v>53122.94</v>
          </cell>
          <cell r="I3619">
            <v>0</v>
          </cell>
          <cell r="AY3619">
            <v>4094.59</v>
          </cell>
          <cell r="CK3619">
            <v>0</v>
          </cell>
          <cell r="CL3619">
            <v>0</v>
          </cell>
          <cell r="CM3619">
            <v>0</v>
          </cell>
        </row>
        <row r="3620">
          <cell r="F3620">
            <v>27987</v>
          </cell>
          <cell r="G3620">
            <v>40452.57</v>
          </cell>
          <cell r="H3620">
            <v>40452.57</v>
          </cell>
          <cell r="I3620">
            <v>0</v>
          </cell>
          <cell r="AY3620">
            <v>0</v>
          </cell>
          <cell r="CK3620">
            <v>0</v>
          </cell>
          <cell r="CL3620">
            <v>0</v>
          </cell>
          <cell r="CM3620">
            <v>0</v>
          </cell>
        </row>
        <row r="3621">
          <cell r="F3621">
            <v>162342</v>
          </cell>
          <cell r="G3621">
            <v>162342</v>
          </cell>
          <cell r="H3621">
            <v>134658.04999999999</v>
          </cell>
          <cell r="I3621">
            <v>0</v>
          </cell>
          <cell r="AY3621">
            <v>11666.06</v>
          </cell>
          <cell r="CK3621">
            <v>0</v>
          </cell>
          <cell r="CL3621">
            <v>0</v>
          </cell>
          <cell r="CM3621">
            <v>0</v>
          </cell>
        </row>
        <row r="3622">
          <cell r="F3622">
            <v>2000</v>
          </cell>
          <cell r="G3622">
            <v>2000</v>
          </cell>
          <cell r="H3622">
            <v>680.8</v>
          </cell>
          <cell r="I3622">
            <v>1069.2</v>
          </cell>
          <cell r="AY3622">
            <v>0</v>
          </cell>
          <cell r="CK3622">
            <v>0</v>
          </cell>
          <cell r="CL3622">
            <v>0</v>
          </cell>
          <cell r="CM3622">
            <v>0</v>
          </cell>
        </row>
        <row r="3623">
          <cell r="F3623">
            <v>32037</v>
          </cell>
          <cell r="G3623">
            <v>40814.21</v>
          </cell>
          <cell r="H3623">
            <v>40626.370000000003</v>
          </cell>
          <cell r="I3623">
            <v>0</v>
          </cell>
          <cell r="AY3623">
            <v>0</v>
          </cell>
          <cell r="CK3623">
            <v>0</v>
          </cell>
          <cell r="CL3623">
            <v>0</v>
          </cell>
          <cell r="CM3623">
            <v>0</v>
          </cell>
        </row>
        <row r="3624">
          <cell r="F3624">
            <v>24491</v>
          </cell>
          <cell r="G3624">
            <v>24491</v>
          </cell>
          <cell r="H3624">
            <v>9475</v>
          </cell>
          <cell r="I3624">
            <v>0</v>
          </cell>
          <cell r="AY3624">
            <v>2788</v>
          </cell>
          <cell r="CK3624">
            <v>0</v>
          </cell>
          <cell r="CL3624">
            <v>0</v>
          </cell>
          <cell r="CM3624">
            <v>0</v>
          </cell>
        </row>
        <row r="3625">
          <cell r="F3625">
            <v>6935</v>
          </cell>
          <cell r="G3625">
            <v>6906.37</v>
          </cell>
          <cell r="H3625">
            <v>3177.38</v>
          </cell>
          <cell r="I3625">
            <v>0</v>
          </cell>
          <cell r="AY3625">
            <v>409.4</v>
          </cell>
          <cell r="CK3625">
            <v>0</v>
          </cell>
          <cell r="CL3625">
            <v>0</v>
          </cell>
          <cell r="CM3625">
            <v>0</v>
          </cell>
        </row>
        <row r="3626"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CK3626">
            <v>0</v>
          </cell>
          <cell r="CL3626">
            <v>0</v>
          </cell>
          <cell r="CM3626">
            <v>0</v>
          </cell>
        </row>
        <row r="3627">
          <cell r="F3627">
            <v>292312</v>
          </cell>
          <cell r="G3627">
            <v>279849.89</v>
          </cell>
          <cell r="H3627">
            <v>183347.67</v>
          </cell>
          <cell r="I3627">
            <v>23000</v>
          </cell>
          <cell r="AY3627">
            <v>22836.89</v>
          </cell>
          <cell r="CK3627">
            <v>0</v>
          </cell>
          <cell r="CL3627">
            <v>0</v>
          </cell>
          <cell r="CM3627">
            <v>0</v>
          </cell>
        </row>
        <row r="3628">
          <cell r="F3628">
            <v>12000</v>
          </cell>
          <cell r="G3628">
            <v>6716</v>
          </cell>
          <cell r="H3628">
            <v>6397.62</v>
          </cell>
          <cell r="I3628">
            <v>0</v>
          </cell>
          <cell r="AY3628">
            <v>0</v>
          </cell>
          <cell r="CK3628">
            <v>0</v>
          </cell>
          <cell r="CL3628">
            <v>0</v>
          </cell>
          <cell r="CM3628">
            <v>0</v>
          </cell>
        </row>
        <row r="3630">
          <cell r="F3630">
            <v>0</v>
          </cell>
          <cell r="G3630">
            <v>6204</v>
          </cell>
          <cell r="H3630">
            <v>6142.45</v>
          </cell>
          <cell r="I3630">
            <v>0</v>
          </cell>
          <cell r="AY3630">
            <v>0</v>
          </cell>
          <cell r="CK3630">
            <v>0</v>
          </cell>
          <cell r="CL3630">
            <v>0</v>
          </cell>
          <cell r="CM3630">
            <v>0</v>
          </cell>
        </row>
        <row r="3631">
          <cell r="F3631">
            <v>2000</v>
          </cell>
          <cell r="G3631">
            <v>2000</v>
          </cell>
          <cell r="H3631">
            <v>228.8</v>
          </cell>
          <cell r="I3631">
            <v>0</v>
          </cell>
          <cell r="AY3631">
            <v>0</v>
          </cell>
          <cell r="CK3631">
            <v>0</v>
          </cell>
          <cell r="CL3631">
            <v>0</v>
          </cell>
          <cell r="CM3631">
            <v>0</v>
          </cell>
        </row>
        <row r="3632">
          <cell r="F3632">
            <v>25000</v>
          </cell>
          <cell r="G3632">
            <v>265000</v>
          </cell>
          <cell r="H3632">
            <v>243717.14</v>
          </cell>
          <cell r="I3632">
            <v>3</v>
          </cell>
          <cell r="AY3632">
            <v>0</v>
          </cell>
          <cell r="CK3632">
            <v>0</v>
          </cell>
          <cell r="CL3632">
            <v>0</v>
          </cell>
          <cell r="CM3632">
            <v>0</v>
          </cell>
        </row>
        <row r="3633">
          <cell r="F3633">
            <v>7000</v>
          </cell>
          <cell r="G3633">
            <v>7000</v>
          </cell>
          <cell r="H3633">
            <v>5605.07</v>
          </cell>
          <cell r="I3633">
            <v>519</v>
          </cell>
          <cell r="AY3633">
            <v>0</v>
          </cell>
          <cell r="CK3633">
            <v>0</v>
          </cell>
          <cell r="CL3633">
            <v>0</v>
          </cell>
          <cell r="CM3633">
            <v>0</v>
          </cell>
        </row>
        <row r="3634">
          <cell r="F3634">
            <v>2693</v>
          </cell>
          <cell r="G3634">
            <v>2598</v>
          </cell>
          <cell r="H3634">
            <v>454.62</v>
          </cell>
          <cell r="I3634">
            <v>0</v>
          </cell>
          <cell r="AY3634">
            <v>0</v>
          </cell>
          <cell r="CK3634">
            <v>0</v>
          </cell>
          <cell r="CL3634">
            <v>0</v>
          </cell>
          <cell r="CM3634">
            <v>0</v>
          </cell>
        </row>
        <row r="3635">
          <cell r="F3635">
            <v>3441</v>
          </cell>
          <cell r="G3635">
            <v>3441</v>
          </cell>
          <cell r="H3635">
            <v>289.8</v>
          </cell>
          <cell r="I3635">
            <v>0</v>
          </cell>
          <cell r="AY3635">
            <v>0</v>
          </cell>
          <cell r="CK3635">
            <v>0</v>
          </cell>
          <cell r="CL3635">
            <v>0</v>
          </cell>
          <cell r="CM3635">
            <v>0</v>
          </cell>
        </row>
        <row r="3636">
          <cell r="F3636">
            <v>61000</v>
          </cell>
          <cell r="G3636">
            <v>61000</v>
          </cell>
          <cell r="H3636">
            <v>53581</v>
          </cell>
          <cell r="I3636">
            <v>0</v>
          </cell>
          <cell r="AY3636">
            <v>0</v>
          </cell>
          <cell r="CK3636">
            <v>0</v>
          </cell>
          <cell r="CL3636">
            <v>0</v>
          </cell>
          <cell r="CM3636">
            <v>0</v>
          </cell>
        </row>
        <row r="3637">
          <cell r="F3637">
            <v>58000</v>
          </cell>
          <cell r="G3637">
            <v>57000</v>
          </cell>
          <cell r="H3637">
            <v>659</v>
          </cell>
          <cell r="I3637">
            <v>0</v>
          </cell>
          <cell r="AY3637">
            <v>0</v>
          </cell>
          <cell r="CK3637">
            <v>0</v>
          </cell>
          <cell r="CL3637">
            <v>0</v>
          </cell>
          <cell r="CM3637">
            <v>0</v>
          </cell>
        </row>
        <row r="3638">
          <cell r="F3638">
            <v>2000</v>
          </cell>
          <cell r="G3638">
            <v>2175</v>
          </cell>
          <cell r="H3638">
            <v>2173</v>
          </cell>
          <cell r="I3638">
            <v>0</v>
          </cell>
          <cell r="AY3638">
            <v>70</v>
          </cell>
          <cell r="CK3638">
            <v>0</v>
          </cell>
          <cell r="CL3638">
            <v>0</v>
          </cell>
          <cell r="CM3638">
            <v>0</v>
          </cell>
        </row>
        <row r="3639">
          <cell r="F3639">
            <v>25000</v>
          </cell>
          <cell r="G3639">
            <v>22000</v>
          </cell>
          <cell r="H3639">
            <v>11402.97</v>
          </cell>
          <cell r="I3639">
            <v>310</v>
          </cell>
          <cell r="AY3639">
            <v>605</v>
          </cell>
          <cell r="CK3639">
            <v>0</v>
          </cell>
          <cell r="CL3639">
            <v>0</v>
          </cell>
          <cell r="CM3639">
            <v>0</v>
          </cell>
        </row>
        <row r="3640">
          <cell r="F3640">
            <v>24000</v>
          </cell>
          <cell r="G3640">
            <v>24000</v>
          </cell>
          <cell r="H3640">
            <v>17925.72</v>
          </cell>
          <cell r="I3640">
            <v>1706</v>
          </cell>
          <cell r="AY3640">
            <v>811</v>
          </cell>
          <cell r="CK3640">
            <v>0</v>
          </cell>
          <cell r="CL3640">
            <v>0</v>
          </cell>
          <cell r="CM3640">
            <v>0</v>
          </cell>
        </row>
        <row r="3641">
          <cell r="F3641">
            <v>27863</v>
          </cell>
          <cell r="G3641">
            <v>27863</v>
          </cell>
          <cell r="H3641">
            <v>12187.82</v>
          </cell>
          <cell r="I3641">
            <v>9539.2900000000009</v>
          </cell>
          <cell r="AY3641">
            <v>0</v>
          </cell>
          <cell r="CK3641">
            <v>0</v>
          </cell>
          <cell r="CL3641">
            <v>0</v>
          </cell>
          <cell r="CM3641">
            <v>0</v>
          </cell>
        </row>
        <row r="3642">
          <cell r="F3642">
            <v>10841</v>
          </cell>
          <cell r="G3642">
            <v>13841</v>
          </cell>
          <cell r="H3642">
            <v>7822.64</v>
          </cell>
          <cell r="I3642">
            <v>2226.13</v>
          </cell>
          <cell r="AY3642">
            <v>0</v>
          </cell>
          <cell r="CK3642">
            <v>0</v>
          </cell>
          <cell r="CL3642">
            <v>0</v>
          </cell>
          <cell r="CM3642">
            <v>0</v>
          </cell>
        </row>
        <row r="3643">
          <cell r="F3643">
            <v>1000</v>
          </cell>
          <cell r="G3643">
            <v>1000</v>
          </cell>
          <cell r="H3643">
            <v>0</v>
          </cell>
          <cell r="I3643">
            <v>0</v>
          </cell>
          <cell r="AY3643">
            <v>0</v>
          </cell>
          <cell r="CK3643">
            <v>0</v>
          </cell>
          <cell r="CL3643">
            <v>0</v>
          </cell>
          <cell r="CM3643">
            <v>0</v>
          </cell>
        </row>
        <row r="3644">
          <cell r="F3644">
            <v>15000</v>
          </cell>
          <cell r="G3644">
            <v>15000</v>
          </cell>
          <cell r="H3644">
            <v>6103.35</v>
          </cell>
          <cell r="I3644">
            <v>0</v>
          </cell>
          <cell r="AY3644">
            <v>0</v>
          </cell>
          <cell r="CK3644">
            <v>0</v>
          </cell>
          <cell r="CL3644">
            <v>0</v>
          </cell>
          <cell r="CM3644">
            <v>0</v>
          </cell>
        </row>
        <row r="3645">
          <cell r="F3645">
            <v>10826</v>
          </cell>
          <cell r="G3645">
            <v>10826</v>
          </cell>
          <cell r="H3645">
            <v>5826</v>
          </cell>
          <cell r="I3645">
            <v>0</v>
          </cell>
          <cell r="AY3645">
            <v>268</v>
          </cell>
          <cell r="CK3645">
            <v>0</v>
          </cell>
          <cell r="CL3645">
            <v>0</v>
          </cell>
          <cell r="CM3645">
            <v>0</v>
          </cell>
        </row>
        <row r="3646">
          <cell r="F3646">
            <v>2200</v>
          </cell>
          <cell r="G3646">
            <v>2200</v>
          </cell>
          <cell r="H3646">
            <v>800.5</v>
          </cell>
          <cell r="I3646">
            <v>0</v>
          </cell>
          <cell r="AY3646">
            <v>0</v>
          </cell>
          <cell r="CK3646">
            <v>0</v>
          </cell>
          <cell r="CL3646">
            <v>0</v>
          </cell>
          <cell r="CM3646">
            <v>0</v>
          </cell>
        </row>
        <row r="3647">
          <cell r="F3647">
            <v>2000</v>
          </cell>
          <cell r="G3647">
            <v>2000</v>
          </cell>
          <cell r="H3647">
            <v>1989.6</v>
          </cell>
          <cell r="I3647">
            <v>0</v>
          </cell>
          <cell r="AY3647">
            <v>0</v>
          </cell>
          <cell r="CK3647">
            <v>0</v>
          </cell>
          <cell r="CL3647">
            <v>0</v>
          </cell>
          <cell r="CM3647">
            <v>0</v>
          </cell>
        </row>
        <row r="3648">
          <cell r="F3648">
            <v>3000</v>
          </cell>
          <cell r="G3648">
            <v>3000</v>
          </cell>
          <cell r="H3648">
            <v>1901.62</v>
          </cell>
          <cell r="I3648">
            <v>0</v>
          </cell>
          <cell r="AY3648">
            <v>0</v>
          </cell>
          <cell r="CK3648">
            <v>0</v>
          </cell>
          <cell r="CL3648">
            <v>0</v>
          </cell>
          <cell r="CM3648">
            <v>0</v>
          </cell>
        </row>
        <row r="3649">
          <cell r="F3649">
            <v>9642</v>
          </cell>
          <cell r="G3649">
            <v>7990.46</v>
          </cell>
          <cell r="H3649">
            <v>4853.26</v>
          </cell>
          <cell r="I3649">
            <v>0</v>
          </cell>
          <cell r="AY3649">
            <v>0</v>
          </cell>
          <cell r="CK3649">
            <v>0</v>
          </cell>
          <cell r="CL3649">
            <v>0</v>
          </cell>
          <cell r="CM3649">
            <v>0</v>
          </cell>
        </row>
        <row r="3651">
          <cell r="F3651">
            <v>0</v>
          </cell>
          <cell r="G3651">
            <v>110000</v>
          </cell>
          <cell r="H3651">
            <v>85068.3</v>
          </cell>
          <cell r="I3651">
            <v>0</v>
          </cell>
          <cell r="AY3651">
            <v>0</v>
          </cell>
          <cell r="CK3651">
            <v>0</v>
          </cell>
          <cell r="CL3651">
            <v>0</v>
          </cell>
          <cell r="CM3651">
            <v>0</v>
          </cell>
        </row>
        <row r="3652">
          <cell r="F3652">
            <v>556400</v>
          </cell>
          <cell r="G3652">
            <v>556400</v>
          </cell>
          <cell r="H3652">
            <v>556400</v>
          </cell>
          <cell r="I3652">
            <v>0</v>
          </cell>
          <cell r="AY3652">
            <v>0</v>
          </cell>
          <cell r="CK3652">
            <v>0</v>
          </cell>
          <cell r="CL3652">
            <v>0</v>
          </cell>
          <cell r="CM3652">
            <v>0</v>
          </cell>
        </row>
        <row r="3653">
          <cell r="F3653">
            <v>618800</v>
          </cell>
          <cell r="G3653">
            <v>618800</v>
          </cell>
          <cell r="H3653">
            <v>618800</v>
          </cell>
          <cell r="I3653">
            <v>0</v>
          </cell>
          <cell r="AY3653">
            <v>0</v>
          </cell>
          <cell r="CK3653">
            <v>0</v>
          </cell>
          <cell r="CL3653">
            <v>0</v>
          </cell>
          <cell r="CM3653">
            <v>0</v>
          </cell>
        </row>
        <row r="3654">
          <cell r="F3654">
            <v>1512912</v>
          </cell>
          <cell r="G3654">
            <v>1512912</v>
          </cell>
          <cell r="H3654">
            <v>1237763.49</v>
          </cell>
          <cell r="I3654">
            <v>0</v>
          </cell>
          <cell r="AY3654">
            <v>136136.25</v>
          </cell>
          <cell r="CK3654">
            <v>0</v>
          </cell>
          <cell r="CL3654">
            <v>0</v>
          </cell>
          <cell r="CM3654">
            <v>0</v>
          </cell>
        </row>
        <row r="3655">
          <cell r="F3655">
            <v>52411</v>
          </cell>
          <cell r="G3655">
            <v>64118.5</v>
          </cell>
          <cell r="H3655">
            <v>64118.5</v>
          </cell>
          <cell r="I3655">
            <v>0</v>
          </cell>
          <cell r="AY3655">
            <v>6000.5</v>
          </cell>
          <cell r="CK3655">
            <v>0</v>
          </cell>
          <cell r="CL3655">
            <v>0</v>
          </cell>
          <cell r="CM3655">
            <v>0</v>
          </cell>
        </row>
        <row r="3656">
          <cell r="F3656">
            <v>109038</v>
          </cell>
          <cell r="G3656">
            <v>109038</v>
          </cell>
          <cell r="H3656">
            <v>54715.38</v>
          </cell>
          <cell r="I3656">
            <v>0</v>
          </cell>
          <cell r="AY3656">
            <v>0</v>
          </cell>
          <cell r="CK3656">
            <v>0</v>
          </cell>
          <cell r="CL3656">
            <v>0</v>
          </cell>
          <cell r="CM3656">
            <v>0</v>
          </cell>
        </row>
        <row r="3657">
          <cell r="F3657">
            <v>0</v>
          </cell>
          <cell r="G3657">
            <v>132.97999999999999</v>
          </cell>
          <cell r="H3657">
            <v>132.97999999999999</v>
          </cell>
          <cell r="I3657">
            <v>0</v>
          </cell>
          <cell r="AY3657">
            <v>0</v>
          </cell>
          <cell r="CK3657">
            <v>0</v>
          </cell>
          <cell r="CL3657">
            <v>0</v>
          </cell>
          <cell r="CM3657">
            <v>0</v>
          </cell>
        </row>
        <row r="3658">
          <cell r="F3658">
            <v>248115</v>
          </cell>
          <cell r="G3658">
            <v>248115</v>
          </cell>
          <cell r="H3658">
            <v>195038.76</v>
          </cell>
          <cell r="I3658">
            <v>0</v>
          </cell>
          <cell r="AY3658">
            <v>21204.639999999999</v>
          </cell>
          <cell r="CK3658">
            <v>0</v>
          </cell>
          <cell r="CL3658">
            <v>0</v>
          </cell>
          <cell r="CM3658">
            <v>0</v>
          </cell>
        </row>
        <row r="3659">
          <cell r="F3659">
            <v>39655</v>
          </cell>
          <cell r="G3659">
            <v>39655</v>
          </cell>
          <cell r="H3659">
            <v>31841.439999999999</v>
          </cell>
          <cell r="I3659">
            <v>0</v>
          </cell>
          <cell r="AY3659">
            <v>3470.49</v>
          </cell>
          <cell r="CK3659">
            <v>0</v>
          </cell>
          <cell r="CL3659">
            <v>0</v>
          </cell>
          <cell r="CM3659">
            <v>0</v>
          </cell>
        </row>
        <row r="3660">
          <cell r="F3660">
            <v>85800</v>
          </cell>
          <cell r="G3660">
            <v>85800</v>
          </cell>
          <cell r="H3660">
            <v>68117.52</v>
          </cell>
          <cell r="I3660">
            <v>0</v>
          </cell>
          <cell r="AY3660">
            <v>7306.9</v>
          </cell>
          <cell r="CK3660">
            <v>0</v>
          </cell>
          <cell r="CL3660">
            <v>0</v>
          </cell>
          <cell r="CM3660">
            <v>0</v>
          </cell>
        </row>
        <row r="3661">
          <cell r="F3661">
            <v>34793</v>
          </cell>
          <cell r="G3661">
            <v>37582.620000000003</v>
          </cell>
          <cell r="H3661">
            <v>37582.620000000003</v>
          </cell>
          <cell r="I3661">
            <v>0</v>
          </cell>
          <cell r="AY3661">
            <v>0</v>
          </cell>
          <cell r="CK3661">
            <v>0</v>
          </cell>
          <cell r="CL3661">
            <v>0</v>
          </cell>
          <cell r="CM3661">
            <v>0</v>
          </cell>
        </row>
        <row r="3662">
          <cell r="F3662">
            <v>179152</v>
          </cell>
          <cell r="G3662">
            <v>179152</v>
          </cell>
          <cell r="H3662">
            <v>127029.36</v>
          </cell>
          <cell r="I3662">
            <v>0</v>
          </cell>
          <cell r="AY3662">
            <v>13428.73</v>
          </cell>
          <cell r="CK3662">
            <v>0</v>
          </cell>
          <cell r="CL3662">
            <v>0</v>
          </cell>
          <cell r="CM3662">
            <v>0</v>
          </cell>
        </row>
        <row r="3663"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CK3663">
            <v>0</v>
          </cell>
          <cell r="CL3663">
            <v>0</v>
          </cell>
          <cell r="CM3663">
            <v>0</v>
          </cell>
        </row>
        <row r="3664">
          <cell r="F3664">
            <v>2511600</v>
          </cell>
          <cell r="G3664">
            <v>2511600</v>
          </cell>
          <cell r="H3664">
            <v>2117600</v>
          </cell>
          <cell r="I3664">
            <v>0</v>
          </cell>
          <cell r="AY3664">
            <v>0</v>
          </cell>
          <cell r="CK3664">
            <v>0</v>
          </cell>
          <cell r="CL3664">
            <v>0</v>
          </cell>
          <cell r="CM3664">
            <v>0</v>
          </cell>
        </row>
        <row r="3665">
          <cell r="F3665">
            <v>1192200</v>
          </cell>
          <cell r="G3665">
            <v>1192200</v>
          </cell>
          <cell r="H3665">
            <v>893281.4</v>
          </cell>
          <cell r="I3665">
            <v>0</v>
          </cell>
          <cell r="AY3665">
            <v>106413.88</v>
          </cell>
          <cell r="CK3665">
            <v>0</v>
          </cell>
          <cell r="CL3665">
            <v>0</v>
          </cell>
          <cell r="CM3665">
            <v>0</v>
          </cell>
        </row>
        <row r="3666">
          <cell r="F3666">
            <v>8472</v>
          </cell>
          <cell r="G3666">
            <v>11223</v>
          </cell>
          <cell r="H3666">
            <v>11223</v>
          </cell>
          <cell r="I3666">
            <v>0</v>
          </cell>
          <cell r="AY3666">
            <v>975</v>
          </cell>
          <cell r="CK3666">
            <v>0</v>
          </cell>
          <cell r="CL3666">
            <v>0</v>
          </cell>
          <cell r="CM3666">
            <v>0</v>
          </cell>
        </row>
        <row r="3667">
          <cell r="F3667">
            <v>72711</v>
          </cell>
          <cell r="G3667">
            <v>72711</v>
          </cell>
          <cell r="H3667">
            <v>37083.879999999997</v>
          </cell>
          <cell r="I3667">
            <v>0</v>
          </cell>
          <cell r="AY3667">
            <v>0</v>
          </cell>
          <cell r="CK3667">
            <v>0</v>
          </cell>
          <cell r="CL3667">
            <v>0</v>
          </cell>
          <cell r="CM3667">
            <v>0</v>
          </cell>
        </row>
        <row r="3668">
          <cell r="F3668">
            <v>0</v>
          </cell>
          <cell r="G3668">
            <v>16699.060000000001</v>
          </cell>
          <cell r="H3668">
            <v>16699.060000000001</v>
          </cell>
          <cell r="I3668">
            <v>0</v>
          </cell>
          <cell r="AY3668">
            <v>0</v>
          </cell>
          <cell r="CK3668">
            <v>0</v>
          </cell>
          <cell r="CL3668">
            <v>0</v>
          </cell>
          <cell r="CM3668">
            <v>0</v>
          </cell>
        </row>
        <row r="3669">
          <cell r="F3669">
            <v>0</v>
          </cell>
          <cell r="G3669">
            <v>97118.52</v>
          </cell>
          <cell r="H3669">
            <v>97118.52</v>
          </cell>
          <cell r="I3669">
            <v>0</v>
          </cell>
          <cell r="AY3669">
            <v>0</v>
          </cell>
          <cell r="CK3669">
            <v>0</v>
          </cell>
          <cell r="CL3669">
            <v>0</v>
          </cell>
          <cell r="CM3669">
            <v>0</v>
          </cell>
        </row>
        <row r="3670">
          <cell r="F3670">
            <v>145505</v>
          </cell>
          <cell r="G3670">
            <v>145505</v>
          </cell>
          <cell r="H3670">
            <v>102736.4</v>
          </cell>
          <cell r="I3670">
            <v>0</v>
          </cell>
          <cell r="AY3670">
            <v>12628.84</v>
          </cell>
          <cell r="CK3670">
            <v>0</v>
          </cell>
          <cell r="CL3670">
            <v>0</v>
          </cell>
          <cell r="CM3670">
            <v>0</v>
          </cell>
        </row>
        <row r="3671">
          <cell r="F3671">
            <v>24696</v>
          </cell>
          <cell r="G3671">
            <v>24696</v>
          </cell>
          <cell r="H3671">
            <v>17867.52</v>
          </cell>
          <cell r="I3671">
            <v>0</v>
          </cell>
          <cell r="AY3671">
            <v>2200.63</v>
          </cell>
          <cell r="CK3671">
            <v>0</v>
          </cell>
          <cell r="CL3671">
            <v>0</v>
          </cell>
          <cell r="CM3671">
            <v>0</v>
          </cell>
        </row>
        <row r="3672">
          <cell r="F3672">
            <v>33000</v>
          </cell>
          <cell r="G3672">
            <v>33000</v>
          </cell>
          <cell r="H3672">
            <v>23985</v>
          </cell>
          <cell r="I3672">
            <v>0</v>
          </cell>
          <cell r="AY3672">
            <v>2925</v>
          </cell>
          <cell r="CK3672">
            <v>0</v>
          </cell>
          <cell r="CL3672">
            <v>0</v>
          </cell>
          <cell r="CM3672">
            <v>0</v>
          </cell>
        </row>
        <row r="3673">
          <cell r="F3673">
            <v>26682</v>
          </cell>
          <cell r="G3673">
            <v>24240.32</v>
          </cell>
          <cell r="H3673">
            <v>24002.959999999999</v>
          </cell>
          <cell r="I3673">
            <v>0</v>
          </cell>
          <cell r="AY3673">
            <v>0</v>
          </cell>
          <cell r="CK3673">
            <v>0</v>
          </cell>
          <cell r="CL3673">
            <v>0</v>
          </cell>
          <cell r="CM3673">
            <v>0</v>
          </cell>
        </row>
        <row r="3674">
          <cell r="F3674">
            <v>163495</v>
          </cell>
          <cell r="G3674">
            <v>163495</v>
          </cell>
          <cell r="H3674">
            <v>110273.93</v>
          </cell>
          <cell r="I3674">
            <v>0</v>
          </cell>
          <cell r="AY3674">
            <v>12266.69</v>
          </cell>
          <cell r="CK3674">
            <v>0</v>
          </cell>
          <cell r="CL3674">
            <v>0</v>
          </cell>
          <cell r="CM3674">
            <v>0</v>
          </cell>
        </row>
        <row r="3675">
          <cell r="F3675">
            <v>920400</v>
          </cell>
          <cell r="G3675">
            <v>920400</v>
          </cell>
          <cell r="H3675">
            <v>724463</v>
          </cell>
          <cell r="I3675">
            <v>0</v>
          </cell>
          <cell r="AY3675">
            <v>79597</v>
          </cell>
          <cell r="CK3675">
            <v>0</v>
          </cell>
          <cell r="CL3675">
            <v>0</v>
          </cell>
          <cell r="CM3675">
            <v>0</v>
          </cell>
        </row>
        <row r="3676">
          <cell r="F3676">
            <v>53690</v>
          </cell>
          <cell r="G3676">
            <v>53690</v>
          </cell>
          <cell r="H3676">
            <v>28187.25</v>
          </cell>
          <cell r="I3676">
            <v>0</v>
          </cell>
          <cell r="AY3676">
            <v>0</v>
          </cell>
          <cell r="CK3676">
            <v>0</v>
          </cell>
          <cell r="CL3676">
            <v>0</v>
          </cell>
          <cell r="CM3676">
            <v>0</v>
          </cell>
        </row>
        <row r="3677">
          <cell r="F3677">
            <v>70382</v>
          </cell>
          <cell r="G3677">
            <v>70382</v>
          </cell>
          <cell r="H3677">
            <v>53546.68</v>
          </cell>
          <cell r="I3677">
            <v>0</v>
          </cell>
          <cell r="AY3677">
            <v>5950.29</v>
          </cell>
          <cell r="CK3677">
            <v>0</v>
          </cell>
          <cell r="CL3677">
            <v>0</v>
          </cell>
          <cell r="CM3677">
            <v>0</v>
          </cell>
        </row>
        <row r="3678">
          <cell r="F3678">
            <v>12205</v>
          </cell>
          <cell r="G3678">
            <v>12205</v>
          </cell>
          <cell r="H3678">
            <v>9483.8799999999992</v>
          </cell>
          <cell r="I3678">
            <v>0</v>
          </cell>
          <cell r="AY3678">
            <v>1056.3</v>
          </cell>
          <cell r="CK3678">
            <v>0</v>
          </cell>
          <cell r="CL3678">
            <v>0</v>
          </cell>
          <cell r="CM3678">
            <v>0</v>
          </cell>
        </row>
        <row r="3679">
          <cell r="F3679">
            <v>13200</v>
          </cell>
          <cell r="G3679">
            <v>13200</v>
          </cell>
          <cell r="H3679">
            <v>10530</v>
          </cell>
          <cell r="I3679">
            <v>0</v>
          </cell>
          <cell r="AY3679">
            <v>1170</v>
          </cell>
          <cell r="CK3679">
            <v>0</v>
          </cell>
          <cell r="CL3679">
            <v>0</v>
          </cell>
          <cell r="CM3679">
            <v>0</v>
          </cell>
        </row>
        <row r="3680">
          <cell r="F3680">
            <v>20453</v>
          </cell>
          <cell r="G3680">
            <v>21476</v>
          </cell>
          <cell r="H3680">
            <v>21476</v>
          </cell>
          <cell r="I3680">
            <v>0</v>
          </cell>
          <cell r="AY3680">
            <v>0</v>
          </cell>
          <cell r="CK3680">
            <v>0</v>
          </cell>
          <cell r="CL3680">
            <v>0</v>
          </cell>
          <cell r="CM3680">
            <v>0</v>
          </cell>
        </row>
        <row r="3681">
          <cell r="F3681">
            <v>134015</v>
          </cell>
          <cell r="G3681">
            <v>134015</v>
          </cell>
          <cell r="H3681">
            <v>102527.01</v>
          </cell>
          <cell r="I3681">
            <v>0</v>
          </cell>
          <cell r="AY3681">
            <v>10764.75</v>
          </cell>
          <cell r="CK3681">
            <v>0</v>
          </cell>
          <cell r="CL3681">
            <v>0</v>
          </cell>
          <cell r="CM3681">
            <v>0</v>
          </cell>
        </row>
        <row r="3682"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CK3682">
            <v>0</v>
          </cell>
          <cell r="CL3682">
            <v>0</v>
          </cell>
          <cell r="CM3682">
            <v>0</v>
          </cell>
        </row>
        <row r="3683">
          <cell r="F3683">
            <v>2000</v>
          </cell>
          <cell r="G3683">
            <v>2000</v>
          </cell>
          <cell r="H3683">
            <v>727.09</v>
          </cell>
          <cell r="I3683">
            <v>572.87</v>
          </cell>
          <cell r="AY3683">
            <v>0</v>
          </cell>
          <cell r="CK3683">
            <v>0</v>
          </cell>
          <cell r="CL3683">
            <v>0</v>
          </cell>
          <cell r="CM3683">
            <v>0</v>
          </cell>
        </row>
        <row r="3684">
          <cell r="F3684">
            <v>11107</v>
          </cell>
          <cell r="G3684">
            <v>9702</v>
          </cell>
          <cell r="H3684">
            <v>0</v>
          </cell>
          <cell r="I3684">
            <v>0</v>
          </cell>
          <cell r="AY3684">
            <v>0</v>
          </cell>
          <cell r="CK3684">
            <v>0</v>
          </cell>
          <cell r="CL3684">
            <v>0</v>
          </cell>
          <cell r="CM3684">
            <v>0</v>
          </cell>
        </row>
        <row r="3685">
          <cell r="F3685">
            <v>5000</v>
          </cell>
          <cell r="G3685">
            <v>5000</v>
          </cell>
          <cell r="H3685">
            <v>705</v>
          </cell>
          <cell r="I3685">
            <v>190</v>
          </cell>
          <cell r="AY3685">
            <v>0</v>
          </cell>
          <cell r="CK3685">
            <v>0</v>
          </cell>
          <cell r="CL3685">
            <v>0</v>
          </cell>
          <cell r="CM3685">
            <v>0</v>
          </cell>
        </row>
        <row r="3686">
          <cell r="F3686">
            <v>3600</v>
          </cell>
          <cell r="G3686">
            <v>3600</v>
          </cell>
          <cell r="H3686">
            <v>1428.34</v>
          </cell>
          <cell r="I3686">
            <v>0</v>
          </cell>
          <cell r="AY3686">
            <v>0</v>
          </cell>
          <cell r="CK3686">
            <v>0</v>
          </cell>
          <cell r="CL3686">
            <v>0</v>
          </cell>
          <cell r="CM3686">
            <v>0</v>
          </cell>
        </row>
        <row r="3687">
          <cell r="F3687">
            <v>10000</v>
          </cell>
          <cell r="G3687">
            <v>11905</v>
          </cell>
          <cell r="H3687">
            <v>11515</v>
          </cell>
          <cell r="I3687">
            <v>390</v>
          </cell>
          <cell r="AY3687">
            <v>0</v>
          </cell>
          <cell r="CK3687">
            <v>0</v>
          </cell>
          <cell r="CL3687">
            <v>0</v>
          </cell>
          <cell r="CM3687">
            <v>0</v>
          </cell>
        </row>
        <row r="3688">
          <cell r="F3688">
            <v>4000</v>
          </cell>
          <cell r="G3688">
            <v>3500</v>
          </cell>
          <cell r="H3688">
            <v>0</v>
          </cell>
          <cell r="I3688">
            <v>0</v>
          </cell>
          <cell r="AY3688">
            <v>0</v>
          </cell>
          <cell r="CK3688">
            <v>0</v>
          </cell>
          <cell r="CL3688">
            <v>0</v>
          </cell>
          <cell r="CM3688">
            <v>0</v>
          </cell>
        </row>
        <row r="3689">
          <cell r="F3689">
            <v>2000</v>
          </cell>
          <cell r="G3689">
            <v>2000</v>
          </cell>
          <cell r="H3689">
            <v>105</v>
          </cell>
          <cell r="I3689">
            <v>0</v>
          </cell>
          <cell r="AY3689">
            <v>0</v>
          </cell>
          <cell r="CK3689">
            <v>0</v>
          </cell>
          <cell r="CL3689">
            <v>0</v>
          </cell>
          <cell r="CM3689">
            <v>0</v>
          </cell>
        </row>
        <row r="3690">
          <cell r="F3690">
            <v>3000</v>
          </cell>
          <cell r="G3690">
            <v>3000</v>
          </cell>
          <cell r="H3690">
            <v>0</v>
          </cell>
          <cell r="I3690">
            <v>919.18</v>
          </cell>
          <cell r="AY3690">
            <v>0</v>
          </cell>
          <cell r="CK3690">
            <v>0</v>
          </cell>
          <cell r="CL3690">
            <v>0</v>
          </cell>
          <cell r="CM3690">
            <v>0</v>
          </cell>
        </row>
        <row r="3691">
          <cell r="F3691">
            <v>3000</v>
          </cell>
          <cell r="G3691">
            <v>3000</v>
          </cell>
          <cell r="H3691">
            <v>1110.5</v>
          </cell>
          <cell r="I3691">
            <v>0</v>
          </cell>
          <cell r="AY3691">
            <v>0</v>
          </cell>
          <cell r="CK3691">
            <v>0</v>
          </cell>
          <cell r="CL3691">
            <v>0</v>
          </cell>
          <cell r="CM3691">
            <v>0</v>
          </cell>
        </row>
        <row r="3692">
          <cell r="F3692">
            <v>7000</v>
          </cell>
          <cell r="G3692">
            <v>7000</v>
          </cell>
          <cell r="H3692">
            <v>4144.1899999999996</v>
          </cell>
          <cell r="I3692">
            <v>951.08</v>
          </cell>
          <cell r="AY3692">
            <v>0</v>
          </cell>
          <cell r="CK3692">
            <v>0</v>
          </cell>
          <cell r="CL3692">
            <v>0</v>
          </cell>
          <cell r="CM3692">
            <v>0</v>
          </cell>
        </row>
        <row r="3693">
          <cell r="F3693">
            <v>5000</v>
          </cell>
          <cell r="G3693">
            <v>5000</v>
          </cell>
          <cell r="H3693">
            <v>0</v>
          </cell>
          <cell r="I3693">
            <v>2949</v>
          </cell>
          <cell r="AY3693">
            <v>0</v>
          </cell>
          <cell r="CK3693">
            <v>0</v>
          </cell>
          <cell r="CL3693">
            <v>0</v>
          </cell>
          <cell r="CM3693">
            <v>0</v>
          </cell>
        </row>
        <row r="3694">
          <cell r="F3694">
            <v>5000</v>
          </cell>
          <cell r="G3694">
            <v>5000</v>
          </cell>
          <cell r="H3694">
            <v>0</v>
          </cell>
          <cell r="I3694">
            <v>0</v>
          </cell>
          <cell r="AY3694">
            <v>0</v>
          </cell>
          <cell r="CK3694">
            <v>0</v>
          </cell>
          <cell r="CL3694">
            <v>0</v>
          </cell>
          <cell r="CM3694">
            <v>0</v>
          </cell>
        </row>
        <row r="3695">
          <cell r="F3695">
            <v>3000</v>
          </cell>
          <cell r="G3695">
            <v>3000</v>
          </cell>
          <cell r="H3695">
            <v>3000</v>
          </cell>
          <cell r="I3695">
            <v>0</v>
          </cell>
          <cell r="AY3695">
            <v>0</v>
          </cell>
          <cell r="CK3695">
            <v>0</v>
          </cell>
          <cell r="CL3695">
            <v>0</v>
          </cell>
          <cell r="CM3695">
            <v>0</v>
          </cell>
        </row>
        <row r="3696">
          <cell r="F3696">
            <v>6000</v>
          </cell>
          <cell r="G3696">
            <v>6000</v>
          </cell>
          <cell r="H3696">
            <v>2265</v>
          </cell>
          <cell r="I3696">
            <v>0</v>
          </cell>
          <cell r="AY3696">
            <v>0</v>
          </cell>
          <cell r="CK3696">
            <v>0</v>
          </cell>
          <cell r="CL3696">
            <v>0</v>
          </cell>
          <cell r="CM3696">
            <v>0</v>
          </cell>
        </row>
        <row r="3697">
          <cell r="F3697">
            <v>34756</v>
          </cell>
          <cell r="G3697">
            <v>34065.269999999997</v>
          </cell>
          <cell r="H3697">
            <v>17959.759999999998</v>
          </cell>
          <cell r="I3697">
            <v>1422.94</v>
          </cell>
          <cell r="AY3697">
            <v>0</v>
          </cell>
          <cell r="CK3697">
            <v>0</v>
          </cell>
          <cell r="CL3697">
            <v>0</v>
          </cell>
          <cell r="CM3697">
            <v>0</v>
          </cell>
        </row>
        <row r="3698">
          <cell r="F3698">
            <v>3528000</v>
          </cell>
          <cell r="G3698">
            <v>3528000</v>
          </cell>
          <cell r="H3698">
            <v>2260000</v>
          </cell>
          <cell r="I3698">
            <v>34500</v>
          </cell>
          <cell r="AY3698">
            <v>0</v>
          </cell>
          <cell r="CK3698">
            <v>0</v>
          </cell>
          <cell r="CL3698">
            <v>0</v>
          </cell>
          <cell r="CM3698">
            <v>0</v>
          </cell>
        </row>
        <row r="3699">
          <cell r="F3699">
            <v>107100</v>
          </cell>
          <cell r="G3699">
            <v>107100</v>
          </cell>
          <cell r="H3699">
            <v>62475</v>
          </cell>
          <cell r="I3699">
            <v>0</v>
          </cell>
          <cell r="AY3699">
            <v>0</v>
          </cell>
          <cell r="CK3699">
            <v>0</v>
          </cell>
          <cell r="CL3699">
            <v>0</v>
          </cell>
          <cell r="CM3699">
            <v>0</v>
          </cell>
        </row>
        <row r="3700">
          <cell r="F3700">
            <v>273000</v>
          </cell>
          <cell r="G3700">
            <v>273000</v>
          </cell>
          <cell r="H3700">
            <v>188000</v>
          </cell>
          <cell r="I3700">
            <v>0</v>
          </cell>
          <cell r="AY3700">
            <v>0</v>
          </cell>
          <cell r="CK3700">
            <v>0</v>
          </cell>
          <cell r="CL3700">
            <v>0</v>
          </cell>
          <cell r="CM3700">
            <v>0</v>
          </cell>
        </row>
        <row r="3701">
          <cell r="F3701">
            <v>6823404</v>
          </cell>
          <cell r="G3701">
            <v>7623404</v>
          </cell>
          <cell r="H3701">
            <v>4589377.2699999996</v>
          </cell>
          <cell r="I3701">
            <v>308019.06</v>
          </cell>
          <cell r="AY3701">
            <v>297132.56</v>
          </cell>
          <cell r="CK3701">
            <v>0</v>
          </cell>
          <cell r="CL3701">
            <v>0</v>
          </cell>
          <cell r="CM3701">
            <v>0</v>
          </cell>
        </row>
        <row r="3702">
          <cell r="F3702">
            <v>0</v>
          </cell>
          <cell r="G3702">
            <v>4725000</v>
          </cell>
          <cell r="H3702">
            <v>3150000</v>
          </cell>
          <cell r="I3702">
            <v>0</v>
          </cell>
          <cell r="AY3702">
            <v>0</v>
          </cell>
          <cell r="CK3702">
            <v>0</v>
          </cell>
          <cell r="CL3702">
            <v>0</v>
          </cell>
          <cell r="CM3702">
            <v>0</v>
          </cell>
        </row>
        <row r="3703">
          <cell r="F3703">
            <v>0</v>
          </cell>
          <cell r="G3703">
            <v>2275000</v>
          </cell>
          <cell r="H3703">
            <v>1167400</v>
          </cell>
          <cell r="I3703">
            <v>29900</v>
          </cell>
          <cell r="AY3703">
            <v>0</v>
          </cell>
          <cell r="CK3703">
            <v>0</v>
          </cell>
          <cell r="CL3703">
            <v>0</v>
          </cell>
          <cell r="CM3703">
            <v>0</v>
          </cell>
        </row>
        <row r="3704">
          <cell r="F3704">
            <v>1365672</v>
          </cell>
          <cell r="G3704">
            <v>1365672</v>
          </cell>
          <cell r="H3704">
            <v>902138.54</v>
          </cell>
          <cell r="I3704">
            <v>0</v>
          </cell>
          <cell r="AY3704">
            <v>80190</v>
          </cell>
          <cell r="CK3704">
            <v>0</v>
          </cell>
          <cell r="CL3704">
            <v>0</v>
          </cell>
          <cell r="CM3704">
            <v>0</v>
          </cell>
        </row>
        <row r="3705">
          <cell r="F3705">
            <v>30900</v>
          </cell>
          <cell r="G3705">
            <v>30900</v>
          </cell>
          <cell r="H3705">
            <v>0</v>
          </cell>
          <cell r="I3705">
            <v>0</v>
          </cell>
          <cell r="AY3705">
            <v>0</v>
          </cell>
          <cell r="CK3705">
            <v>0</v>
          </cell>
          <cell r="CL3705">
            <v>0</v>
          </cell>
          <cell r="CM3705">
            <v>0</v>
          </cell>
        </row>
        <row r="3706">
          <cell r="F3706">
            <v>14640</v>
          </cell>
          <cell r="G3706">
            <v>14640</v>
          </cell>
          <cell r="H3706">
            <v>11529</v>
          </cell>
          <cell r="I3706">
            <v>0</v>
          </cell>
          <cell r="AY3706">
            <v>1281</v>
          </cell>
          <cell r="CK3706">
            <v>0</v>
          </cell>
          <cell r="CL3706">
            <v>0</v>
          </cell>
          <cell r="CM3706">
            <v>0</v>
          </cell>
        </row>
        <row r="3707">
          <cell r="F3707">
            <v>103683</v>
          </cell>
          <cell r="G3707">
            <v>103683</v>
          </cell>
          <cell r="H3707">
            <v>44837.33</v>
          </cell>
          <cell r="I3707">
            <v>0</v>
          </cell>
          <cell r="AY3707">
            <v>0</v>
          </cell>
          <cell r="CK3707">
            <v>0</v>
          </cell>
          <cell r="CL3707">
            <v>0</v>
          </cell>
          <cell r="CM3707">
            <v>0</v>
          </cell>
        </row>
        <row r="3708">
          <cell r="F3708">
            <v>120622</v>
          </cell>
          <cell r="G3708">
            <v>120622</v>
          </cell>
          <cell r="H3708">
            <v>77009.87</v>
          </cell>
          <cell r="I3708">
            <v>0</v>
          </cell>
          <cell r="AY3708">
            <v>5950.29</v>
          </cell>
          <cell r="CK3708">
            <v>0</v>
          </cell>
          <cell r="CL3708">
            <v>0</v>
          </cell>
          <cell r="CM3708">
            <v>0</v>
          </cell>
        </row>
        <row r="3709">
          <cell r="F3709">
            <v>21162</v>
          </cell>
          <cell r="G3709">
            <v>21162</v>
          </cell>
          <cell r="H3709">
            <v>13658.02</v>
          </cell>
          <cell r="I3709">
            <v>0</v>
          </cell>
          <cell r="AY3709">
            <v>1056.3</v>
          </cell>
          <cell r="CK3709">
            <v>0</v>
          </cell>
          <cell r="CL3709">
            <v>0</v>
          </cell>
          <cell r="CM3709">
            <v>0</v>
          </cell>
        </row>
        <row r="3710">
          <cell r="F3710">
            <v>19800</v>
          </cell>
          <cell r="G3710">
            <v>19800</v>
          </cell>
          <cell r="H3710">
            <v>14898</v>
          </cell>
          <cell r="I3710">
            <v>0</v>
          </cell>
          <cell r="AY3710">
            <v>1170</v>
          </cell>
          <cell r="CK3710">
            <v>0</v>
          </cell>
          <cell r="CL3710">
            <v>0</v>
          </cell>
          <cell r="CM3710">
            <v>0</v>
          </cell>
        </row>
        <row r="3711">
          <cell r="F3711">
            <v>30674</v>
          </cell>
          <cell r="G3711">
            <v>27946.13</v>
          </cell>
          <cell r="H3711">
            <v>27328.240000000002</v>
          </cell>
          <cell r="I3711">
            <v>0</v>
          </cell>
          <cell r="AY3711">
            <v>0</v>
          </cell>
          <cell r="CK3711">
            <v>0</v>
          </cell>
          <cell r="CL3711">
            <v>0</v>
          </cell>
          <cell r="CM3711">
            <v>0</v>
          </cell>
        </row>
        <row r="3712">
          <cell r="F3712">
            <v>202337</v>
          </cell>
          <cell r="G3712">
            <v>202337</v>
          </cell>
          <cell r="H3712">
            <v>125531.31</v>
          </cell>
          <cell r="I3712">
            <v>0</v>
          </cell>
          <cell r="AY3712">
            <v>11032.05</v>
          </cell>
          <cell r="CK3712">
            <v>0</v>
          </cell>
          <cell r="CL3712">
            <v>0</v>
          </cell>
          <cell r="CM3712">
            <v>0</v>
          </cell>
        </row>
        <row r="3713">
          <cell r="F3713">
            <v>0</v>
          </cell>
          <cell r="G3713">
            <v>8226.4599999999991</v>
          </cell>
          <cell r="H3713">
            <v>8226.4599999999991</v>
          </cell>
          <cell r="I3713">
            <v>0</v>
          </cell>
          <cell r="AY3713">
            <v>0</v>
          </cell>
          <cell r="CK3713">
            <v>0</v>
          </cell>
          <cell r="CL3713">
            <v>0</v>
          </cell>
          <cell r="CM3713">
            <v>0</v>
          </cell>
        </row>
        <row r="3714">
          <cell r="F3714">
            <v>0</v>
          </cell>
          <cell r="G3714">
            <v>329.32</v>
          </cell>
          <cell r="H3714">
            <v>329.32</v>
          </cell>
          <cell r="I3714">
            <v>0</v>
          </cell>
          <cell r="AY3714">
            <v>0</v>
          </cell>
          <cell r="CK3714">
            <v>0</v>
          </cell>
          <cell r="CL3714">
            <v>0</v>
          </cell>
          <cell r="CM3714">
            <v>0</v>
          </cell>
        </row>
        <row r="3715"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CK3715">
            <v>0</v>
          </cell>
          <cell r="CL3715">
            <v>0</v>
          </cell>
          <cell r="CM3715">
            <v>0</v>
          </cell>
        </row>
        <row r="3716">
          <cell r="F3716">
            <v>170603</v>
          </cell>
          <cell r="G3716">
            <v>165048</v>
          </cell>
          <cell r="H3716">
            <v>111090</v>
          </cell>
          <cell r="I3716">
            <v>0</v>
          </cell>
          <cell r="AY3716">
            <v>13225</v>
          </cell>
          <cell r="CK3716">
            <v>0</v>
          </cell>
          <cell r="CL3716">
            <v>0</v>
          </cell>
          <cell r="CM3716">
            <v>0</v>
          </cell>
        </row>
        <row r="3717">
          <cell r="F3717">
            <v>10000</v>
          </cell>
          <cell r="G3717">
            <v>10000</v>
          </cell>
          <cell r="H3717">
            <v>8657.2800000000007</v>
          </cell>
          <cell r="I3717">
            <v>0</v>
          </cell>
          <cell r="AY3717">
            <v>0</v>
          </cell>
          <cell r="CK3717">
            <v>0</v>
          </cell>
          <cell r="CL3717">
            <v>0</v>
          </cell>
          <cell r="CM3717">
            <v>0</v>
          </cell>
        </row>
        <row r="3718">
          <cell r="F3718">
            <v>1107</v>
          </cell>
          <cell r="G3718">
            <v>1107</v>
          </cell>
          <cell r="H3718">
            <v>0</v>
          </cell>
          <cell r="I3718">
            <v>0</v>
          </cell>
          <cell r="AY3718">
            <v>0</v>
          </cell>
          <cell r="CK3718">
            <v>0</v>
          </cell>
          <cell r="CL3718">
            <v>0</v>
          </cell>
          <cell r="CM3718">
            <v>0</v>
          </cell>
        </row>
        <row r="3719">
          <cell r="F3719">
            <v>5000</v>
          </cell>
          <cell r="G3719">
            <v>5000</v>
          </cell>
          <cell r="H3719">
            <v>2585</v>
          </cell>
          <cell r="I3719">
            <v>348</v>
          </cell>
          <cell r="AY3719">
            <v>0</v>
          </cell>
          <cell r="CK3719">
            <v>0</v>
          </cell>
          <cell r="CL3719">
            <v>0</v>
          </cell>
          <cell r="CM3719">
            <v>0</v>
          </cell>
        </row>
        <row r="3720">
          <cell r="F3720">
            <v>5000</v>
          </cell>
          <cell r="G3720">
            <v>5000</v>
          </cell>
          <cell r="H3720">
            <v>0</v>
          </cell>
          <cell r="I3720">
            <v>380.11</v>
          </cell>
          <cell r="AY3720">
            <v>0</v>
          </cell>
          <cell r="CK3720">
            <v>0</v>
          </cell>
          <cell r="CL3720">
            <v>0</v>
          </cell>
          <cell r="CM3720">
            <v>0</v>
          </cell>
        </row>
        <row r="3721">
          <cell r="F3721">
            <v>2500</v>
          </cell>
          <cell r="G3721">
            <v>2500</v>
          </cell>
          <cell r="H3721">
            <v>0</v>
          </cell>
          <cell r="I3721">
            <v>0</v>
          </cell>
          <cell r="AY3721">
            <v>0</v>
          </cell>
          <cell r="CK3721">
            <v>0</v>
          </cell>
          <cell r="CL3721">
            <v>0</v>
          </cell>
          <cell r="CM3721">
            <v>0</v>
          </cell>
        </row>
        <row r="3722">
          <cell r="F3722">
            <v>2000</v>
          </cell>
          <cell r="G3722">
            <v>2000</v>
          </cell>
          <cell r="H3722">
            <v>0</v>
          </cell>
          <cell r="I3722">
            <v>0</v>
          </cell>
          <cell r="AY3722">
            <v>0</v>
          </cell>
          <cell r="CK3722">
            <v>0</v>
          </cell>
          <cell r="CL3722">
            <v>0</v>
          </cell>
          <cell r="CM3722">
            <v>0</v>
          </cell>
        </row>
        <row r="3723">
          <cell r="F3723">
            <v>3000</v>
          </cell>
          <cell r="G3723">
            <v>3000</v>
          </cell>
          <cell r="H3723">
            <v>0</v>
          </cell>
          <cell r="I3723">
            <v>0</v>
          </cell>
          <cell r="AY3723">
            <v>0</v>
          </cell>
          <cell r="CK3723">
            <v>0</v>
          </cell>
          <cell r="CL3723">
            <v>0</v>
          </cell>
          <cell r="CM3723">
            <v>0</v>
          </cell>
        </row>
        <row r="3724">
          <cell r="F3724">
            <v>24012</v>
          </cell>
          <cell r="G3724">
            <v>22113.02</v>
          </cell>
          <cell r="H3724">
            <v>10162.549999999999</v>
          </cell>
          <cell r="I3724">
            <v>0</v>
          </cell>
          <cell r="AY3724">
            <v>0</v>
          </cell>
          <cell r="CK3724">
            <v>0</v>
          </cell>
          <cell r="CL3724">
            <v>0</v>
          </cell>
          <cell r="CM3724">
            <v>0</v>
          </cell>
        </row>
        <row r="3726">
          <cell r="F3726">
            <v>5520000</v>
          </cell>
          <cell r="G3726">
            <v>6020000</v>
          </cell>
          <cell r="H3726">
            <v>5276423.78</v>
          </cell>
          <cell r="I3726">
            <v>33964.14</v>
          </cell>
          <cell r="AY3726">
            <v>151150</v>
          </cell>
          <cell r="CK3726">
            <v>0</v>
          </cell>
          <cell r="CL3726">
            <v>0</v>
          </cell>
          <cell r="CM3726">
            <v>0</v>
          </cell>
        </row>
        <row r="3727">
          <cell r="F3727">
            <v>60000</v>
          </cell>
          <cell r="G3727">
            <v>60000</v>
          </cell>
          <cell r="H3727">
            <v>60000</v>
          </cell>
          <cell r="I3727">
            <v>0</v>
          </cell>
          <cell r="AY3727">
            <v>0</v>
          </cell>
          <cell r="CK3727">
            <v>0</v>
          </cell>
          <cell r="CL3727">
            <v>0</v>
          </cell>
          <cell r="CM3727">
            <v>0</v>
          </cell>
        </row>
        <row r="3728">
          <cell r="F3728">
            <v>920400</v>
          </cell>
          <cell r="G3728">
            <v>920400</v>
          </cell>
          <cell r="H3728">
            <v>673269.04</v>
          </cell>
          <cell r="I3728">
            <v>0</v>
          </cell>
          <cell r="AY3728">
            <v>70257</v>
          </cell>
          <cell r="CK3728">
            <v>0</v>
          </cell>
          <cell r="CL3728">
            <v>0</v>
          </cell>
          <cell r="CM3728">
            <v>0</v>
          </cell>
        </row>
        <row r="3729">
          <cell r="F3729">
            <v>34763</v>
          </cell>
          <cell r="G3729">
            <v>34763</v>
          </cell>
          <cell r="H3729">
            <v>0</v>
          </cell>
          <cell r="I3729">
            <v>0</v>
          </cell>
          <cell r="AY3729">
            <v>0</v>
          </cell>
          <cell r="CK3729">
            <v>0</v>
          </cell>
          <cell r="CL3729">
            <v>0</v>
          </cell>
          <cell r="CM3729">
            <v>0</v>
          </cell>
        </row>
        <row r="3730">
          <cell r="F3730">
            <v>53690</v>
          </cell>
          <cell r="G3730">
            <v>53690</v>
          </cell>
          <cell r="H3730">
            <v>24740.99</v>
          </cell>
          <cell r="I3730">
            <v>0</v>
          </cell>
          <cell r="AY3730">
            <v>0</v>
          </cell>
          <cell r="CK3730">
            <v>0</v>
          </cell>
          <cell r="CL3730">
            <v>0</v>
          </cell>
          <cell r="CM3730">
            <v>0</v>
          </cell>
        </row>
        <row r="3731">
          <cell r="F3731">
            <v>0</v>
          </cell>
          <cell r="G3731">
            <v>112.67</v>
          </cell>
          <cell r="H3731">
            <v>112.67</v>
          </cell>
          <cell r="I3731">
            <v>0</v>
          </cell>
          <cell r="AY3731">
            <v>0</v>
          </cell>
          <cell r="CK3731">
            <v>0</v>
          </cell>
          <cell r="CL3731">
            <v>0</v>
          </cell>
          <cell r="CM3731">
            <v>0</v>
          </cell>
        </row>
        <row r="3732">
          <cell r="F3732">
            <v>0</v>
          </cell>
          <cell r="G3732">
            <v>33022</v>
          </cell>
          <cell r="H3732">
            <v>33022</v>
          </cell>
          <cell r="I3732">
            <v>0</v>
          </cell>
          <cell r="AY3732">
            <v>0</v>
          </cell>
          <cell r="CK3732">
            <v>0</v>
          </cell>
          <cell r="CL3732">
            <v>0</v>
          </cell>
          <cell r="CM3732">
            <v>0</v>
          </cell>
        </row>
        <row r="3733">
          <cell r="F3733">
            <v>70382</v>
          </cell>
          <cell r="G3733">
            <v>70382</v>
          </cell>
          <cell r="H3733">
            <v>45494.67</v>
          </cell>
          <cell r="I3733">
            <v>0</v>
          </cell>
          <cell r="AY3733">
            <v>4440.37</v>
          </cell>
          <cell r="CK3733">
            <v>0</v>
          </cell>
          <cell r="CL3733">
            <v>0</v>
          </cell>
          <cell r="CM3733">
            <v>0</v>
          </cell>
        </row>
        <row r="3734">
          <cell r="F3734">
            <v>12205</v>
          </cell>
          <cell r="G3734">
            <v>12205</v>
          </cell>
          <cell r="H3734">
            <v>8197.1200000000008</v>
          </cell>
          <cell r="I3734">
            <v>0</v>
          </cell>
          <cell r="AY3734">
            <v>815.15</v>
          </cell>
          <cell r="CK3734">
            <v>0</v>
          </cell>
          <cell r="CL3734">
            <v>0</v>
          </cell>
          <cell r="CM3734">
            <v>0</v>
          </cell>
        </row>
        <row r="3735">
          <cell r="F3735">
            <v>13200</v>
          </cell>
          <cell r="G3735">
            <v>13200</v>
          </cell>
          <cell r="H3735">
            <v>7137</v>
          </cell>
          <cell r="I3735">
            <v>0</v>
          </cell>
          <cell r="AY3735">
            <v>585</v>
          </cell>
          <cell r="CK3735">
            <v>0</v>
          </cell>
          <cell r="CL3735">
            <v>0</v>
          </cell>
          <cell r="CM3735">
            <v>0</v>
          </cell>
        </row>
        <row r="3736">
          <cell r="F3736">
            <v>20453</v>
          </cell>
          <cell r="G3736">
            <v>21476</v>
          </cell>
          <cell r="H3736">
            <v>21476</v>
          </cell>
          <cell r="I3736">
            <v>0</v>
          </cell>
          <cell r="AY3736">
            <v>0</v>
          </cell>
          <cell r="CK3736">
            <v>0</v>
          </cell>
          <cell r="CL3736">
            <v>0</v>
          </cell>
          <cell r="CM3736">
            <v>0</v>
          </cell>
        </row>
        <row r="3737">
          <cell r="F3737">
            <v>134015</v>
          </cell>
          <cell r="G3737">
            <v>134015</v>
          </cell>
          <cell r="H3737">
            <v>97116.29</v>
          </cell>
          <cell r="I3737">
            <v>0</v>
          </cell>
          <cell r="AY3737">
            <v>9835.98</v>
          </cell>
          <cell r="CK3737">
            <v>0</v>
          </cell>
          <cell r="CL3737">
            <v>0</v>
          </cell>
          <cell r="CM3737">
            <v>0</v>
          </cell>
        </row>
        <row r="3738">
          <cell r="F3738">
            <v>0</v>
          </cell>
          <cell r="G3738">
            <v>3330.42</v>
          </cell>
          <cell r="H3738">
            <v>3330.42</v>
          </cell>
          <cell r="I3738">
            <v>0</v>
          </cell>
          <cell r="AY3738">
            <v>0</v>
          </cell>
          <cell r="CK3738">
            <v>0</v>
          </cell>
          <cell r="CL3738">
            <v>0</v>
          </cell>
          <cell r="CM3738">
            <v>0</v>
          </cell>
        </row>
        <row r="3739"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CK3739">
            <v>0</v>
          </cell>
          <cell r="CL3739">
            <v>0</v>
          </cell>
          <cell r="CM3739">
            <v>0</v>
          </cell>
        </row>
        <row r="3740">
          <cell r="F3740">
            <v>5000</v>
          </cell>
          <cell r="G3740">
            <v>5000</v>
          </cell>
          <cell r="H3740">
            <v>344.14</v>
          </cell>
          <cell r="I3740">
            <v>2682.21</v>
          </cell>
          <cell r="AY3740">
            <v>0</v>
          </cell>
          <cell r="CK3740">
            <v>0</v>
          </cell>
          <cell r="CL3740">
            <v>0</v>
          </cell>
          <cell r="CM3740">
            <v>0</v>
          </cell>
        </row>
        <row r="3741">
          <cell r="F3741">
            <v>10000</v>
          </cell>
          <cell r="G3741">
            <v>10000</v>
          </cell>
          <cell r="H3741">
            <v>2430.73</v>
          </cell>
          <cell r="I3741">
            <v>3642.19</v>
          </cell>
          <cell r="AY3741">
            <v>0</v>
          </cell>
          <cell r="CK3741">
            <v>0</v>
          </cell>
          <cell r="CL3741">
            <v>0</v>
          </cell>
          <cell r="CM3741">
            <v>0</v>
          </cell>
        </row>
        <row r="3742">
          <cell r="F3742">
            <v>2250</v>
          </cell>
          <cell r="G3742">
            <v>2250</v>
          </cell>
          <cell r="H3742">
            <v>0</v>
          </cell>
          <cell r="I3742">
            <v>0</v>
          </cell>
          <cell r="AY3742">
            <v>0</v>
          </cell>
          <cell r="CK3742">
            <v>0</v>
          </cell>
          <cell r="CL3742">
            <v>0</v>
          </cell>
          <cell r="CM3742">
            <v>0</v>
          </cell>
        </row>
        <row r="3743">
          <cell r="F3743">
            <v>5000</v>
          </cell>
          <cell r="G3743">
            <v>5000</v>
          </cell>
          <cell r="H3743">
            <v>4450</v>
          </cell>
          <cell r="I3743">
            <v>50</v>
          </cell>
          <cell r="AY3743">
            <v>0</v>
          </cell>
          <cell r="CK3743">
            <v>0</v>
          </cell>
          <cell r="CL3743">
            <v>0</v>
          </cell>
          <cell r="CM3743">
            <v>0</v>
          </cell>
        </row>
        <row r="3744">
          <cell r="F3744">
            <v>10000</v>
          </cell>
          <cell r="G3744">
            <v>10000</v>
          </cell>
          <cell r="H3744">
            <v>0</v>
          </cell>
          <cell r="I3744">
            <v>350</v>
          </cell>
          <cell r="AY3744">
            <v>0</v>
          </cell>
          <cell r="CK3744">
            <v>0</v>
          </cell>
          <cell r="CL3744">
            <v>0</v>
          </cell>
          <cell r="CM3744">
            <v>0</v>
          </cell>
        </row>
        <row r="3745">
          <cell r="F3745">
            <v>5000</v>
          </cell>
          <cell r="G3745">
            <v>5000</v>
          </cell>
          <cell r="H3745">
            <v>2310</v>
          </cell>
          <cell r="I3745">
            <v>0</v>
          </cell>
          <cell r="AY3745">
            <v>0</v>
          </cell>
          <cell r="CK3745">
            <v>0</v>
          </cell>
          <cell r="CL3745">
            <v>0</v>
          </cell>
          <cell r="CM3745">
            <v>0</v>
          </cell>
        </row>
        <row r="3746">
          <cell r="F3746">
            <v>5000</v>
          </cell>
          <cell r="G3746">
            <v>5000</v>
          </cell>
          <cell r="H3746">
            <v>0</v>
          </cell>
          <cell r="I3746">
            <v>0</v>
          </cell>
          <cell r="AY3746">
            <v>0</v>
          </cell>
          <cell r="CK3746">
            <v>0</v>
          </cell>
          <cell r="CL3746">
            <v>0</v>
          </cell>
          <cell r="CM3746">
            <v>0</v>
          </cell>
        </row>
        <row r="3747">
          <cell r="F3747">
            <v>2500</v>
          </cell>
          <cell r="G3747">
            <v>2500</v>
          </cell>
          <cell r="H3747">
            <v>0</v>
          </cell>
          <cell r="I3747">
            <v>0</v>
          </cell>
          <cell r="AY3747">
            <v>0</v>
          </cell>
          <cell r="CK3747">
            <v>0</v>
          </cell>
          <cell r="CL3747">
            <v>0</v>
          </cell>
          <cell r="CM3747">
            <v>0</v>
          </cell>
        </row>
        <row r="3748">
          <cell r="F3748">
            <v>2000</v>
          </cell>
          <cell r="G3748">
            <v>2000</v>
          </cell>
          <cell r="H3748">
            <v>0</v>
          </cell>
          <cell r="I3748">
            <v>0</v>
          </cell>
          <cell r="AY3748">
            <v>0</v>
          </cell>
          <cell r="CK3748">
            <v>0</v>
          </cell>
          <cell r="CL3748">
            <v>0</v>
          </cell>
          <cell r="CM3748">
            <v>0</v>
          </cell>
        </row>
        <row r="3749">
          <cell r="F3749">
            <v>2000</v>
          </cell>
          <cell r="G3749">
            <v>2000</v>
          </cell>
          <cell r="H3749">
            <v>0</v>
          </cell>
          <cell r="I3749">
            <v>0</v>
          </cell>
          <cell r="AY3749">
            <v>0</v>
          </cell>
          <cell r="CK3749">
            <v>0</v>
          </cell>
          <cell r="CL3749">
            <v>0</v>
          </cell>
          <cell r="CM3749">
            <v>0</v>
          </cell>
        </row>
        <row r="3750">
          <cell r="F3750">
            <v>7031</v>
          </cell>
          <cell r="G3750">
            <v>7031</v>
          </cell>
          <cell r="H3750">
            <v>4820.0200000000004</v>
          </cell>
          <cell r="I3750">
            <v>464.61</v>
          </cell>
          <cell r="AY3750">
            <v>0</v>
          </cell>
          <cell r="CK3750">
            <v>0</v>
          </cell>
          <cell r="CL3750">
            <v>0</v>
          </cell>
          <cell r="CM3750">
            <v>0</v>
          </cell>
        </row>
        <row r="3751">
          <cell r="F3751">
            <v>0</v>
          </cell>
          <cell r="G3751">
            <v>87141.7</v>
          </cell>
          <cell r="H3751">
            <v>87141.7</v>
          </cell>
          <cell r="I3751">
            <v>0</v>
          </cell>
          <cell r="AY3751">
            <v>9316.0300000000007</v>
          </cell>
          <cell r="CK3751">
            <v>0</v>
          </cell>
          <cell r="CL3751">
            <v>0</v>
          </cell>
          <cell r="CM3751">
            <v>0</v>
          </cell>
        </row>
        <row r="3752">
          <cell r="F3752">
            <v>0</v>
          </cell>
          <cell r="G3752">
            <v>3267.5</v>
          </cell>
          <cell r="H3752">
            <v>3267.5</v>
          </cell>
          <cell r="I3752">
            <v>0</v>
          </cell>
          <cell r="AY3752">
            <v>0</v>
          </cell>
          <cell r="CK3752">
            <v>0</v>
          </cell>
          <cell r="CL3752">
            <v>0</v>
          </cell>
          <cell r="CM3752">
            <v>0</v>
          </cell>
        </row>
        <row r="3753">
          <cell r="F3753">
            <v>0</v>
          </cell>
          <cell r="G3753">
            <v>13377.52</v>
          </cell>
          <cell r="H3753">
            <v>13377.52</v>
          </cell>
          <cell r="I3753">
            <v>0</v>
          </cell>
          <cell r="AY3753">
            <v>1506.19</v>
          </cell>
          <cell r="CK3753">
            <v>0</v>
          </cell>
          <cell r="CL3753">
            <v>0</v>
          </cell>
          <cell r="CM3753">
            <v>0</v>
          </cell>
        </row>
        <row r="3754">
          <cell r="F3754">
            <v>0</v>
          </cell>
          <cell r="G3754">
            <v>2130.6999999999998</v>
          </cell>
          <cell r="H3754">
            <v>2130.6999999999998</v>
          </cell>
          <cell r="I3754">
            <v>0</v>
          </cell>
          <cell r="AY3754">
            <v>240.55</v>
          </cell>
          <cell r="CK3754">
            <v>0</v>
          </cell>
          <cell r="CL3754">
            <v>0</v>
          </cell>
          <cell r="CM3754">
            <v>0</v>
          </cell>
        </row>
        <row r="3755">
          <cell r="F3755">
            <v>0</v>
          </cell>
          <cell r="G3755">
            <v>5263.02</v>
          </cell>
          <cell r="H3755">
            <v>5263.02</v>
          </cell>
          <cell r="I3755">
            <v>0</v>
          </cell>
          <cell r="AY3755">
            <v>583.5</v>
          </cell>
          <cell r="CK3755">
            <v>0</v>
          </cell>
          <cell r="CL3755">
            <v>0</v>
          </cell>
          <cell r="CM3755">
            <v>0</v>
          </cell>
        </row>
        <row r="3756">
          <cell r="F3756">
            <v>0</v>
          </cell>
          <cell r="G3756">
            <v>2490.64</v>
          </cell>
          <cell r="H3756">
            <v>2490.64</v>
          </cell>
          <cell r="I3756">
            <v>0</v>
          </cell>
          <cell r="AY3756">
            <v>0</v>
          </cell>
          <cell r="CK3756">
            <v>0</v>
          </cell>
          <cell r="CL3756">
            <v>0</v>
          </cell>
          <cell r="CM3756">
            <v>0</v>
          </cell>
        </row>
        <row r="3757">
          <cell r="F3757">
            <v>0</v>
          </cell>
          <cell r="G3757">
            <v>9055.84</v>
          </cell>
          <cell r="H3757">
            <v>9055.84</v>
          </cell>
          <cell r="I3757">
            <v>0</v>
          </cell>
          <cell r="AY3757">
            <v>924.48</v>
          </cell>
          <cell r="CK3757">
            <v>0</v>
          </cell>
          <cell r="CL3757">
            <v>0</v>
          </cell>
          <cell r="CM3757">
            <v>0</v>
          </cell>
        </row>
        <row r="3758">
          <cell r="F3758">
            <v>0</v>
          </cell>
          <cell r="G3758">
            <v>28020</v>
          </cell>
          <cell r="H3758">
            <v>28020</v>
          </cell>
          <cell r="I3758">
            <v>0</v>
          </cell>
          <cell r="AY3758">
            <v>0</v>
          </cell>
          <cell r="CK3758">
            <v>0</v>
          </cell>
          <cell r="CL3758">
            <v>0</v>
          </cell>
          <cell r="CM3758">
            <v>0</v>
          </cell>
        </row>
        <row r="3759">
          <cell r="F3759">
            <v>0</v>
          </cell>
          <cell r="G3759">
            <v>4675.21</v>
          </cell>
          <cell r="H3759">
            <v>4675.21</v>
          </cell>
          <cell r="I3759">
            <v>0</v>
          </cell>
          <cell r="AY3759">
            <v>0</v>
          </cell>
          <cell r="CK3759">
            <v>0</v>
          </cell>
          <cell r="CL3759">
            <v>0</v>
          </cell>
          <cell r="CM3759">
            <v>0</v>
          </cell>
        </row>
        <row r="3760">
          <cell r="F3760">
            <v>0</v>
          </cell>
          <cell r="G3760">
            <v>739.02</v>
          </cell>
          <cell r="H3760">
            <v>739.02</v>
          </cell>
          <cell r="I3760">
            <v>0</v>
          </cell>
          <cell r="AY3760">
            <v>0</v>
          </cell>
          <cell r="CK3760">
            <v>0</v>
          </cell>
          <cell r="CL3760">
            <v>0</v>
          </cell>
          <cell r="CM3760">
            <v>0</v>
          </cell>
        </row>
        <row r="3761">
          <cell r="F3761">
            <v>0</v>
          </cell>
          <cell r="G3761">
            <v>1755</v>
          </cell>
          <cell r="H3761">
            <v>1755</v>
          </cell>
          <cell r="I3761">
            <v>0</v>
          </cell>
          <cell r="AY3761">
            <v>0</v>
          </cell>
          <cell r="CK3761">
            <v>0</v>
          </cell>
          <cell r="CL3761">
            <v>0</v>
          </cell>
          <cell r="CM3761">
            <v>0</v>
          </cell>
        </row>
        <row r="3762">
          <cell r="F3762">
            <v>0</v>
          </cell>
          <cell r="G3762">
            <v>2490.64</v>
          </cell>
          <cell r="H3762">
            <v>2490.64</v>
          </cell>
          <cell r="I3762">
            <v>0</v>
          </cell>
          <cell r="AY3762">
            <v>0</v>
          </cell>
          <cell r="CK3762">
            <v>0</v>
          </cell>
          <cell r="CL3762">
            <v>0</v>
          </cell>
          <cell r="CM3762">
            <v>0</v>
          </cell>
        </row>
        <row r="3763">
          <cell r="F3763">
            <v>0</v>
          </cell>
          <cell r="G3763">
            <v>2780.44</v>
          </cell>
          <cell r="H3763">
            <v>2780.44</v>
          </cell>
          <cell r="I3763">
            <v>0</v>
          </cell>
          <cell r="AY3763">
            <v>0</v>
          </cell>
          <cell r="CK3763">
            <v>0</v>
          </cell>
          <cell r="CL3763">
            <v>0</v>
          </cell>
          <cell r="CM3763">
            <v>0</v>
          </cell>
        </row>
        <row r="3764">
          <cell r="F3764">
            <v>2000000</v>
          </cell>
          <cell r="G3764">
            <v>2000000</v>
          </cell>
          <cell r="H3764">
            <v>2000000</v>
          </cell>
          <cell r="I3764">
            <v>0</v>
          </cell>
          <cell r="AY3764">
            <v>0</v>
          </cell>
          <cell r="CK3764">
            <v>0</v>
          </cell>
          <cell r="CL3764">
            <v>0</v>
          </cell>
          <cell r="CM3764">
            <v>0</v>
          </cell>
        </row>
        <row r="3765">
          <cell r="F3765">
            <v>0</v>
          </cell>
          <cell r="G3765">
            <v>1097600</v>
          </cell>
          <cell r="H3765">
            <v>860755.77</v>
          </cell>
          <cell r="I3765">
            <v>187161.3</v>
          </cell>
          <cell r="AY3765">
            <v>0</v>
          </cell>
          <cell r="CK3765">
            <v>0</v>
          </cell>
          <cell r="CL3765">
            <v>0</v>
          </cell>
          <cell r="CM3765">
            <v>0</v>
          </cell>
        </row>
        <row r="3766">
          <cell r="F3766">
            <v>5135712</v>
          </cell>
          <cell r="G3766">
            <v>4631712</v>
          </cell>
          <cell r="H3766">
            <v>3509988.41</v>
          </cell>
          <cell r="I3766">
            <v>0</v>
          </cell>
          <cell r="AY3766">
            <v>446583.86</v>
          </cell>
          <cell r="CK3766">
            <v>0</v>
          </cell>
          <cell r="CL3766">
            <v>0</v>
          </cell>
          <cell r="CM3766">
            <v>0</v>
          </cell>
        </row>
        <row r="3767">
          <cell r="F3767">
            <v>0</v>
          </cell>
          <cell r="G3767">
            <v>66069.77</v>
          </cell>
          <cell r="H3767">
            <v>66069.77</v>
          </cell>
          <cell r="I3767">
            <v>0</v>
          </cell>
          <cell r="AY3767">
            <v>0</v>
          </cell>
          <cell r="CK3767">
            <v>0</v>
          </cell>
          <cell r="CL3767">
            <v>0</v>
          </cell>
          <cell r="CM3767">
            <v>0</v>
          </cell>
        </row>
        <row r="3768">
          <cell r="F3768">
            <v>94070</v>
          </cell>
          <cell r="G3768">
            <v>94070</v>
          </cell>
          <cell r="H3768">
            <v>87822.67</v>
          </cell>
          <cell r="I3768">
            <v>0</v>
          </cell>
          <cell r="AY3768">
            <v>9299</v>
          </cell>
          <cell r="CK3768">
            <v>0</v>
          </cell>
          <cell r="CL3768">
            <v>0</v>
          </cell>
          <cell r="CM3768">
            <v>0</v>
          </cell>
        </row>
        <row r="3769">
          <cell r="F3769">
            <v>338987</v>
          </cell>
          <cell r="G3769">
            <v>313787</v>
          </cell>
          <cell r="H3769">
            <v>150883.85</v>
          </cell>
          <cell r="I3769">
            <v>0</v>
          </cell>
          <cell r="AY3769">
            <v>0</v>
          </cell>
          <cell r="CK3769">
            <v>0</v>
          </cell>
          <cell r="CL3769">
            <v>0</v>
          </cell>
          <cell r="CM3769">
            <v>0</v>
          </cell>
        </row>
        <row r="3770">
          <cell r="F3770">
            <v>1018858</v>
          </cell>
          <cell r="G3770">
            <v>1018858</v>
          </cell>
          <cell r="H3770">
            <v>0</v>
          </cell>
          <cell r="I3770">
            <v>0</v>
          </cell>
          <cell r="AY3770">
            <v>0</v>
          </cell>
          <cell r="CK3770">
            <v>0</v>
          </cell>
          <cell r="CL3770">
            <v>0</v>
          </cell>
          <cell r="CM3770">
            <v>0</v>
          </cell>
        </row>
        <row r="3771">
          <cell r="F3771">
            <v>543181</v>
          </cell>
          <cell r="G3771">
            <v>512234.08</v>
          </cell>
          <cell r="H3771">
            <v>383294.39</v>
          </cell>
          <cell r="I3771">
            <v>0</v>
          </cell>
          <cell r="AY3771">
            <v>46643.23</v>
          </cell>
          <cell r="CK3771">
            <v>0</v>
          </cell>
          <cell r="CL3771">
            <v>0</v>
          </cell>
          <cell r="CM3771">
            <v>0</v>
          </cell>
        </row>
        <row r="3772">
          <cell r="F3772">
            <v>92417</v>
          </cell>
          <cell r="G3772">
            <v>86789.82</v>
          </cell>
          <cell r="H3772">
            <v>66539.69</v>
          </cell>
          <cell r="I3772">
            <v>0</v>
          </cell>
          <cell r="AY3772">
            <v>8153.25</v>
          </cell>
          <cell r="CK3772">
            <v>0</v>
          </cell>
          <cell r="CL3772">
            <v>0</v>
          </cell>
          <cell r="CM3772">
            <v>0</v>
          </cell>
        </row>
        <row r="3773">
          <cell r="F3773">
            <v>118800</v>
          </cell>
          <cell r="G3773">
            <v>115582.5</v>
          </cell>
          <cell r="H3773">
            <v>90671.360000000001</v>
          </cell>
          <cell r="I3773">
            <v>0</v>
          </cell>
          <cell r="AY3773">
            <v>10530</v>
          </cell>
          <cell r="CK3773">
            <v>0</v>
          </cell>
          <cell r="CL3773">
            <v>0</v>
          </cell>
          <cell r="CM3773">
            <v>0</v>
          </cell>
        </row>
        <row r="3774">
          <cell r="F3774">
            <v>116206</v>
          </cell>
          <cell r="G3774">
            <v>102721.75</v>
          </cell>
          <cell r="H3774">
            <v>102376.68</v>
          </cell>
          <cell r="I3774">
            <v>0</v>
          </cell>
          <cell r="AY3774">
            <v>0</v>
          </cell>
          <cell r="CK3774">
            <v>0</v>
          </cell>
          <cell r="CL3774">
            <v>0</v>
          </cell>
          <cell r="CM3774">
            <v>0</v>
          </cell>
        </row>
        <row r="3775">
          <cell r="F3775">
            <v>924339</v>
          </cell>
          <cell r="G3775">
            <v>849213.6</v>
          </cell>
          <cell r="H3775">
            <v>500303.09</v>
          </cell>
          <cell r="I3775">
            <v>0</v>
          </cell>
          <cell r="AY3775">
            <v>60648.47</v>
          </cell>
          <cell r="CK3775">
            <v>0</v>
          </cell>
          <cell r="CL3775">
            <v>0</v>
          </cell>
          <cell r="CM3775">
            <v>0</v>
          </cell>
        </row>
        <row r="3776">
          <cell r="F3776">
            <v>1859023</v>
          </cell>
          <cell r="G3776">
            <v>1650409.46</v>
          </cell>
          <cell r="H3776">
            <v>0</v>
          </cell>
          <cell r="I3776">
            <v>0</v>
          </cell>
          <cell r="AY3776">
            <v>0</v>
          </cell>
          <cell r="CK3776">
            <v>0</v>
          </cell>
          <cell r="CL3776">
            <v>0</v>
          </cell>
          <cell r="CM3776">
            <v>0</v>
          </cell>
        </row>
        <row r="3777">
          <cell r="F3777">
            <v>10000</v>
          </cell>
          <cell r="G3777">
            <v>10000</v>
          </cell>
          <cell r="H3777">
            <v>5800.6</v>
          </cell>
          <cell r="I3777">
            <v>781</v>
          </cell>
          <cell r="AY3777">
            <v>0</v>
          </cell>
          <cell r="CK3777">
            <v>0</v>
          </cell>
          <cell r="CL3777">
            <v>0</v>
          </cell>
          <cell r="CM3777">
            <v>0</v>
          </cell>
        </row>
        <row r="3778">
          <cell r="F3778">
            <v>93317</v>
          </cell>
          <cell r="G3778">
            <v>89841.94</v>
          </cell>
          <cell r="H3778">
            <v>49205.27</v>
          </cell>
          <cell r="I3778">
            <v>0</v>
          </cell>
          <cell r="AY3778">
            <v>0</v>
          </cell>
          <cell r="CK3778">
            <v>0</v>
          </cell>
          <cell r="CL3778">
            <v>0</v>
          </cell>
          <cell r="CM3778">
            <v>0</v>
          </cell>
        </row>
        <row r="3779">
          <cell r="F3779">
            <v>14501</v>
          </cell>
          <cell r="G3779">
            <v>14588.06</v>
          </cell>
          <cell r="H3779">
            <v>14588.06</v>
          </cell>
          <cell r="I3779">
            <v>0</v>
          </cell>
          <cell r="AY3779">
            <v>2620.12</v>
          </cell>
          <cell r="CK3779">
            <v>0</v>
          </cell>
          <cell r="CL3779">
            <v>0</v>
          </cell>
          <cell r="CM3779">
            <v>0</v>
          </cell>
        </row>
        <row r="3780">
          <cell r="F3780">
            <v>71661</v>
          </cell>
          <cell r="G3780">
            <v>67799</v>
          </cell>
          <cell r="H3780">
            <v>58428</v>
          </cell>
          <cell r="I3780">
            <v>0</v>
          </cell>
          <cell r="AY3780">
            <v>4662.4799999999996</v>
          </cell>
          <cell r="CK3780">
            <v>0</v>
          </cell>
          <cell r="CL3780">
            <v>0</v>
          </cell>
          <cell r="CM3780">
            <v>0</v>
          </cell>
        </row>
        <row r="3781">
          <cell r="F3781">
            <v>23200</v>
          </cell>
          <cell r="G3781">
            <v>23200</v>
          </cell>
          <cell r="H3781">
            <v>14064.14</v>
          </cell>
          <cell r="I3781">
            <v>0</v>
          </cell>
          <cell r="AY3781">
            <v>1681.73</v>
          </cell>
          <cell r="CK3781">
            <v>0</v>
          </cell>
          <cell r="CL3781">
            <v>0</v>
          </cell>
          <cell r="CM3781">
            <v>0</v>
          </cell>
        </row>
        <row r="3782">
          <cell r="F3782">
            <v>30000</v>
          </cell>
          <cell r="G3782">
            <v>30000</v>
          </cell>
          <cell r="H3782">
            <v>15425.38</v>
          </cell>
          <cell r="I3782">
            <v>1134.6199999999999</v>
          </cell>
          <cell r="AY3782">
            <v>0</v>
          </cell>
          <cell r="CK3782">
            <v>0</v>
          </cell>
          <cell r="CL3782">
            <v>0</v>
          </cell>
          <cell r="CM3782">
            <v>0</v>
          </cell>
        </row>
        <row r="3783">
          <cell r="F3783">
            <v>19205</v>
          </cell>
          <cell r="G3783">
            <v>19205</v>
          </cell>
          <cell r="H3783">
            <v>0</v>
          </cell>
          <cell r="I3783">
            <v>0</v>
          </cell>
          <cell r="AY3783">
            <v>0</v>
          </cell>
          <cell r="CK3783">
            <v>0</v>
          </cell>
          <cell r="CL3783">
            <v>0</v>
          </cell>
          <cell r="CM3783">
            <v>0</v>
          </cell>
        </row>
        <row r="3784">
          <cell r="F3784">
            <v>37333</v>
          </cell>
          <cell r="G3784">
            <v>37333</v>
          </cell>
          <cell r="H3784">
            <v>12631.11</v>
          </cell>
          <cell r="I3784">
            <v>0</v>
          </cell>
          <cell r="AY3784">
            <v>0</v>
          </cell>
          <cell r="CK3784">
            <v>0</v>
          </cell>
          <cell r="CL3784">
            <v>0</v>
          </cell>
          <cell r="CM3784">
            <v>0</v>
          </cell>
        </row>
        <row r="3785">
          <cell r="F3785">
            <v>141000</v>
          </cell>
          <cell r="G3785">
            <v>141000</v>
          </cell>
          <cell r="H3785">
            <v>26795</v>
          </cell>
          <cell r="I3785">
            <v>86997.5</v>
          </cell>
          <cell r="AY3785">
            <v>0</v>
          </cell>
          <cell r="CK3785">
            <v>0</v>
          </cell>
          <cell r="CL3785">
            <v>0</v>
          </cell>
          <cell r="CM3785">
            <v>0</v>
          </cell>
        </row>
        <row r="3786">
          <cell r="F3786">
            <v>0</v>
          </cell>
          <cell r="G3786">
            <v>22200</v>
          </cell>
          <cell r="H3786">
            <v>13535</v>
          </cell>
          <cell r="I3786">
            <v>0</v>
          </cell>
          <cell r="AY3786">
            <v>0</v>
          </cell>
          <cell r="CK3786">
            <v>0</v>
          </cell>
          <cell r="CL3786">
            <v>0</v>
          </cell>
          <cell r="CM3786">
            <v>0</v>
          </cell>
        </row>
        <row r="3787">
          <cell r="F3787">
            <v>1705</v>
          </cell>
          <cell r="G3787">
            <v>1705</v>
          </cell>
          <cell r="H3787">
            <v>858.62</v>
          </cell>
          <cell r="I3787">
            <v>0</v>
          </cell>
          <cell r="AY3787">
            <v>0</v>
          </cell>
          <cell r="CK3787">
            <v>0</v>
          </cell>
          <cell r="CL3787">
            <v>0</v>
          </cell>
          <cell r="CM3787">
            <v>0</v>
          </cell>
        </row>
        <row r="3788">
          <cell r="F3788">
            <v>23386</v>
          </cell>
          <cell r="G3788">
            <v>19386</v>
          </cell>
          <cell r="H3788">
            <v>3688.87</v>
          </cell>
          <cell r="I3788">
            <v>1470</v>
          </cell>
          <cell r="AY3788">
            <v>0</v>
          </cell>
          <cell r="CK3788">
            <v>300000</v>
          </cell>
          <cell r="CL3788">
            <v>0</v>
          </cell>
          <cell r="CM3788">
            <v>0</v>
          </cell>
        </row>
        <row r="3789">
          <cell r="F3789">
            <v>5962</v>
          </cell>
          <cell r="G3789">
            <v>5962</v>
          </cell>
          <cell r="H3789">
            <v>116.8</v>
          </cell>
          <cell r="I3789">
            <v>1</v>
          </cell>
          <cell r="AY3789">
            <v>0</v>
          </cell>
          <cell r="CK3789">
            <v>0</v>
          </cell>
          <cell r="CL3789">
            <v>0</v>
          </cell>
          <cell r="CM3789">
            <v>0</v>
          </cell>
        </row>
        <row r="3790">
          <cell r="F3790">
            <v>5383</v>
          </cell>
          <cell r="G3790">
            <v>5383</v>
          </cell>
          <cell r="H3790">
            <v>3874.5</v>
          </cell>
          <cell r="I3790">
            <v>0</v>
          </cell>
          <cell r="AY3790">
            <v>378.5</v>
          </cell>
          <cell r="CK3790">
            <v>0</v>
          </cell>
          <cell r="CL3790">
            <v>0</v>
          </cell>
          <cell r="CM3790">
            <v>0</v>
          </cell>
        </row>
        <row r="3791">
          <cell r="F3791">
            <v>60000</v>
          </cell>
          <cell r="G3791">
            <v>1360000</v>
          </cell>
          <cell r="H3791">
            <v>51206.02</v>
          </cell>
          <cell r="I3791">
            <v>46368.39</v>
          </cell>
          <cell r="AY3791">
            <v>0</v>
          </cell>
          <cell r="CK3791">
            <v>0</v>
          </cell>
          <cell r="CL3791">
            <v>0</v>
          </cell>
          <cell r="CM3791">
            <v>0</v>
          </cell>
        </row>
        <row r="3792">
          <cell r="F3792">
            <v>3701</v>
          </cell>
          <cell r="G3792">
            <v>3701</v>
          </cell>
          <cell r="H3792">
            <v>2727.5</v>
          </cell>
          <cell r="I3792">
            <v>110</v>
          </cell>
          <cell r="AY3792">
            <v>0</v>
          </cell>
          <cell r="CK3792">
            <v>0</v>
          </cell>
          <cell r="CL3792">
            <v>0</v>
          </cell>
          <cell r="CM3792">
            <v>0</v>
          </cell>
        </row>
        <row r="3793">
          <cell r="F3793">
            <v>48204</v>
          </cell>
          <cell r="G3793">
            <v>48204</v>
          </cell>
          <cell r="H3793">
            <v>38274.31</v>
          </cell>
          <cell r="I3793">
            <v>2073.4899999999998</v>
          </cell>
          <cell r="AY3793">
            <v>0</v>
          </cell>
          <cell r="CK3793">
            <v>0</v>
          </cell>
          <cell r="CL3793">
            <v>0</v>
          </cell>
          <cell r="CM3793">
            <v>0</v>
          </cell>
        </row>
        <row r="3794">
          <cell r="F3794">
            <v>10000</v>
          </cell>
          <cell r="G3794">
            <v>10000</v>
          </cell>
          <cell r="H3794">
            <v>345</v>
          </cell>
          <cell r="I3794">
            <v>0</v>
          </cell>
          <cell r="AY3794">
            <v>0</v>
          </cell>
          <cell r="CK3794">
            <v>0</v>
          </cell>
          <cell r="CL3794">
            <v>0</v>
          </cell>
          <cell r="CM3794">
            <v>0</v>
          </cell>
        </row>
        <row r="3795">
          <cell r="F3795">
            <v>48535</v>
          </cell>
          <cell r="G3795">
            <v>65335</v>
          </cell>
          <cell r="H3795">
            <v>47791.05</v>
          </cell>
          <cell r="I3795">
            <v>0</v>
          </cell>
          <cell r="AY3795">
            <v>0</v>
          </cell>
          <cell r="CK3795">
            <v>0</v>
          </cell>
          <cell r="CL3795">
            <v>0</v>
          </cell>
          <cell r="CM3795">
            <v>0</v>
          </cell>
        </row>
        <row r="3796">
          <cell r="F3796">
            <v>0</v>
          </cell>
          <cell r="G3796">
            <v>3200</v>
          </cell>
          <cell r="H3796">
            <v>0</v>
          </cell>
          <cell r="I3796">
            <v>0</v>
          </cell>
          <cell r="AY3796">
            <v>0</v>
          </cell>
          <cell r="CK3796">
            <v>0</v>
          </cell>
          <cell r="CL3796">
            <v>0</v>
          </cell>
          <cell r="CM3796">
            <v>0</v>
          </cell>
        </row>
        <row r="3797">
          <cell r="F3797">
            <v>1000000</v>
          </cell>
          <cell r="G3797">
            <v>2000000</v>
          </cell>
          <cell r="H3797">
            <v>1000000</v>
          </cell>
          <cell r="I3797">
            <v>0</v>
          </cell>
          <cell r="AY3797">
            <v>0</v>
          </cell>
          <cell r="CK3797">
            <v>0</v>
          </cell>
          <cell r="CL3797">
            <v>0</v>
          </cell>
          <cell r="CM3797">
            <v>0</v>
          </cell>
        </row>
        <row r="3798">
          <cell r="F3798">
            <v>17250</v>
          </cell>
          <cell r="G3798">
            <v>17250</v>
          </cell>
          <cell r="H3798">
            <v>0</v>
          </cell>
          <cell r="I3798">
            <v>0</v>
          </cell>
          <cell r="AY3798">
            <v>0</v>
          </cell>
          <cell r="CK3798">
            <v>0</v>
          </cell>
          <cell r="CL3798">
            <v>0</v>
          </cell>
          <cell r="CM3798">
            <v>0</v>
          </cell>
        </row>
        <row r="3799">
          <cell r="F3799">
            <v>11000</v>
          </cell>
          <cell r="G3799">
            <v>11000</v>
          </cell>
          <cell r="H3799">
            <v>1831.7</v>
          </cell>
          <cell r="I3799">
            <v>0</v>
          </cell>
          <cell r="AY3799">
            <v>0</v>
          </cell>
          <cell r="CK3799">
            <v>0</v>
          </cell>
          <cell r="CL3799">
            <v>0</v>
          </cell>
          <cell r="CM3799">
            <v>0</v>
          </cell>
        </row>
        <row r="3800">
          <cell r="F3800">
            <v>68000</v>
          </cell>
          <cell r="G3800">
            <v>68000</v>
          </cell>
          <cell r="H3800">
            <v>18010</v>
          </cell>
          <cell r="I3800">
            <v>0</v>
          </cell>
          <cell r="AY3800">
            <v>0</v>
          </cell>
          <cell r="CK3800">
            <v>0</v>
          </cell>
          <cell r="CL3800">
            <v>0</v>
          </cell>
          <cell r="CM3800">
            <v>0</v>
          </cell>
        </row>
        <row r="3801">
          <cell r="F3801">
            <v>50000</v>
          </cell>
          <cell r="G3801">
            <v>85264</v>
          </cell>
          <cell r="H3801">
            <v>84345.09</v>
          </cell>
          <cell r="I3801">
            <v>0</v>
          </cell>
          <cell r="AY3801">
            <v>0</v>
          </cell>
          <cell r="CK3801">
            <v>0</v>
          </cell>
          <cell r="CL3801">
            <v>0</v>
          </cell>
          <cell r="CM3801">
            <v>0</v>
          </cell>
        </row>
        <row r="3802">
          <cell r="F3802">
            <v>30000</v>
          </cell>
          <cell r="G3802">
            <v>35000</v>
          </cell>
          <cell r="H3802">
            <v>33795.050000000003</v>
          </cell>
          <cell r="I3802">
            <v>990</v>
          </cell>
          <cell r="AY3802">
            <v>0</v>
          </cell>
          <cell r="CK3802">
            <v>0</v>
          </cell>
          <cell r="CL3802">
            <v>0</v>
          </cell>
          <cell r="CM3802">
            <v>0</v>
          </cell>
        </row>
        <row r="3803">
          <cell r="F3803">
            <v>0</v>
          </cell>
          <cell r="G3803">
            <v>8900</v>
          </cell>
          <cell r="H3803">
            <v>0</v>
          </cell>
          <cell r="I3803">
            <v>8809.4599999999991</v>
          </cell>
          <cell r="AY3803">
            <v>0</v>
          </cell>
          <cell r="CK3803">
            <v>0</v>
          </cell>
          <cell r="CL3803">
            <v>0</v>
          </cell>
          <cell r="CM3803">
            <v>0</v>
          </cell>
        </row>
        <row r="3804">
          <cell r="F3804">
            <v>4362</v>
          </cell>
          <cell r="G3804">
            <v>4362</v>
          </cell>
          <cell r="H3804">
            <v>1238</v>
          </cell>
          <cell r="I3804">
            <v>1780</v>
          </cell>
          <cell r="AY3804">
            <v>0</v>
          </cell>
          <cell r="CK3804">
            <v>0</v>
          </cell>
          <cell r="CL3804">
            <v>0</v>
          </cell>
          <cell r="CM3804">
            <v>0</v>
          </cell>
        </row>
        <row r="3805">
          <cell r="F3805">
            <v>50000</v>
          </cell>
          <cell r="G3805">
            <v>50000</v>
          </cell>
          <cell r="H3805">
            <v>22890.23</v>
          </cell>
          <cell r="I3805">
            <v>2258.17</v>
          </cell>
          <cell r="AY3805">
            <v>0</v>
          </cell>
          <cell r="CK3805">
            <v>0</v>
          </cell>
          <cell r="CL3805">
            <v>0</v>
          </cell>
          <cell r="CM3805">
            <v>0</v>
          </cell>
        </row>
        <row r="3806">
          <cell r="F3806">
            <v>0</v>
          </cell>
          <cell r="G3806">
            <v>7000</v>
          </cell>
          <cell r="H3806">
            <v>0</v>
          </cell>
          <cell r="I3806">
            <v>6971.22</v>
          </cell>
          <cell r="AY3806">
            <v>0</v>
          </cell>
          <cell r="CK3806">
            <v>0</v>
          </cell>
          <cell r="CL3806">
            <v>0</v>
          </cell>
          <cell r="CM3806">
            <v>0</v>
          </cell>
        </row>
        <row r="3807">
          <cell r="F3807">
            <v>5000</v>
          </cell>
          <cell r="G3807">
            <v>5000</v>
          </cell>
          <cell r="H3807">
            <v>1199</v>
          </cell>
          <cell r="I3807">
            <v>0</v>
          </cell>
          <cell r="AY3807">
            <v>0</v>
          </cell>
          <cell r="CK3807">
            <v>0</v>
          </cell>
          <cell r="CL3807">
            <v>0</v>
          </cell>
          <cell r="CM3807">
            <v>0</v>
          </cell>
        </row>
        <row r="3808">
          <cell r="F3808">
            <v>79370</v>
          </cell>
          <cell r="G3808">
            <v>79370</v>
          </cell>
          <cell r="H3808">
            <v>46352.09</v>
          </cell>
          <cell r="I3808">
            <v>1861.08</v>
          </cell>
          <cell r="AY3808">
            <v>0</v>
          </cell>
          <cell r="CK3808">
            <v>0</v>
          </cell>
          <cell r="CL3808">
            <v>0</v>
          </cell>
          <cell r="CM3808">
            <v>0</v>
          </cell>
        </row>
        <row r="3809">
          <cell r="F3809">
            <v>5595</v>
          </cell>
          <cell r="G3809">
            <v>25595</v>
          </cell>
          <cell r="H3809">
            <v>3246.16</v>
          </cell>
          <cell r="I3809">
            <v>0</v>
          </cell>
          <cell r="AY3809">
            <v>0</v>
          </cell>
          <cell r="CK3809">
            <v>0</v>
          </cell>
          <cell r="CL3809">
            <v>0</v>
          </cell>
          <cell r="CM3809">
            <v>0</v>
          </cell>
        </row>
        <row r="3810">
          <cell r="F3810">
            <v>10000</v>
          </cell>
          <cell r="G3810">
            <v>10000</v>
          </cell>
          <cell r="H3810">
            <v>0</v>
          </cell>
          <cell r="I3810">
            <v>0</v>
          </cell>
          <cell r="AY3810">
            <v>0</v>
          </cell>
          <cell r="CK3810">
            <v>0</v>
          </cell>
          <cell r="CL3810">
            <v>0</v>
          </cell>
          <cell r="CM3810">
            <v>0</v>
          </cell>
        </row>
        <row r="3811">
          <cell r="F3811">
            <v>34795</v>
          </cell>
          <cell r="G3811">
            <v>82795</v>
          </cell>
          <cell r="H3811">
            <v>24874.61</v>
          </cell>
          <cell r="I3811">
            <v>40159.86</v>
          </cell>
          <cell r="AY3811">
            <v>0</v>
          </cell>
          <cell r="CK3811">
            <v>0</v>
          </cell>
          <cell r="CL3811">
            <v>0</v>
          </cell>
          <cell r="CM3811">
            <v>0</v>
          </cell>
        </row>
        <row r="3812">
          <cell r="F3812">
            <v>5822</v>
          </cell>
          <cell r="G3812">
            <v>9722</v>
          </cell>
          <cell r="H3812">
            <v>9622</v>
          </cell>
          <cell r="I3812">
            <v>0</v>
          </cell>
          <cell r="AY3812">
            <v>0</v>
          </cell>
          <cell r="CK3812">
            <v>0</v>
          </cell>
          <cell r="CL3812">
            <v>0</v>
          </cell>
          <cell r="CM3812">
            <v>0</v>
          </cell>
        </row>
        <row r="3813">
          <cell r="F3813">
            <v>11077</v>
          </cell>
          <cell r="G3813">
            <v>8077</v>
          </cell>
          <cell r="H3813">
            <v>5923</v>
          </cell>
          <cell r="I3813">
            <v>1116</v>
          </cell>
          <cell r="AY3813">
            <v>0</v>
          </cell>
          <cell r="CK3813">
            <v>0</v>
          </cell>
          <cell r="CL3813">
            <v>0</v>
          </cell>
          <cell r="CM3813">
            <v>0</v>
          </cell>
        </row>
        <row r="3814">
          <cell r="F3814">
            <v>0</v>
          </cell>
          <cell r="G3814">
            <v>3000</v>
          </cell>
          <cell r="H3814">
            <v>1320.31</v>
          </cell>
          <cell r="I3814">
            <v>110</v>
          </cell>
          <cell r="AY3814">
            <v>0</v>
          </cell>
          <cell r="CK3814">
            <v>0</v>
          </cell>
          <cell r="CL3814">
            <v>0</v>
          </cell>
          <cell r="CM3814">
            <v>0</v>
          </cell>
        </row>
        <row r="3815">
          <cell r="F3815">
            <v>1000</v>
          </cell>
          <cell r="G3815">
            <v>2000</v>
          </cell>
          <cell r="H3815">
            <v>520.38</v>
          </cell>
          <cell r="I3815">
            <v>1</v>
          </cell>
          <cell r="AY3815">
            <v>0</v>
          </cell>
          <cell r="CK3815">
            <v>0</v>
          </cell>
          <cell r="CL3815">
            <v>0</v>
          </cell>
          <cell r="CM3815">
            <v>0</v>
          </cell>
        </row>
        <row r="3816">
          <cell r="F3816">
            <v>0</v>
          </cell>
          <cell r="G3816">
            <v>500</v>
          </cell>
          <cell r="H3816">
            <v>336.3</v>
          </cell>
          <cell r="I3816">
            <v>0</v>
          </cell>
          <cell r="AY3816">
            <v>0</v>
          </cell>
          <cell r="CK3816">
            <v>0</v>
          </cell>
          <cell r="CL3816">
            <v>0</v>
          </cell>
          <cell r="CM3816">
            <v>0</v>
          </cell>
        </row>
        <row r="3817">
          <cell r="F3817">
            <v>500</v>
          </cell>
          <cell r="G3817">
            <v>500</v>
          </cell>
          <cell r="H3817">
            <v>0</v>
          </cell>
          <cell r="I3817">
            <v>0</v>
          </cell>
          <cell r="AY3817">
            <v>0</v>
          </cell>
          <cell r="CK3817">
            <v>0</v>
          </cell>
          <cell r="CL3817">
            <v>0</v>
          </cell>
          <cell r="CM3817">
            <v>0</v>
          </cell>
        </row>
        <row r="3818">
          <cell r="F3818">
            <v>1000</v>
          </cell>
          <cell r="G3818">
            <v>1000</v>
          </cell>
          <cell r="H3818">
            <v>0</v>
          </cell>
          <cell r="I3818">
            <v>0</v>
          </cell>
          <cell r="AY3818">
            <v>0</v>
          </cell>
          <cell r="CK3818">
            <v>0</v>
          </cell>
          <cell r="CL3818">
            <v>0</v>
          </cell>
          <cell r="CM3818">
            <v>0</v>
          </cell>
        </row>
        <row r="3819">
          <cell r="F3819">
            <v>206224</v>
          </cell>
          <cell r="G3819">
            <v>206224</v>
          </cell>
          <cell r="H3819">
            <v>113113.25</v>
          </cell>
          <cell r="I3819">
            <v>3489.02</v>
          </cell>
          <cell r="AY3819">
            <v>1094.29</v>
          </cell>
          <cell r="CK3819">
            <v>0</v>
          </cell>
          <cell r="CL3819">
            <v>0</v>
          </cell>
          <cell r="CM3819">
            <v>0</v>
          </cell>
        </row>
        <row r="3820">
          <cell r="F3820">
            <v>364000</v>
          </cell>
          <cell r="G3820">
            <v>210600</v>
          </cell>
          <cell r="H3820">
            <v>97816.06</v>
          </cell>
          <cell r="I3820">
            <v>5568.73</v>
          </cell>
          <cell r="AY3820">
            <v>0</v>
          </cell>
          <cell r="CK3820">
            <v>0</v>
          </cell>
          <cell r="CL3820">
            <v>0</v>
          </cell>
          <cell r="CM3820">
            <v>0</v>
          </cell>
        </row>
        <row r="3821">
          <cell r="F3821">
            <v>445710</v>
          </cell>
          <cell r="G3821">
            <v>445710</v>
          </cell>
          <cell r="H3821">
            <v>342214.88</v>
          </cell>
          <cell r="I3821">
            <v>0</v>
          </cell>
          <cell r="AY3821">
            <v>48653</v>
          </cell>
          <cell r="CK3821">
            <v>0</v>
          </cell>
          <cell r="CL3821">
            <v>0</v>
          </cell>
          <cell r="CM3821">
            <v>0</v>
          </cell>
        </row>
        <row r="3822">
          <cell r="F3822">
            <v>789528</v>
          </cell>
          <cell r="G3822">
            <v>789528</v>
          </cell>
          <cell r="H3822">
            <v>630874</v>
          </cell>
          <cell r="I3822">
            <v>0</v>
          </cell>
          <cell r="AY3822">
            <v>70916.800000000003</v>
          </cell>
          <cell r="CK3822">
            <v>0</v>
          </cell>
          <cell r="CL3822">
            <v>0</v>
          </cell>
          <cell r="CM3822">
            <v>0</v>
          </cell>
        </row>
        <row r="3823">
          <cell r="F3823">
            <v>75226</v>
          </cell>
          <cell r="G3823">
            <v>75226</v>
          </cell>
          <cell r="H3823">
            <v>64883</v>
          </cell>
          <cell r="I3823">
            <v>0</v>
          </cell>
          <cell r="AY3823">
            <v>6942</v>
          </cell>
          <cell r="CK3823">
            <v>0</v>
          </cell>
          <cell r="CL3823">
            <v>0</v>
          </cell>
          <cell r="CM3823">
            <v>0</v>
          </cell>
        </row>
        <row r="3824">
          <cell r="F3824">
            <v>63828</v>
          </cell>
          <cell r="G3824">
            <v>63828</v>
          </cell>
          <cell r="H3824">
            <v>33089.269999999997</v>
          </cell>
          <cell r="I3824">
            <v>0</v>
          </cell>
          <cell r="AY3824">
            <v>0</v>
          </cell>
          <cell r="CK3824">
            <v>0</v>
          </cell>
          <cell r="CL3824">
            <v>0</v>
          </cell>
          <cell r="CM3824">
            <v>0</v>
          </cell>
        </row>
        <row r="3825">
          <cell r="F3825">
            <v>168945</v>
          </cell>
          <cell r="G3825">
            <v>168945</v>
          </cell>
          <cell r="H3825">
            <v>0</v>
          </cell>
          <cell r="I3825">
            <v>0</v>
          </cell>
          <cell r="AY3825">
            <v>0</v>
          </cell>
          <cell r="CK3825">
            <v>0</v>
          </cell>
          <cell r="CL3825">
            <v>0</v>
          </cell>
          <cell r="CM3825">
            <v>0</v>
          </cell>
        </row>
        <row r="3826">
          <cell r="F3826">
            <v>150274</v>
          </cell>
          <cell r="G3826">
            <v>150274</v>
          </cell>
          <cell r="H3826">
            <v>96306.43</v>
          </cell>
          <cell r="I3826">
            <v>0</v>
          </cell>
          <cell r="AY3826">
            <v>0</v>
          </cell>
          <cell r="CK3826">
            <v>0</v>
          </cell>
          <cell r="CL3826">
            <v>0</v>
          </cell>
          <cell r="CM3826">
            <v>0</v>
          </cell>
        </row>
        <row r="3827">
          <cell r="F3827">
            <v>125122</v>
          </cell>
          <cell r="G3827">
            <v>125122</v>
          </cell>
          <cell r="H3827">
            <v>97101.18</v>
          </cell>
          <cell r="I3827">
            <v>0</v>
          </cell>
          <cell r="AY3827">
            <v>10953.3</v>
          </cell>
          <cell r="CK3827">
            <v>0</v>
          </cell>
          <cell r="CL3827">
            <v>0</v>
          </cell>
          <cell r="CM3827">
            <v>0</v>
          </cell>
        </row>
        <row r="3828">
          <cell r="F3828">
            <v>20369</v>
          </cell>
          <cell r="G3828">
            <v>20369</v>
          </cell>
          <cell r="H3828">
            <v>16065.61</v>
          </cell>
          <cell r="I3828">
            <v>0</v>
          </cell>
          <cell r="AY3828">
            <v>1817.81</v>
          </cell>
          <cell r="CK3828">
            <v>0</v>
          </cell>
          <cell r="CL3828">
            <v>0</v>
          </cell>
          <cell r="CM3828">
            <v>0</v>
          </cell>
        </row>
        <row r="3829">
          <cell r="F3829">
            <v>39600</v>
          </cell>
          <cell r="G3829">
            <v>39600</v>
          </cell>
          <cell r="H3829">
            <v>31588.87</v>
          </cell>
          <cell r="I3829">
            <v>0</v>
          </cell>
          <cell r="AY3829">
            <v>3510</v>
          </cell>
          <cell r="CK3829">
            <v>0</v>
          </cell>
          <cell r="CL3829">
            <v>0</v>
          </cell>
          <cell r="CM3829">
            <v>0</v>
          </cell>
        </row>
        <row r="3830">
          <cell r="F3830">
            <v>19308</v>
          </cell>
          <cell r="G3830">
            <v>20372.259999999998</v>
          </cell>
          <cell r="H3830">
            <v>20372.259999999998</v>
          </cell>
          <cell r="I3830">
            <v>0</v>
          </cell>
          <cell r="AY3830">
            <v>0</v>
          </cell>
          <cell r="CK3830">
            <v>0</v>
          </cell>
          <cell r="CL3830">
            <v>0</v>
          </cell>
          <cell r="CM3830">
            <v>0</v>
          </cell>
        </row>
        <row r="3831">
          <cell r="F3831">
            <v>102257</v>
          </cell>
          <cell r="G3831">
            <v>102257</v>
          </cell>
          <cell r="H3831">
            <v>72863.47</v>
          </cell>
          <cell r="I3831">
            <v>0</v>
          </cell>
          <cell r="AY3831">
            <v>7725.99</v>
          </cell>
          <cell r="CK3831">
            <v>0</v>
          </cell>
          <cell r="CL3831">
            <v>0</v>
          </cell>
          <cell r="CM3831">
            <v>0</v>
          </cell>
        </row>
        <row r="3832">
          <cell r="F3832">
            <v>2023</v>
          </cell>
          <cell r="G3832">
            <v>2023</v>
          </cell>
          <cell r="H3832">
            <v>1098.5</v>
          </cell>
          <cell r="I3832">
            <v>0</v>
          </cell>
          <cell r="AY3832">
            <v>0</v>
          </cell>
          <cell r="CK3832">
            <v>0</v>
          </cell>
          <cell r="CL3832">
            <v>0</v>
          </cell>
          <cell r="CM3832">
            <v>0</v>
          </cell>
        </row>
        <row r="3833">
          <cell r="F3833">
            <v>11944</v>
          </cell>
          <cell r="G3833">
            <v>12129.14</v>
          </cell>
          <cell r="H3833">
            <v>9738</v>
          </cell>
          <cell r="I3833">
            <v>0</v>
          </cell>
          <cell r="AY3833">
            <v>777.08</v>
          </cell>
          <cell r="CK3833">
            <v>0</v>
          </cell>
          <cell r="CL3833">
            <v>0</v>
          </cell>
          <cell r="CM3833">
            <v>0</v>
          </cell>
        </row>
        <row r="3834">
          <cell r="F3834">
            <v>16723</v>
          </cell>
          <cell r="G3834">
            <v>16723</v>
          </cell>
          <cell r="H3834">
            <v>8389.82</v>
          </cell>
          <cell r="I3834">
            <v>0</v>
          </cell>
          <cell r="AY3834">
            <v>960.16</v>
          </cell>
          <cell r="CK3834">
            <v>0</v>
          </cell>
          <cell r="CL3834">
            <v>0</v>
          </cell>
          <cell r="CM3834">
            <v>0</v>
          </cell>
        </row>
        <row r="3835">
          <cell r="F3835">
            <v>0</v>
          </cell>
          <cell r="G3835">
            <v>6776</v>
          </cell>
          <cell r="H3835">
            <v>6776</v>
          </cell>
          <cell r="I3835">
            <v>0</v>
          </cell>
          <cell r="AY3835">
            <v>0</v>
          </cell>
          <cell r="CK3835">
            <v>0</v>
          </cell>
          <cell r="CL3835">
            <v>0</v>
          </cell>
          <cell r="CM3835">
            <v>0</v>
          </cell>
        </row>
        <row r="3836">
          <cell r="F3836">
            <v>15000</v>
          </cell>
          <cell r="G3836">
            <v>15000</v>
          </cell>
          <cell r="H3836">
            <v>11975.04</v>
          </cell>
          <cell r="I3836">
            <v>0</v>
          </cell>
          <cell r="AY3836">
            <v>3508.45</v>
          </cell>
          <cell r="CK3836">
            <v>0</v>
          </cell>
          <cell r="CL3836">
            <v>0</v>
          </cell>
          <cell r="CM3836">
            <v>0</v>
          </cell>
        </row>
        <row r="3837">
          <cell r="F3837">
            <v>0</v>
          </cell>
          <cell r="G3837">
            <v>504000</v>
          </cell>
          <cell r="H3837">
            <v>504000</v>
          </cell>
          <cell r="I3837">
            <v>0</v>
          </cell>
          <cell r="AY3837">
            <v>0</v>
          </cell>
          <cell r="CK3837">
            <v>0</v>
          </cell>
          <cell r="CL3837">
            <v>0</v>
          </cell>
          <cell r="CM3837">
            <v>0</v>
          </cell>
        </row>
        <row r="3838">
          <cell r="F3838">
            <v>0</v>
          </cell>
          <cell r="G3838">
            <v>25200</v>
          </cell>
          <cell r="H3838">
            <v>25200</v>
          </cell>
          <cell r="I3838">
            <v>0</v>
          </cell>
          <cell r="AY3838">
            <v>0</v>
          </cell>
          <cell r="CK3838">
            <v>0</v>
          </cell>
          <cell r="CL3838">
            <v>0</v>
          </cell>
          <cell r="CM3838">
            <v>0</v>
          </cell>
        </row>
        <row r="3839">
          <cell r="F3839">
            <v>0</v>
          </cell>
          <cell r="G3839">
            <v>30946.92</v>
          </cell>
          <cell r="H3839">
            <v>30946.92</v>
          </cell>
          <cell r="I3839">
            <v>0</v>
          </cell>
          <cell r="AY3839">
            <v>0</v>
          </cell>
          <cell r="CK3839">
            <v>0</v>
          </cell>
          <cell r="CL3839">
            <v>0</v>
          </cell>
          <cell r="CM3839">
            <v>0</v>
          </cell>
        </row>
        <row r="3840">
          <cell r="F3840">
            <v>0</v>
          </cell>
          <cell r="G3840">
            <v>5627.18</v>
          </cell>
          <cell r="H3840">
            <v>5627.18</v>
          </cell>
          <cell r="I3840">
            <v>0</v>
          </cell>
          <cell r="AY3840">
            <v>0</v>
          </cell>
          <cell r="CK3840">
            <v>0</v>
          </cell>
          <cell r="CL3840">
            <v>0</v>
          </cell>
          <cell r="CM3840">
            <v>0</v>
          </cell>
        </row>
        <row r="3841">
          <cell r="F3841">
            <v>0</v>
          </cell>
          <cell r="G3841">
            <v>4095</v>
          </cell>
          <cell r="H3841">
            <v>4095</v>
          </cell>
          <cell r="I3841">
            <v>0</v>
          </cell>
          <cell r="AY3841">
            <v>0</v>
          </cell>
          <cell r="CK3841">
            <v>0</v>
          </cell>
          <cell r="CL3841">
            <v>0</v>
          </cell>
          <cell r="CM3841">
            <v>0</v>
          </cell>
        </row>
        <row r="3842">
          <cell r="F3842">
            <v>0</v>
          </cell>
          <cell r="G3842">
            <v>19200</v>
          </cell>
          <cell r="H3842">
            <v>19200</v>
          </cell>
          <cell r="I3842">
            <v>0</v>
          </cell>
          <cell r="AY3842">
            <v>0</v>
          </cell>
          <cell r="CK3842">
            <v>0</v>
          </cell>
          <cell r="CL3842">
            <v>0</v>
          </cell>
          <cell r="CM3842">
            <v>0</v>
          </cell>
        </row>
        <row r="3843">
          <cell r="F3843">
            <v>0</v>
          </cell>
          <cell r="G3843">
            <v>75125.399999999994</v>
          </cell>
          <cell r="H3843">
            <v>75125.399999999994</v>
          </cell>
          <cell r="I3843">
            <v>0</v>
          </cell>
          <cell r="AY3843">
            <v>0</v>
          </cell>
          <cell r="CK3843">
            <v>0</v>
          </cell>
          <cell r="CL3843">
            <v>0</v>
          </cell>
          <cell r="CM3843">
            <v>0</v>
          </cell>
        </row>
        <row r="3844"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CK3844">
            <v>0</v>
          </cell>
          <cell r="CL3844">
            <v>0</v>
          </cell>
          <cell r="CM3844">
            <v>0</v>
          </cell>
        </row>
        <row r="3845">
          <cell r="F3845">
            <v>9603828</v>
          </cell>
          <cell r="G3845">
            <v>9603828</v>
          </cell>
          <cell r="H3845">
            <v>7468764.5800000001</v>
          </cell>
          <cell r="I3845">
            <v>0</v>
          </cell>
          <cell r="AY3845">
            <v>848518.95</v>
          </cell>
          <cell r="CK3845">
            <v>0</v>
          </cell>
          <cell r="CL3845">
            <v>0</v>
          </cell>
          <cell r="CM3845">
            <v>0</v>
          </cell>
        </row>
        <row r="3846">
          <cell r="F3846">
            <v>0</v>
          </cell>
          <cell r="G3846">
            <v>229558.26</v>
          </cell>
          <cell r="H3846">
            <v>229558.26</v>
          </cell>
          <cell r="I3846">
            <v>0</v>
          </cell>
          <cell r="AY3846">
            <v>0</v>
          </cell>
          <cell r="CK3846">
            <v>0</v>
          </cell>
          <cell r="CL3846">
            <v>0</v>
          </cell>
          <cell r="CM3846">
            <v>0</v>
          </cell>
        </row>
        <row r="3847">
          <cell r="F3847">
            <v>287476</v>
          </cell>
          <cell r="G3847">
            <v>292118</v>
          </cell>
          <cell r="H3847">
            <v>256323.5</v>
          </cell>
          <cell r="I3847">
            <v>0</v>
          </cell>
          <cell r="AY3847">
            <v>28277</v>
          </cell>
          <cell r="CK3847">
            <v>0</v>
          </cell>
          <cell r="CL3847">
            <v>0</v>
          </cell>
          <cell r="CM3847">
            <v>0</v>
          </cell>
        </row>
        <row r="3848">
          <cell r="F3848">
            <v>719660</v>
          </cell>
          <cell r="G3848">
            <v>719660</v>
          </cell>
          <cell r="H3848">
            <v>335009</v>
          </cell>
          <cell r="I3848">
            <v>0</v>
          </cell>
          <cell r="AY3848">
            <v>1017.56</v>
          </cell>
          <cell r="CK3848">
            <v>0</v>
          </cell>
          <cell r="CL3848">
            <v>0</v>
          </cell>
          <cell r="CM3848">
            <v>0</v>
          </cell>
        </row>
        <row r="3849">
          <cell r="F3849">
            <v>1928082</v>
          </cell>
          <cell r="G3849">
            <v>1928082</v>
          </cell>
          <cell r="H3849">
            <v>226.26</v>
          </cell>
          <cell r="I3849">
            <v>0</v>
          </cell>
          <cell r="AY3849">
            <v>0</v>
          </cell>
          <cell r="CK3849">
            <v>0</v>
          </cell>
          <cell r="CL3849">
            <v>0</v>
          </cell>
          <cell r="CM3849">
            <v>0</v>
          </cell>
        </row>
        <row r="3850">
          <cell r="F3850">
            <v>0</v>
          </cell>
          <cell r="G3850">
            <v>101230.32</v>
          </cell>
          <cell r="H3850">
            <v>50615.16</v>
          </cell>
          <cell r="I3850">
            <v>0</v>
          </cell>
          <cell r="AY3850">
            <v>0</v>
          </cell>
          <cell r="CK3850">
            <v>0</v>
          </cell>
          <cell r="CL3850">
            <v>0</v>
          </cell>
          <cell r="CM3850">
            <v>0</v>
          </cell>
        </row>
        <row r="3851">
          <cell r="F3851">
            <v>1392030</v>
          </cell>
          <cell r="G3851">
            <v>1392030</v>
          </cell>
          <cell r="H3851">
            <v>1050701</v>
          </cell>
          <cell r="I3851">
            <v>0</v>
          </cell>
          <cell r="AY3851">
            <v>120950.93</v>
          </cell>
          <cell r="CK3851">
            <v>0</v>
          </cell>
          <cell r="CL3851">
            <v>0</v>
          </cell>
          <cell r="CM3851">
            <v>0</v>
          </cell>
        </row>
        <row r="3852">
          <cell r="F3852">
            <v>233890</v>
          </cell>
          <cell r="G3852">
            <v>233890</v>
          </cell>
          <cell r="H3852">
            <v>180739.8</v>
          </cell>
          <cell r="I3852">
            <v>0</v>
          </cell>
          <cell r="AY3852">
            <v>20853.37</v>
          </cell>
          <cell r="CK3852">
            <v>0</v>
          </cell>
          <cell r="CL3852">
            <v>0</v>
          </cell>
          <cell r="CM3852">
            <v>0</v>
          </cell>
        </row>
        <row r="3853">
          <cell r="F3853">
            <v>343200</v>
          </cell>
          <cell r="G3853">
            <v>343200</v>
          </cell>
          <cell r="H3853">
            <v>266004.51</v>
          </cell>
          <cell r="I3853">
            <v>0</v>
          </cell>
          <cell r="AY3853">
            <v>30381</v>
          </cell>
          <cell r="CK3853">
            <v>0</v>
          </cell>
          <cell r="CL3853">
            <v>0</v>
          </cell>
          <cell r="CM3853">
            <v>0</v>
          </cell>
        </row>
        <row r="3854">
          <cell r="F3854">
            <v>219842</v>
          </cell>
          <cell r="G3854">
            <v>227270.38</v>
          </cell>
          <cell r="H3854">
            <v>227270.38</v>
          </cell>
          <cell r="I3854">
            <v>0</v>
          </cell>
          <cell r="AY3854">
            <v>0</v>
          </cell>
          <cell r="CK3854">
            <v>0</v>
          </cell>
          <cell r="CL3854">
            <v>0</v>
          </cell>
          <cell r="CM3854">
            <v>0</v>
          </cell>
        </row>
        <row r="3855">
          <cell r="F3855">
            <v>1272726</v>
          </cell>
          <cell r="G3855">
            <v>1272726</v>
          </cell>
          <cell r="H3855">
            <v>862310.06</v>
          </cell>
          <cell r="I3855">
            <v>0</v>
          </cell>
          <cell r="AY3855">
            <v>92021.48</v>
          </cell>
          <cell r="CK3855">
            <v>0</v>
          </cell>
          <cell r="CL3855">
            <v>0</v>
          </cell>
          <cell r="CM3855">
            <v>0</v>
          </cell>
        </row>
        <row r="3856">
          <cell r="F3856">
            <v>3523</v>
          </cell>
          <cell r="G3856">
            <v>3523</v>
          </cell>
          <cell r="H3856">
            <v>2314.6</v>
          </cell>
          <cell r="I3856">
            <v>0</v>
          </cell>
          <cell r="AY3856">
            <v>0</v>
          </cell>
          <cell r="CK3856">
            <v>0</v>
          </cell>
          <cell r="CL3856">
            <v>0</v>
          </cell>
          <cell r="CM3856">
            <v>0</v>
          </cell>
        </row>
        <row r="3857">
          <cell r="F3857">
            <v>91694</v>
          </cell>
          <cell r="G3857">
            <v>91694</v>
          </cell>
          <cell r="H3857">
            <v>50844.69</v>
          </cell>
          <cell r="I3857">
            <v>0</v>
          </cell>
          <cell r="AY3857">
            <v>0</v>
          </cell>
          <cell r="CK3857">
            <v>0</v>
          </cell>
          <cell r="CL3857">
            <v>0</v>
          </cell>
          <cell r="CM3857">
            <v>0</v>
          </cell>
        </row>
        <row r="3858">
          <cell r="F3858">
            <v>70342</v>
          </cell>
          <cell r="G3858">
            <v>70342</v>
          </cell>
          <cell r="H3858">
            <v>61405</v>
          </cell>
          <cell r="I3858">
            <v>0</v>
          </cell>
          <cell r="AY3858">
            <v>7372.78</v>
          </cell>
          <cell r="CK3858">
            <v>0</v>
          </cell>
          <cell r="CL3858">
            <v>0</v>
          </cell>
          <cell r="CM3858">
            <v>0</v>
          </cell>
        </row>
        <row r="3859">
          <cell r="F3859">
            <v>68700</v>
          </cell>
          <cell r="G3859">
            <v>68700</v>
          </cell>
          <cell r="H3859">
            <v>41272.589999999997</v>
          </cell>
          <cell r="I3859">
            <v>0</v>
          </cell>
          <cell r="AY3859">
            <v>4935.21</v>
          </cell>
          <cell r="CK3859">
            <v>0</v>
          </cell>
          <cell r="CL3859">
            <v>0</v>
          </cell>
          <cell r="CM3859">
            <v>0</v>
          </cell>
        </row>
        <row r="3860">
          <cell r="F3860">
            <v>43596</v>
          </cell>
          <cell r="G3860">
            <v>43596</v>
          </cell>
          <cell r="H3860">
            <v>27637.13</v>
          </cell>
          <cell r="I3860">
            <v>0</v>
          </cell>
          <cell r="AY3860">
            <v>0</v>
          </cell>
          <cell r="CK3860">
            <v>0</v>
          </cell>
          <cell r="CL3860">
            <v>0</v>
          </cell>
          <cell r="CM3860">
            <v>0</v>
          </cell>
        </row>
        <row r="3861">
          <cell r="F3861">
            <v>1734851</v>
          </cell>
          <cell r="G3861">
            <v>1734851</v>
          </cell>
          <cell r="H3861">
            <v>1375407.5</v>
          </cell>
          <cell r="I3861">
            <v>145282.5</v>
          </cell>
          <cell r="AY3861">
            <v>66000</v>
          </cell>
          <cell r="CK3861">
            <v>0</v>
          </cell>
          <cell r="CL3861">
            <v>0</v>
          </cell>
          <cell r="CM3861">
            <v>0</v>
          </cell>
        </row>
        <row r="3862">
          <cell r="F3862">
            <v>110000</v>
          </cell>
          <cell r="G3862">
            <v>170000</v>
          </cell>
          <cell r="H3862">
            <v>158124.99</v>
          </cell>
          <cell r="I3862">
            <v>0</v>
          </cell>
          <cell r="AY3862">
            <v>0</v>
          </cell>
          <cell r="CK3862">
            <v>0</v>
          </cell>
          <cell r="CL3862">
            <v>0</v>
          </cell>
          <cell r="CM3862">
            <v>0</v>
          </cell>
        </row>
        <row r="3863">
          <cell r="F3863">
            <v>2162</v>
          </cell>
          <cell r="G3863">
            <v>2162</v>
          </cell>
          <cell r="H3863">
            <v>1747.65</v>
          </cell>
          <cell r="I3863">
            <v>0</v>
          </cell>
          <cell r="AY3863">
            <v>0</v>
          </cell>
          <cell r="CK3863">
            <v>0</v>
          </cell>
          <cell r="CL3863">
            <v>0</v>
          </cell>
          <cell r="CM3863">
            <v>0</v>
          </cell>
        </row>
        <row r="3864">
          <cell r="F3864">
            <v>1127</v>
          </cell>
          <cell r="G3864">
            <v>1127</v>
          </cell>
          <cell r="H3864">
            <v>690</v>
          </cell>
          <cell r="I3864">
            <v>0</v>
          </cell>
          <cell r="AY3864">
            <v>0</v>
          </cell>
          <cell r="CK3864">
            <v>0</v>
          </cell>
          <cell r="CL3864">
            <v>0</v>
          </cell>
          <cell r="CM3864">
            <v>0</v>
          </cell>
        </row>
        <row r="3865">
          <cell r="F3865">
            <v>53813</v>
          </cell>
          <cell r="G3865">
            <v>53813</v>
          </cell>
          <cell r="H3865">
            <v>4948.63</v>
          </cell>
          <cell r="I3865">
            <v>521.70000000000005</v>
          </cell>
          <cell r="AY3865">
            <v>0</v>
          </cell>
          <cell r="CK3865">
            <v>0</v>
          </cell>
          <cell r="CL3865">
            <v>0</v>
          </cell>
          <cell r="CM3865">
            <v>0</v>
          </cell>
        </row>
        <row r="3866">
          <cell r="F3866">
            <v>1119</v>
          </cell>
          <cell r="G3866">
            <v>1119</v>
          </cell>
          <cell r="H3866">
            <v>0</v>
          </cell>
          <cell r="I3866">
            <v>0</v>
          </cell>
          <cell r="AY3866">
            <v>0</v>
          </cell>
          <cell r="CK3866">
            <v>0</v>
          </cell>
          <cell r="CL3866">
            <v>0</v>
          </cell>
          <cell r="CM3866">
            <v>0</v>
          </cell>
        </row>
        <row r="3867">
          <cell r="F3867">
            <v>72000</v>
          </cell>
          <cell r="G3867">
            <v>72000</v>
          </cell>
          <cell r="H3867">
            <v>53333.25</v>
          </cell>
          <cell r="I3867">
            <v>7530.79</v>
          </cell>
          <cell r="AY3867">
            <v>0</v>
          </cell>
          <cell r="CK3867">
            <v>0</v>
          </cell>
          <cell r="CL3867">
            <v>0</v>
          </cell>
          <cell r="CM3867">
            <v>0</v>
          </cell>
        </row>
        <row r="3868">
          <cell r="F3868">
            <v>7856</v>
          </cell>
          <cell r="G3868">
            <v>7856</v>
          </cell>
          <cell r="H3868">
            <v>4863.1899999999996</v>
          </cell>
          <cell r="I3868">
            <v>740</v>
          </cell>
          <cell r="AY3868">
            <v>0</v>
          </cell>
          <cell r="CK3868">
            <v>0</v>
          </cell>
          <cell r="CL3868">
            <v>0</v>
          </cell>
          <cell r="CM3868">
            <v>0</v>
          </cell>
        </row>
        <row r="3869">
          <cell r="F3869">
            <v>29616</v>
          </cell>
          <cell r="G3869">
            <v>29616</v>
          </cell>
          <cell r="H3869">
            <v>16910.98</v>
          </cell>
          <cell r="I3869">
            <v>4000</v>
          </cell>
          <cell r="AY3869">
            <v>0</v>
          </cell>
          <cell r="CK3869">
            <v>0</v>
          </cell>
          <cell r="CL3869">
            <v>0</v>
          </cell>
          <cell r="CM3869">
            <v>0</v>
          </cell>
        </row>
        <row r="3870">
          <cell r="F3870">
            <v>25312</v>
          </cell>
          <cell r="G3870">
            <v>25312</v>
          </cell>
          <cell r="H3870">
            <v>12161.1</v>
          </cell>
          <cell r="I3870">
            <v>900</v>
          </cell>
          <cell r="AY3870">
            <v>0</v>
          </cell>
          <cell r="CK3870">
            <v>0</v>
          </cell>
          <cell r="CL3870">
            <v>0</v>
          </cell>
          <cell r="CM3870">
            <v>0</v>
          </cell>
        </row>
        <row r="3871">
          <cell r="F3871">
            <v>5603</v>
          </cell>
          <cell r="G3871">
            <v>5603</v>
          </cell>
          <cell r="H3871">
            <v>2808</v>
          </cell>
          <cell r="I3871">
            <v>0</v>
          </cell>
          <cell r="AY3871">
            <v>0</v>
          </cell>
          <cell r="CK3871">
            <v>0</v>
          </cell>
          <cell r="CL3871">
            <v>0</v>
          </cell>
          <cell r="CM3871">
            <v>0</v>
          </cell>
        </row>
        <row r="3872">
          <cell r="F3872">
            <v>23216</v>
          </cell>
          <cell r="G3872">
            <v>23216</v>
          </cell>
          <cell r="H3872">
            <v>16082.88</v>
          </cell>
          <cell r="I3872">
            <v>0</v>
          </cell>
          <cell r="AY3872">
            <v>0</v>
          </cell>
          <cell r="CK3872">
            <v>0</v>
          </cell>
          <cell r="CL3872">
            <v>0</v>
          </cell>
          <cell r="CM3872">
            <v>0</v>
          </cell>
        </row>
        <row r="3873">
          <cell r="F3873">
            <v>1386</v>
          </cell>
          <cell r="G3873">
            <v>1386</v>
          </cell>
          <cell r="H3873">
            <v>869</v>
          </cell>
          <cell r="I3873">
            <v>0</v>
          </cell>
          <cell r="AY3873">
            <v>0</v>
          </cell>
          <cell r="CK3873">
            <v>0</v>
          </cell>
          <cell r="CL3873">
            <v>0</v>
          </cell>
          <cell r="CM3873">
            <v>0</v>
          </cell>
        </row>
        <row r="3874">
          <cell r="F3874">
            <v>3739</v>
          </cell>
          <cell r="G3874">
            <v>3739</v>
          </cell>
          <cell r="H3874">
            <v>2180.7199999999998</v>
          </cell>
          <cell r="I3874">
            <v>575</v>
          </cell>
          <cell r="AY3874">
            <v>0</v>
          </cell>
          <cell r="CK3874">
            <v>0</v>
          </cell>
          <cell r="CL3874">
            <v>0</v>
          </cell>
          <cell r="CM3874">
            <v>0</v>
          </cell>
        </row>
        <row r="3875">
          <cell r="F3875">
            <v>25669</v>
          </cell>
          <cell r="G3875">
            <v>25669</v>
          </cell>
          <cell r="H3875">
            <v>0</v>
          </cell>
          <cell r="I3875">
            <v>0</v>
          </cell>
          <cell r="AY3875">
            <v>0</v>
          </cell>
          <cell r="CK3875">
            <v>0</v>
          </cell>
          <cell r="CL3875">
            <v>0</v>
          </cell>
          <cell r="CM3875">
            <v>0</v>
          </cell>
        </row>
        <row r="3876">
          <cell r="F3876">
            <v>500</v>
          </cell>
          <cell r="G3876">
            <v>500</v>
          </cell>
          <cell r="H3876">
            <v>0</v>
          </cell>
          <cell r="I3876">
            <v>0</v>
          </cell>
          <cell r="AY3876">
            <v>0</v>
          </cell>
          <cell r="CK3876">
            <v>0</v>
          </cell>
          <cell r="CL3876">
            <v>0</v>
          </cell>
          <cell r="CM3876">
            <v>0</v>
          </cell>
        </row>
        <row r="3877">
          <cell r="F3877">
            <v>155691</v>
          </cell>
          <cell r="G3877">
            <v>155691</v>
          </cell>
          <cell r="H3877">
            <v>83049.16</v>
          </cell>
          <cell r="I3877">
            <v>1578.96</v>
          </cell>
          <cell r="AY3877">
            <v>1381.7</v>
          </cell>
          <cell r="CK3877">
            <v>0</v>
          </cell>
          <cell r="CL3877">
            <v>0</v>
          </cell>
          <cell r="CM3877">
            <v>0</v>
          </cell>
        </row>
        <row r="3878">
          <cell r="F3878">
            <v>816084</v>
          </cell>
          <cell r="G3878">
            <v>816084</v>
          </cell>
          <cell r="H3878">
            <v>637479.49</v>
          </cell>
          <cell r="I3878">
            <v>0</v>
          </cell>
          <cell r="AY3878">
            <v>71407</v>
          </cell>
          <cell r="CK3878">
            <v>0</v>
          </cell>
          <cell r="CL3878">
            <v>0</v>
          </cell>
          <cell r="CM3878">
            <v>0</v>
          </cell>
        </row>
        <row r="3879">
          <cell r="F3879">
            <v>0</v>
          </cell>
          <cell r="G3879">
            <v>15528.21</v>
          </cell>
          <cell r="H3879">
            <v>15528.21</v>
          </cell>
          <cell r="I3879">
            <v>0</v>
          </cell>
          <cell r="AY3879">
            <v>0</v>
          </cell>
          <cell r="CK3879">
            <v>0</v>
          </cell>
          <cell r="CL3879">
            <v>0</v>
          </cell>
          <cell r="CM3879">
            <v>0</v>
          </cell>
        </row>
        <row r="3880">
          <cell r="F3880">
            <v>36055</v>
          </cell>
          <cell r="G3880">
            <v>36055</v>
          </cell>
          <cell r="H3880">
            <v>30591</v>
          </cell>
          <cell r="I3880">
            <v>0</v>
          </cell>
          <cell r="AY3880">
            <v>3399</v>
          </cell>
          <cell r="CK3880">
            <v>0</v>
          </cell>
          <cell r="CL3880">
            <v>0</v>
          </cell>
          <cell r="CM3880">
            <v>0</v>
          </cell>
        </row>
        <row r="3881">
          <cell r="F3881">
            <v>70012</v>
          </cell>
          <cell r="G3881">
            <v>70012</v>
          </cell>
          <cell r="H3881">
            <v>30536.14</v>
          </cell>
          <cell r="I3881">
            <v>0</v>
          </cell>
          <cell r="AY3881">
            <v>0</v>
          </cell>
          <cell r="CK3881">
            <v>0</v>
          </cell>
          <cell r="CL3881">
            <v>0</v>
          </cell>
          <cell r="CM3881">
            <v>0</v>
          </cell>
        </row>
        <row r="3882">
          <cell r="F3882">
            <v>166236</v>
          </cell>
          <cell r="G3882">
            <v>166236</v>
          </cell>
          <cell r="H3882">
            <v>0</v>
          </cell>
          <cell r="I3882">
            <v>0</v>
          </cell>
          <cell r="AY3882">
            <v>0</v>
          </cell>
          <cell r="CK3882">
            <v>0</v>
          </cell>
          <cell r="CL3882">
            <v>0</v>
          </cell>
          <cell r="CM3882">
            <v>0</v>
          </cell>
        </row>
        <row r="3883">
          <cell r="F3883">
            <v>111674</v>
          </cell>
          <cell r="G3883">
            <v>111674</v>
          </cell>
          <cell r="H3883">
            <v>85281.79</v>
          </cell>
          <cell r="I3883">
            <v>0</v>
          </cell>
          <cell r="AY3883">
            <v>9706.43</v>
          </cell>
          <cell r="CK3883">
            <v>0</v>
          </cell>
          <cell r="CL3883">
            <v>0</v>
          </cell>
          <cell r="CM3883">
            <v>0</v>
          </cell>
        </row>
        <row r="3884">
          <cell r="F3884">
            <v>18889</v>
          </cell>
          <cell r="G3884">
            <v>18889</v>
          </cell>
          <cell r="H3884">
            <v>14744.42</v>
          </cell>
          <cell r="I3884">
            <v>0</v>
          </cell>
          <cell r="AY3884">
            <v>1682.81</v>
          </cell>
          <cell r="CK3884">
            <v>0</v>
          </cell>
          <cell r="CL3884">
            <v>0</v>
          </cell>
          <cell r="CM3884">
            <v>0</v>
          </cell>
        </row>
        <row r="3885">
          <cell r="F3885">
            <v>26400</v>
          </cell>
          <cell r="G3885">
            <v>26400</v>
          </cell>
          <cell r="H3885">
            <v>20765.8</v>
          </cell>
          <cell r="I3885">
            <v>0</v>
          </cell>
          <cell r="AY3885">
            <v>2340</v>
          </cell>
          <cell r="CK3885">
            <v>0</v>
          </cell>
          <cell r="CL3885">
            <v>0</v>
          </cell>
          <cell r="CM3885">
            <v>0</v>
          </cell>
        </row>
        <row r="3886">
          <cell r="F3886">
            <v>18998</v>
          </cell>
          <cell r="G3886">
            <v>19948.240000000002</v>
          </cell>
          <cell r="H3886">
            <v>19948.240000000002</v>
          </cell>
          <cell r="I3886">
            <v>0</v>
          </cell>
          <cell r="AY3886">
            <v>0</v>
          </cell>
          <cell r="CK3886">
            <v>0</v>
          </cell>
          <cell r="CL3886">
            <v>0</v>
          </cell>
          <cell r="CM3886">
            <v>0</v>
          </cell>
        </row>
        <row r="3887">
          <cell r="F3887">
            <v>113352</v>
          </cell>
          <cell r="G3887">
            <v>113352</v>
          </cell>
          <cell r="H3887">
            <v>78146.259999999995</v>
          </cell>
          <cell r="I3887">
            <v>0</v>
          </cell>
          <cell r="AY3887">
            <v>8271.7900000000009</v>
          </cell>
          <cell r="CK3887">
            <v>0</v>
          </cell>
          <cell r="CL3887">
            <v>0</v>
          </cell>
          <cell r="CM3887">
            <v>0</v>
          </cell>
        </row>
        <row r="3888">
          <cell r="F3888">
            <v>5972</v>
          </cell>
          <cell r="G3888">
            <v>6064.57</v>
          </cell>
          <cell r="H3888">
            <v>4869</v>
          </cell>
          <cell r="I3888">
            <v>0</v>
          </cell>
          <cell r="AY3888">
            <v>388.54</v>
          </cell>
          <cell r="CK3888">
            <v>0</v>
          </cell>
          <cell r="CL3888">
            <v>0</v>
          </cell>
          <cell r="CM3888">
            <v>0</v>
          </cell>
        </row>
        <row r="3889">
          <cell r="F3889">
            <v>6788</v>
          </cell>
          <cell r="G3889">
            <v>6788</v>
          </cell>
          <cell r="H3889">
            <v>2730.49</v>
          </cell>
          <cell r="I3889">
            <v>0</v>
          </cell>
          <cell r="AY3889">
            <v>326.5</v>
          </cell>
          <cell r="CK3889">
            <v>0</v>
          </cell>
          <cell r="CL3889">
            <v>0</v>
          </cell>
          <cell r="CM3889">
            <v>0</v>
          </cell>
        </row>
        <row r="3890">
          <cell r="F3890">
            <v>3579264</v>
          </cell>
          <cell r="G3890">
            <v>3579264</v>
          </cell>
          <cell r="H3890">
            <v>2830796.83</v>
          </cell>
          <cell r="I3890">
            <v>0</v>
          </cell>
          <cell r="AY3890">
            <v>314240.32</v>
          </cell>
          <cell r="CK3890">
            <v>0</v>
          </cell>
          <cell r="CL3890">
            <v>0</v>
          </cell>
          <cell r="CM3890">
            <v>0</v>
          </cell>
        </row>
        <row r="3891">
          <cell r="F3891">
            <v>0</v>
          </cell>
          <cell r="G3891">
            <v>71135.360000000001</v>
          </cell>
          <cell r="H3891">
            <v>71135.360000000001</v>
          </cell>
          <cell r="I3891">
            <v>0</v>
          </cell>
          <cell r="AY3891">
            <v>0</v>
          </cell>
          <cell r="CK3891">
            <v>0</v>
          </cell>
          <cell r="CL3891">
            <v>0</v>
          </cell>
          <cell r="CM3891">
            <v>0</v>
          </cell>
        </row>
        <row r="3892">
          <cell r="F3892">
            <v>82273</v>
          </cell>
          <cell r="G3892">
            <v>83055</v>
          </cell>
          <cell r="H3892">
            <v>83055</v>
          </cell>
          <cell r="I3892">
            <v>0</v>
          </cell>
          <cell r="AY3892">
            <v>8049</v>
          </cell>
          <cell r="CK3892">
            <v>0</v>
          </cell>
          <cell r="CL3892">
            <v>0</v>
          </cell>
          <cell r="CM3892">
            <v>0</v>
          </cell>
        </row>
        <row r="3893">
          <cell r="F3893">
            <v>251931</v>
          </cell>
          <cell r="G3893">
            <v>251931</v>
          </cell>
          <cell r="H3893">
            <v>126031.87</v>
          </cell>
          <cell r="I3893">
            <v>0</v>
          </cell>
          <cell r="AY3893">
            <v>0</v>
          </cell>
          <cell r="CK3893">
            <v>0</v>
          </cell>
          <cell r="CL3893">
            <v>0</v>
          </cell>
          <cell r="CM3893">
            <v>0</v>
          </cell>
        </row>
        <row r="3894">
          <cell r="F3894">
            <v>713029</v>
          </cell>
          <cell r="G3894">
            <v>713029</v>
          </cell>
          <cell r="H3894">
            <v>0</v>
          </cell>
          <cell r="I3894">
            <v>0</v>
          </cell>
          <cell r="AY3894">
            <v>0</v>
          </cell>
          <cell r="CK3894">
            <v>0</v>
          </cell>
          <cell r="CL3894">
            <v>0</v>
          </cell>
          <cell r="CM3894">
            <v>0</v>
          </cell>
        </row>
        <row r="3895">
          <cell r="F3895">
            <v>541029</v>
          </cell>
          <cell r="G3895">
            <v>541029</v>
          </cell>
          <cell r="H3895">
            <v>419846.95</v>
          </cell>
          <cell r="I3895">
            <v>0</v>
          </cell>
          <cell r="AY3895">
            <v>47200.62</v>
          </cell>
          <cell r="CK3895">
            <v>0</v>
          </cell>
          <cell r="CL3895">
            <v>0</v>
          </cell>
          <cell r="CM3895">
            <v>0</v>
          </cell>
        </row>
        <row r="3896">
          <cell r="F3896">
            <v>88285</v>
          </cell>
          <cell r="G3896">
            <v>88285</v>
          </cell>
          <cell r="H3896">
            <v>69915.11</v>
          </cell>
          <cell r="I3896">
            <v>0</v>
          </cell>
          <cell r="AY3896">
            <v>7880.21</v>
          </cell>
          <cell r="CK3896">
            <v>0</v>
          </cell>
          <cell r="CL3896">
            <v>0</v>
          </cell>
          <cell r="CM3896">
            <v>0</v>
          </cell>
        </row>
        <row r="3897">
          <cell r="F3897">
            <v>165000</v>
          </cell>
          <cell r="G3897">
            <v>165000</v>
          </cell>
          <cell r="H3897">
            <v>131612.26999999999</v>
          </cell>
          <cell r="I3897">
            <v>0</v>
          </cell>
          <cell r="AY3897">
            <v>14625</v>
          </cell>
          <cell r="CK3897">
            <v>0</v>
          </cell>
          <cell r="CL3897">
            <v>0</v>
          </cell>
          <cell r="CM3897">
            <v>0</v>
          </cell>
        </row>
        <row r="3898">
          <cell r="F3898">
            <v>81395</v>
          </cell>
          <cell r="G3898">
            <v>86192.57</v>
          </cell>
          <cell r="H3898">
            <v>86192.57</v>
          </cell>
          <cell r="I3898">
            <v>0</v>
          </cell>
          <cell r="AY3898">
            <v>0</v>
          </cell>
          <cell r="CK3898">
            <v>0</v>
          </cell>
          <cell r="CL3898">
            <v>0</v>
          </cell>
          <cell r="CM3898">
            <v>0</v>
          </cell>
        </row>
        <row r="3899">
          <cell r="F3899">
            <v>456227</v>
          </cell>
          <cell r="G3899">
            <v>456227</v>
          </cell>
          <cell r="H3899">
            <v>314268.96999999997</v>
          </cell>
          <cell r="I3899">
            <v>0</v>
          </cell>
          <cell r="AY3899">
            <v>32497</v>
          </cell>
          <cell r="CK3899">
            <v>0</v>
          </cell>
          <cell r="CL3899">
            <v>0</v>
          </cell>
          <cell r="CM3899">
            <v>0</v>
          </cell>
        </row>
        <row r="3900">
          <cell r="F3900">
            <v>10684</v>
          </cell>
          <cell r="G3900">
            <v>10684</v>
          </cell>
          <cell r="H3900">
            <v>7904.35</v>
          </cell>
          <cell r="I3900">
            <v>994</v>
          </cell>
          <cell r="AY3900">
            <v>0</v>
          </cell>
          <cell r="CK3900">
            <v>0</v>
          </cell>
          <cell r="CL3900">
            <v>0</v>
          </cell>
          <cell r="CM3900">
            <v>0</v>
          </cell>
        </row>
        <row r="3901">
          <cell r="F3901">
            <v>198973</v>
          </cell>
          <cell r="G3901">
            <v>209855</v>
          </cell>
          <cell r="H3901">
            <v>184215.57</v>
          </cell>
          <cell r="I3901">
            <v>0</v>
          </cell>
          <cell r="AY3901">
            <v>0</v>
          </cell>
          <cell r="CK3901">
            <v>0</v>
          </cell>
          <cell r="CL3901">
            <v>0</v>
          </cell>
          <cell r="CM3901">
            <v>0</v>
          </cell>
        </row>
        <row r="3902">
          <cell r="F3902">
            <v>66950</v>
          </cell>
          <cell r="G3902">
            <v>70812</v>
          </cell>
          <cell r="H3902">
            <v>70812</v>
          </cell>
          <cell r="I3902">
            <v>0</v>
          </cell>
          <cell r="AY3902">
            <v>0</v>
          </cell>
          <cell r="CK3902">
            <v>0</v>
          </cell>
          <cell r="CL3902">
            <v>0</v>
          </cell>
          <cell r="CM3902">
            <v>0</v>
          </cell>
        </row>
        <row r="3903">
          <cell r="F3903">
            <v>5001</v>
          </cell>
          <cell r="G3903">
            <v>5001</v>
          </cell>
          <cell r="H3903">
            <v>3192</v>
          </cell>
          <cell r="I3903">
            <v>0</v>
          </cell>
          <cell r="AY3903">
            <v>0</v>
          </cell>
          <cell r="CK3903">
            <v>0</v>
          </cell>
          <cell r="CL3903">
            <v>0</v>
          </cell>
          <cell r="CM3903">
            <v>0</v>
          </cell>
        </row>
        <row r="3904">
          <cell r="F3904">
            <v>1500</v>
          </cell>
          <cell r="G3904">
            <v>1500</v>
          </cell>
          <cell r="H3904">
            <v>30</v>
          </cell>
          <cell r="I3904">
            <v>92</v>
          </cell>
          <cell r="AY3904">
            <v>0</v>
          </cell>
          <cell r="CK3904">
            <v>0</v>
          </cell>
          <cell r="CL3904">
            <v>0</v>
          </cell>
          <cell r="CM3904">
            <v>0</v>
          </cell>
        </row>
        <row r="3905">
          <cell r="F3905">
            <v>443954</v>
          </cell>
          <cell r="G3905">
            <v>401951.58</v>
          </cell>
          <cell r="H3905">
            <v>294575.40000000002</v>
          </cell>
          <cell r="I3905">
            <v>26478.17</v>
          </cell>
          <cell r="AY3905">
            <v>8955.64</v>
          </cell>
          <cell r="CK3905">
            <v>0</v>
          </cell>
          <cell r="CL3905">
            <v>0</v>
          </cell>
          <cell r="CM3905">
            <v>0</v>
          </cell>
        </row>
        <row r="3906">
          <cell r="F3906">
            <v>1670</v>
          </cell>
          <cell r="G3906">
            <v>1670</v>
          </cell>
          <cell r="H3906">
            <v>50</v>
          </cell>
          <cell r="I3906">
            <v>0</v>
          </cell>
          <cell r="AY3906">
            <v>0</v>
          </cell>
          <cell r="CK3906">
            <v>0</v>
          </cell>
          <cell r="CL3906">
            <v>0</v>
          </cell>
          <cell r="CM3906">
            <v>0</v>
          </cell>
        </row>
        <row r="3907">
          <cell r="F3907">
            <v>6266</v>
          </cell>
          <cell r="G3907">
            <v>6266</v>
          </cell>
          <cell r="H3907">
            <v>0</v>
          </cell>
          <cell r="I3907">
            <v>0</v>
          </cell>
          <cell r="AY3907">
            <v>0</v>
          </cell>
          <cell r="CK3907">
            <v>0</v>
          </cell>
          <cell r="CL3907">
            <v>0</v>
          </cell>
          <cell r="CM3907">
            <v>0</v>
          </cell>
        </row>
        <row r="3908">
          <cell r="F3908">
            <v>2203</v>
          </cell>
          <cell r="G3908">
            <v>6203</v>
          </cell>
          <cell r="H3908">
            <v>5232.5</v>
          </cell>
          <cell r="I3908">
            <v>0</v>
          </cell>
          <cell r="AY3908">
            <v>0</v>
          </cell>
          <cell r="CK3908">
            <v>0</v>
          </cell>
          <cell r="CL3908">
            <v>0</v>
          </cell>
          <cell r="CM3908">
            <v>0</v>
          </cell>
        </row>
        <row r="3909">
          <cell r="F3909">
            <v>19800</v>
          </cell>
          <cell r="G3909">
            <v>19800</v>
          </cell>
          <cell r="H3909">
            <v>19749.330000000002</v>
          </cell>
          <cell r="I3909">
            <v>6</v>
          </cell>
          <cell r="AY3909">
            <v>0</v>
          </cell>
          <cell r="CK3909">
            <v>0</v>
          </cell>
          <cell r="CL3909">
            <v>0</v>
          </cell>
          <cell r="CM3909">
            <v>0</v>
          </cell>
        </row>
        <row r="3910">
          <cell r="F3910">
            <v>2057</v>
          </cell>
          <cell r="G3910">
            <v>2057</v>
          </cell>
          <cell r="H3910">
            <v>0</v>
          </cell>
          <cell r="I3910">
            <v>1</v>
          </cell>
          <cell r="AY3910">
            <v>0</v>
          </cell>
          <cell r="CK3910">
            <v>0</v>
          </cell>
          <cell r="CL3910">
            <v>0</v>
          </cell>
          <cell r="CM3910">
            <v>0</v>
          </cell>
        </row>
        <row r="3911">
          <cell r="F3911">
            <v>48229</v>
          </cell>
          <cell r="G3911">
            <v>48229</v>
          </cell>
          <cell r="H3911">
            <v>38225.97</v>
          </cell>
          <cell r="I3911">
            <v>3381.7</v>
          </cell>
          <cell r="AY3911">
            <v>0</v>
          </cell>
          <cell r="CK3911">
            <v>0</v>
          </cell>
          <cell r="CL3911">
            <v>0</v>
          </cell>
          <cell r="CM3911">
            <v>0</v>
          </cell>
        </row>
        <row r="3912">
          <cell r="F3912">
            <v>750</v>
          </cell>
          <cell r="G3912">
            <v>750</v>
          </cell>
          <cell r="H3912">
            <v>0</v>
          </cell>
          <cell r="I3912">
            <v>0</v>
          </cell>
          <cell r="AY3912">
            <v>0</v>
          </cell>
          <cell r="CK3912">
            <v>0</v>
          </cell>
          <cell r="CL3912">
            <v>0</v>
          </cell>
          <cell r="CM3912">
            <v>0</v>
          </cell>
        </row>
        <row r="3913">
          <cell r="F3913">
            <v>250000</v>
          </cell>
          <cell r="G3913">
            <v>211900</v>
          </cell>
          <cell r="H3913">
            <v>85760.43</v>
          </cell>
          <cell r="I3913">
            <v>28327.26</v>
          </cell>
          <cell r="AY3913">
            <v>0</v>
          </cell>
          <cell r="CK3913">
            <v>0</v>
          </cell>
          <cell r="CL3913">
            <v>0</v>
          </cell>
          <cell r="CM3913">
            <v>0</v>
          </cell>
        </row>
        <row r="3914">
          <cell r="F3914">
            <v>1000</v>
          </cell>
          <cell r="G3914">
            <v>1000</v>
          </cell>
          <cell r="H3914">
            <v>60</v>
          </cell>
          <cell r="I3914">
            <v>0</v>
          </cell>
          <cell r="AY3914">
            <v>0</v>
          </cell>
          <cell r="CK3914">
            <v>0</v>
          </cell>
          <cell r="CL3914">
            <v>0</v>
          </cell>
          <cell r="CM3914">
            <v>0</v>
          </cell>
        </row>
        <row r="3915">
          <cell r="F3915">
            <v>5600</v>
          </cell>
          <cell r="G3915">
            <v>10600</v>
          </cell>
          <cell r="H3915">
            <v>10569.5</v>
          </cell>
          <cell r="I3915">
            <v>0</v>
          </cell>
          <cell r="AY3915">
            <v>0</v>
          </cell>
          <cell r="CK3915">
            <v>0</v>
          </cell>
          <cell r="CL3915">
            <v>0</v>
          </cell>
          <cell r="CM3915">
            <v>0</v>
          </cell>
        </row>
        <row r="3916">
          <cell r="F3916">
            <v>5888</v>
          </cell>
          <cell r="G3916">
            <v>5888</v>
          </cell>
          <cell r="H3916">
            <v>4589.07</v>
          </cell>
          <cell r="I3916">
            <v>644</v>
          </cell>
          <cell r="AY3916">
            <v>0</v>
          </cell>
          <cell r="CK3916">
            <v>0</v>
          </cell>
          <cell r="CL3916">
            <v>0</v>
          </cell>
          <cell r="CM3916">
            <v>0</v>
          </cell>
        </row>
        <row r="3917">
          <cell r="F3917">
            <v>20493</v>
          </cell>
          <cell r="G3917">
            <v>20493</v>
          </cell>
          <cell r="H3917">
            <v>6624.12</v>
          </cell>
          <cell r="I3917">
            <v>1059</v>
          </cell>
          <cell r="AY3917">
            <v>0</v>
          </cell>
          <cell r="CK3917">
            <v>0</v>
          </cell>
          <cell r="CL3917">
            <v>0</v>
          </cell>
          <cell r="CM3917">
            <v>0</v>
          </cell>
        </row>
        <row r="3918">
          <cell r="F3918">
            <v>4658</v>
          </cell>
          <cell r="G3918">
            <v>4658</v>
          </cell>
          <cell r="H3918">
            <v>3187.78</v>
          </cell>
          <cell r="I3918">
            <v>260</v>
          </cell>
          <cell r="AY3918">
            <v>0</v>
          </cell>
          <cell r="CK3918">
            <v>0</v>
          </cell>
          <cell r="CL3918">
            <v>0</v>
          </cell>
          <cell r="CM3918">
            <v>0</v>
          </cell>
        </row>
        <row r="3919">
          <cell r="F3919">
            <v>7295</v>
          </cell>
          <cell r="G3919">
            <v>7295</v>
          </cell>
          <cell r="H3919">
            <v>2628.58</v>
          </cell>
          <cell r="I3919">
            <v>0</v>
          </cell>
          <cell r="AY3919">
            <v>0</v>
          </cell>
          <cell r="CK3919">
            <v>0</v>
          </cell>
          <cell r="CL3919">
            <v>0</v>
          </cell>
          <cell r="CM3919">
            <v>0</v>
          </cell>
        </row>
        <row r="3920">
          <cell r="F3920">
            <v>2060</v>
          </cell>
          <cell r="G3920">
            <v>2060</v>
          </cell>
          <cell r="H3920">
            <v>2050</v>
          </cell>
          <cell r="I3920">
            <v>0</v>
          </cell>
          <cell r="AY3920">
            <v>0</v>
          </cell>
          <cell r="CK3920">
            <v>0</v>
          </cell>
          <cell r="CL3920">
            <v>0</v>
          </cell>
          <cell r="CM3920">
            <v>0</v>
          </cell>
        </row>
        <row r="3921">
          <cell r="F3921">
            <v>1052</v>
          </cell>
          <cell r="G3921">
            <v>1052</v>
          </cell>
          <cell r="H3921">
            <v>599</v>
          </cell>
          <cell r="I3921">
            <v>0</v>
          </cell>
          <cell r="AY3921">
            <v>0</v>
          </cell>
          <cell r="CK3921">
            <v>0</v>
          </cell>
          <cell r="CL3921">
            <v>0</v>
          </cell>
          <cell r="CM3921">
            <v>0</v>
          </cell>
        </row>
        <row r="3922">
          <cell r="F3922">
            <v>1000</v>
          </cell>
          <cell r="G3922">
            <v>1000</v>
          </cell>
          <cell r="H3922">
            <v>211</v>
          </cell>
          <cell r="I3922">
            <v>0</v>
          </cell>
          <cell r="AY3922">
            <v>0</v>
          </cell>
          <cell r="CK3922">
            <v>0</v>
          </cell>
          <cell r="CL3922">
            <v>0</v>
          </cell>
          <cell r="CM3922">
            <v>0</v>
          </cell>
        </row>
        <row r="3923">
          <cell r="F3923">
            <v>44138</v>
          </cell>
          <cell r="G3923">
            <v>44138</v>
          </cell>
          <cell r="H3923">
            <v>38878.6</v>
          </cell>
          <cell r="I3923">
            <v>1527.79</v>
          </cell>
          <cell r="AY3923">
            <v>736.05</v>
          </cell>
          <cell r="CK3923">
            <v>0</v>
          </cell>
          <cell r="CL3923">
            <v>0</v>
          </cell>
          <cell r="CM3923">
            <v>0</v>
          </cell>
        </row>
        <row r="3924">
          <cell r="F3924">
            <v>2885328</v>
          </cell>
          <cell r="G3924">
            <v>2885328</v>
          </cell>
          <cell r="H3924">
            <v>2261765.92</v>
          </cell>
          <cell r="I3924">
            <v>0</v>
          </cell>
          <cell r="AY3924">
            <v>241820.46</v>
          </cell>
          <cell r="CK3924">
            <v>0</v>
          </cell>
          <cell r="CL3924">
            <v>0</v>
          </cell>
          <cell r="CM3924">
            <v>0</v>
          </cell>
        </row>
        <row r="3925">
          <cell r="F3925">
            <v>50000</v>
          </cell>
          <cell r="G3925">
            <v>69600</v>
          </cell>
          <cell r="H3925">
            <v>49300</v>
          </cell>
          <cell r="I3925">
            <v>20300</v>
          </cell>
          <cell r="AY3925">
            <v>0</v>
          </cell>
          <cell r="CK3925">
            <v>0</v>
          </cell>
          <cell r="CL3925">
            <v>0</v>
          </cell>
          <cell r="CM3925">
            <v>0</v>
          </cell>
        </row>
        <row r="3926">
          <cell r="F3926">
            <v>23112</v>
          </cell>
          <cell r="G3926">
            <v>23112</v>
          </cell>
          <cell r="H3926">
            <v>20655.599999999999</v>
          </cell>
          <cell r="I3926">
            <v>0</v>
          </cell>
          <cell r="AY3926">
            <v>2023</v>
          </cell>
          <cell r="CK3926">
            <v>0</v>
          </cell>
          <cell r="CL3926">
            <v>0</v>
          </cell>
          <cell r="CM3926">
            <v>0</v>
          </cell>
        </row>
        <row r="3927">
          <cell r="F3927">
            <v>180044</v>
          </cell>
          <cell r="G3927">
            <v>180044</v>
          </cell>
          <cell r="H3927">
            <v>89806.92</v>
          </cell>
          <cell r="I3927">
            <v>0</v>
          </cell>
          <cell r="AY3927">
            <v>0</v>
          </cell>
          <cell r="CK3927">
            <v>0</v>
          </cell>
          <cell r="CL3927">
            <v>0</v>
          </cell>
          <cell r="CM3927">
            <v>0</v>
          </cell>
        </row>
        <row r="3928">
          <cell r="F3928">
            <v>565530</v>
          </cell>
          <cell r="G3928">
            <v>565530</v>
          </cell>
          <cell r="H3928">
            <v>0</v>
          </cell>
          <cell r="I3928">
            <v>0</v>
          </cell>
          <cell r="AY3928">
            <v>0</v>
          </cell>
          <cell r="CK3928">
            <v>0</v>
          </cell>
          <cell r="CL3928">
            <v>0</v>
          </cell>
          <cell r="CM3928">
            <v>0</v>
          </cell>
        </row>
        <row r="3929">
          <cell r="F3929">
            <v>64574</v>
          </cell>
          <cell r="G3929">
            <v>64574</v>
          </cell>
          <cell r="H3929">
            <v>43201.7</v>
          </cell>
          <cell r="I3929">
            <v>0</v>
          </cell>
          <cell r="AY3929">
            <v>3563.33</v>
          </cell>
          <cell r="CK3929">
            <v>0</v>
          </cell>
          <cell r="CL3929">
            <v>0</v>
          </cell>
          <cell r="CM3929">
            <v>0</v>
          </cell>
        </row>
        <row r="3930">
          <cell r="F3930">
            <v>0</v>
          </cell>
          <cell r="G3930">
            <v>36075.980000000003</v>
          </cell>
          <cell r="H3930">
            <v>30029.5</v>
          </cell>
          <cell r="I3930">
            <v>0</v>
          </cell>
          <cell r="AY3930">
            <v>0</v>
          </cell>
          <cell r="CK3930">
            <v>0</v>
          </cell>
          <cell r="CL3930">
            <v>0</v>
          </cell>
          <cell r="CM3930">
            <v>0</v>
          </cell>
        </row>
        <row r="3931">
          <cell r="F3931">
            <v>253786</v>
          </cell>
          <cell r="G3931">
            <v>253786</v>
          </cell>
          <cell r="H3931">
            <v>191720.64</v>
          </cell>
          <cell r="I3931">
            <v>0</v>
          </cell>
          <cell r="AY3931">
            <v>20283.490000000002</v>
          </cell>
          <cell r="CK3931">
            <v>0</v>
          </cell>
          <cell r="CL3931">
            <v>0</v>
          </cell>
          <cell r="CM3931">
            <v>0</v>
          </cell>
        </row>
        <row r="3932">
          <cell r="F3932">
            <v>43467</v>
          </cell>
          <cell r="G3932">
            <v>43467</v>
          </cell>
          <cell r="H3932">
            <v>33580.54</v>
          </cell>
          <cell r="I3932">
            <v>0</v>
          </cell>
          <cell r="AY3932">
            <v>3564.34</v>
          </cell>
          <cell r="CK3932">
            <v>0</v>
          </cell>
          <cell r="CL3932">
            <v>0</v>
          </cell>
          <cell r="CM3932">
            <v>0</v>
          </cell>
        </row>
        <row r="3933">
          <cell r="F3933">
            <v>52800</v>
          </cell>
          <cell r="G3933">
            <v>52800</v>
          </cell>
          <cell r="H3933">
            <v>41827.5</v>
          </cell>
          <cell r="I3933">
            <v>0</v>
          </cell>
          <cell r="AY3933">
            <v>4387.5</v>
          </cell>
          <cell r="CK3933">
            <v>0</v>
          </cell>
          <cell r="CL3933">
            <v>0</v>
          </cell>
          <cell r="CM3933">
            <v>0</v>
          </cell>
        </row>
        <row r="3934">
          <cell r="F3934">
            <v>64632</v>
          </cell>
          <cell r="G3934">
            <v>67879.83</v>
          </cell>
          <cell r="H3934">
            <v>67879.83</v>
          </cell>
          <cell r="I3934">
            <v>0</v>
          </cell>
          <cell r="AY3934">
            <v>0</v>
          </cell>
          <cell r="CK3934">
            <v>0</v>
          </cell>
          <cell r="CL3934">
            <v>0</v>
          </cell>
          <cell r="CM3934">
            <v>0</v>
          </cell>
        </row>
        <row r="3935">
          <cell r="F3935">
            <v>628055</v>
          </cell>
          <cell r="G3935">
            <v>628055</v>
          </cell>
          <cell r="H3935">
            <v>368477.44</v>
          </cell>
          <cell r="I3935">
            <v>0</v>
          </cell>
          <cell r="AY3935">
            <v>37659.79</v>
          </cell>
          <cell r="CK3935">
            <v>0</v>
          </cell>
          <cell r="CL3935">
            <v>0</v>
          </cell>
          <cell r="CM3935">
            <v>0</v>
          </cell>
        </row>
        <row r="3936">
          <cell r="F3936">
            <v>996858</v>
          </cell>
          <cell r="G3936">
            <v>894422.8</v>
          </cell>
          <cell r="H3936">
            <v>0</v>
          </cell>
          <cell r="I3936">
            <v>0</v>
          </cell>
          <cell r="AY3936">
            <v>0</v>
          </cell>
          <cell r="CK3936">
            <v>0</v>
          </cell>
          <cell r="CL3936">
            <v>0</v>
          </cell>
          <cell r="CM3936">
            <v>0</v>
          </cell>
        </row>
        <row r="3937">
          <cell r="F3937">
            <v>9376</v>
          </cell>
          <cell r="G3937">
            <v>9376</v>
          </cell>
          <cell r="H3937">
            <v>2525.15</v>
          </cell>
          <cell r="I3937">
            <v>0</v>
          </cell>
          <cell r="AY3937">
            <v>0</v>
          </cell>
          <cell r="CK3937">
            <v>0</v>
          </cell>
          <cell r="CL3937">
            <v>0</v>
          </cell>
          <cell r="CM3937">
            <v>0</v>
          </cell>
        </row>
        <row r="3938">
          <cell r="F3938">
            <v>20399</v>
          </cell>
          <cell r="G3938">
            <v>20399</v>
          </cell>
          <cell r="H3938">
            <v>13123.36</v>
          </cell>
          <cell r="I3938">
            <v>0</v>
          </cell>
          <cell r="AY3938">
            <v>963.68</v>
          </cell>
          <cell r="CK3938">
            <v>0</v>
          </cell>
          <cell r="CL3938">
            <v>0</v>
          </cell>
          <cell r="CM3938">
            <v>0</v>
          </cell>
        </row>
        <row r="3939">
          <cell r="F3939">
            <v>26397</v>
          </cell>
          <cell r="G3939">
            <v>29637.1</v>
          </cell>
          <cell r="H3939">
            <v>28675.55</v>
          </cell>
          <cell r="I3939">
            <v>0</v>
          </cell>
          <cell r="AY3939">
            <v>524.42999999999995</v>
          </cell>
          <cell r="CK3939">
            <v>0</v>
          </cell>
          <cell r="CL3939">
            <v>0</v>
          </cell>
          <cell r="CM3939">
            <v>0</v>
          </cell>
        </row>
        <row r="3940">
          <cell r="F3940">
            <v>31000</v>
          </cell>
          <cell r="G3940">
            <v>31000</v>
          </cell>
          <cell r="H3940">
            <v>31000</v>
          </cell>
          <cell r="I3940">
            <v>0</v>
          </cell>
          <cell r="AY3940">
            <v>30468.75</v>
          </cell>
          <cell r="CK3940">
            <v>0</v>
          </cell>
          <cell r="CL3940">
            <v>0</v>
          </cell>
          <cell r="CM3940">
            <v>0</v>
          </cell>
        </row>
        <row r="3941">
          <cell r="F3941">
            <v>3300</v>
          </cell>
          <cell r="G3941">
            <v>3300</v>
          </cell>
          <cell r="H3941">
            <v>582</v>
          </cell>
          <cell r="I3941">
            <v>0</v>
          </cell>
          <cell r="AY3941">
            <v>0</v>
          </cell>
          <cell r="CK3941">
            <v>0</v>
          </cell>
          <cell r="CL3941">
            <v>0</v>
          </cell>
          <cell r="CM3941">
            <v>0</v>
          </cell>
        </row>
        <row r="3942">
          <cell r="F3942">
            <v>18000</v>
          </cell>
          <cell r="G3942">
            <v>18000</v>
          </cell>
          <cell r="H3942">
            <v>7673.8</v>
          </cell>
          <cell r="I3942">
            <v>71</v>
          </cell>
          <cell r="AY3942">
            <v>0</v>
          </cell>
          <cell r="CK3942">
            <v>0</v>
          </cell>
          <cell r="CL3942">
            <v>0</v>
          </cell>
          <cell r="CM3942">
            <v>0</v>
          </cell>
        </row>
        <row r="3943">
          <cell r="F3943">
            <v>2000000</v>
          </cell>
          <cell r="G3943">
            <v>2000000</v>
          </cell>
          <cell r="H3943">
            <v>0</v>
          </cell>
          <cell r="I3943">
            <v>0</v>
          </cell>
          <cell r="AY3943">
            <v>0</v>
          </cell>
          <cell r="CK3943">
            <v>0</v>
          </cell>
          <cell r="CL3943">
            <v>0</v>
          </cell>
          <cell r="CM3943">
            <v>0</v>
          </cell>
        </row>
        <row r="3944">
          <cell r="F3944">
            <v>80000</v>
          </cell>
          <cell r="G3944">
            <v>135443</v>
          </cell>
          <cell r="H3944">
            <v>76528.94</v>
          </cell>
          <cell r="I3944">
            <v>44899.78</v>
          </cell>
          <cell r="AY3944">
            <v>155.02000000000001</v>
          </cell>
          <cell r="CK3944">
            <v>0</v>
          </cell>
          <cell r="CL3944">
            <v>0</v>
          </cell>
          <cell r="CM3944">
            <v>0</v>
          </cell>
        </row>
        <row r="3945">
          <cell r="F3945">
            <v>10000</v>
          </cell>
          <cell r="G3945">
            <v>10000</v>
          </cell>
          <cell r="H3945">
            <v>4763</v>
          </cell>
          <cell r="I3945">
            <v>673</v>
          </cell>
          <cell r="AY3945">
            <v>360</v>
          </cell>
          <cell r="CK3945">
            <v>0</v>
          </cell>
          <cell r="CL3945">
            <v>0</v>
          </cell>
          <cell r="CM3945">
            <v>0</v>
          </cell>
        </row>
        <row r="3946">
          <cell r="F3946">
            <v>170000</v>
          </cell>
          <cell r="G3946">
            <v>225000</v>
          </cell>
          <cell r="H3946">
            <v>154356.76999999999</v>
          </cell>
          <cell r="I3946">
            <v>33869.870000000003</v>
          </cell>
          <cell r="AY3946">
            <v>728.56</v>
          </cell>
          <cell r="CK3946">
            <v>0</v>
          </cell>
          <cell r="CL3946">
            <v>0</v>
          </cell>
          <cell r="CM3946">
            <v>0</v>
          </cell>
        </row>
        <row r="3947">
          <cell r="F3947">
            <v>327882</v>
          </cell>
          <cell r="G3947">
            <v>274905</v>
          </cell>
          <cell r="H3947">
            <v>77459.45</v>
          </cell>
          <cell r="I3947">
            <v>56258.07</v>
          </cell>
          <cell r="AY3947">
            <v>0</v>
          </cell>
          <cell r="CK3947">
            <v>0</v>
          </cell>
          <cell r="CL3947">
            <v>0</v>
          </cell>
          <cell r="CM3947">
            <v>0</v>
          </cell>
        </row>
        <row r="3948">
          <cell r="F3948">
            <v>85000</v>
          </cell>
          <cell r="G3948">
            <v>72220</v>
          </cell>
          <cell r="H3948">
            <v>44122.49</v>
          </cell>
          <cell r="I3948">
            <v>9227.5</v>
          </cell>
          <cell r="AY3948">
            <v>1684.99</v>
          </cell>
          <cell r="CK3948">
            <v>0</v>
          </cell>
          <cell r="CL3948">
            <v>0</v>
          </cell>
          <cell r="CM3948">
            <v>0</v>
          </cell>
        </row>
        <row r="3949">
          <cell r="F3949">
            <v>290000</v>
          </cell>
          <cell r="G3949">
            <v>336000</v>
          </cell>
          <cell r="H3949">
            <v>246368.72</v>
          </cell>
          <cell r="I3949">
            <v>80503.53</v>
          </cell>
          <cell r="AY3949">
            <v>813</v>
          </cell>
          <cell r="CK3949">
            <v>0</v>
          </cell>
          <cell r="CL3949">
            <v>0</v>
          </cell>
          <cell r="CM3949">
            <v>0</v>
          </cell>
        </row>
        <row r="3950">
          <cell r="F3950">
            <v>269000</v>
          </cell>
          <cell r="G3950">
            <v>219000</v>
          </cell>
          <cell r="H3950">
            <v>88488.48</v>
          </cell>
          <cell r="I3950">
            <v>10530.2</v>
          </cell>
          <cell r="AY3950">
            <v>0</v>
          </cell>
          <cell r="CK3950">
            <v>0</v>
          </cell>
          <cell r="CL3950">
            <v>0</v>
          </cell>
          <cell r="CM3950">
            <v>0</v>
          </cell>
        </row>
        <row r="3951">
          <cell r="F3951">
            <v>87480</v>
          </cell>
          <cell r="G3951">
            <v>87480</v>
          </cell>
          <cell r="H3951">
            <v>66751.839999999997</v>
          </cell>
          <cell r="I3951">
            <v>1128.53</v>
          </cell>
          <cell r="AY3951">
            <v>2252.54</v>
          </cell>
          <cell r="CK3951">
            <v>0</v>
          </cell>
          <cell r="CL3951">
            <v>0</v>
          </cell>
          <cell r="CM3951">
            <v>0</v>
          </cell>
        </row>
        <row r="3952">
          <cell r="F3952">
            <v>0</v>
          </cell>
          <cell r="G3952">
            <v>2200</v>
          </cell>
          <cell r="H3952">
            <v>2199</v>
          </cell>
          <cell r="I3952">
            <v>0</v>
          </cell>
          <cell r="AY3952">
            <v>0</v>
          </cell>
          <cell r="CK3952">
            <v>0</v>
          </cell>
          <cell r="CL3952">
            <v>0</v>
          </cell>
          <cell r="CM3952">
            <v>0</v>
          </cell>
        </row>
        <row r="3953">
          <cell r="F3953">
            <v>0</v>
          </cell>
          <cell r="G3953">
            <v>1640</v>
          </cell>
          <cell r="H3953">
            <v>1635</v>
          </cell>
          <cell r="I3953">
            <v>0</v>
          </cell>
          <cell r="AY3953">
            <v>0</v>
          </cell>
          <cell r="CK3953">
            <v>0</v>
          </cell>
          <cell r="CL3953">
            <v>0</v>
          </cell>
          <cell r="CM3953">
            <v>0</v>
          </cell>
        </row>
        <row r="3954">
          <cell r="F3954">
            <v>0</v>
          </cell>
          <cell r="G3954">
            <v>2000</v>
          </cell>
          <cell r="H3954">
            <v>1138.5</v>
          </cell>
          <cell r="I3954">
            <v>0</v>
          </cell>
          <cell r="AY3954">
            <v>0</v>
          </cell>
          <cell r="CK3954">
            <v>0</v>
          </cell>
          <cell r="CL3954">
            <v>0</v>
          </cell>
          <cell r="CM3954">
            <v>0</v>
          </cell>
        </row>
        <row r="3955">
          <cell r="F3955">
            <v>0</v>
          </cell>
          <cell r="G3955">
            <v>75203</v>
          </cell>
          <cell r="H3955">
            <v>68202.37</v>
          </cell>
          <cell r="I3955">
            <v>0</v>
          </cell>
          <cell r="AY3955">
            <v>0</v>
          </cell>
          <cell r="CK3955">
            <v>0</v>
          </cell>
          <cell r="CL3955">
            <v>0</v>
          </cell>
          <cell r="CM3955">
            <v>0</v>
          </cell>
        </row>
        <row r="3956">
          <cell r="F3956">
            <v>0</v>
          </cell>
          <cell r="G3956">
            <v>4500</v>
          </cell>
          <cell r="H3956">
            <v>0</v>
          </cell>
          <cell r="I3956">
            <v>4446</v>
          </cell>
          <cell r="AY3956">
            <v>0</v>
          </cell>
          <cell r="CK3956">
            <v>0</v>
          </cell>
          <cell r="CL3956">
            <v>0</v>
          </cell>
          <cell r="CM3956">
            <v>0</v>
          </cell>
        </row>
        <row r="3957">
          <cell r="F3957">
            <v>2138328</v>
          </cell>
          <cell r="G3957">
            <v>2138328</v>
          </cell>
          <cell r="H3957">
            <v>1809195.3</v>
          </cell>
          <cell r="I3957">
            <v>0</v>
          </cell>
          <cell r="AY3957">
            <v>196612.83</v>
          </cell>
          <cell r="CK3957">
            <v>0</v>
          </cell>
          <cell r="CL3957">
            <v>0</v>
          </cell>
          <cell r="CM3957">
            <v>0</v>
          </cell>
        </row>
        <row r="3958">
          <cell r="F3958">
            <v>0</v>
          </cell>
          <cell r="G3958">
            <v>4395.78</v>
          </cell>
          <cell r="H3958">
            <v>4395.78</v>
          </cell>
          <cell r="I3958">
            <v>0</v>
          </cell>
          <cell r="AY3958">
            <v>0</v>
          </cell>
          <cell r="CK3958">
            <v>0</v>
          </cell>
          <cell r="CL3958">
            <v>0</v>
          </cell>
          <cell r="CM3958">
            <v>0</v>
          </cell>
        </row>
        <row r="3959">
          <cell r="F3959">
            <v>71330</v>
          </cell>
          <cell r="G3959">
            <v>71330</v>
          </cell>
          <cell r="H3959">
            <v>65401</v>
          </cell>
          <cell r="I3959">
            <v>0</v>
          </cell>
          <cell r="AY3959">
            <v>6937</v>
          </cell>
          <cell r="CK3959">
            <v>0</v>
          </cell>
          <cell r="CL3959">
            <v>0</v>
          </cell>
          <cell r="CM3959">
            <v>0</v>
          </cell>
        </row>
        <row r="3960">
          <cell r="F3960">
            <v>158917</v>
          </cell>
          <cell r="G3960">
            <v>158917</v>
          </cell>
          <cell r="H3960">
            <v>88900.15</v>
          </cell>
          <cell r="I3960">
            <v>0</v>
          </cell>
          <cell r="AY3960">
            <v>894.04</v>
          </cell>
          <cell r="CK3960">
            <v>0</v>
          </cell>
          <cell r="CL3960">
            <v>0</v>
          </cell>
          <cell r="CM3960">
            <v>0</v>
          </cell>
        </row>
        <row r="3961">
          <cell r="F3961">
            <v>431200</v>
          </cell>
          <cell r="G3961">
            <v>431200</v>
          </cell>
          <cell r="H3961">
            <v>0</v>
          </cell>
          <cell r="I3961">
            <v>0</v>
          </cell>
          <cell r="AY3961">
            <v>0</v>
          </cell>
          <cell r="CK3961">
            <v>0</v>
          </cell>
          <cell r="CL3961">
            <v>0</v>
          </cell>
          <cell r="CM3961">
            <v>0</v>
          </cell>
        </row>
        <row r="3962">
          <cell r="F3962">
            <v>88920</v>
          </cell>
          <cell r="G3962">
            <v>88920</v>
          </cell>
          <cell r="H3962">
            <v>66361.38</v>
          </cell>
          <cell r="I3962">
            <v>0</v>
          </cell>
          <cell r="AY3962">
            <v>3704.63</v>
          </cell>
          <cell r="CK3962">
            <v>0</v>
          </cell>
          <cell r="CL3962">
            <v>0</v>
          </cell>
          <cell r="CM3962">
            <v>0</v>
          </cell>
        </row>
        <row r="3963">
          <cell r="F3963">
            <v>101403</v>
          </cell>
          <cell r="G3963">
            <v>101403</v>
          </cell>
          <cell r="H3963">
            <v>81420.259999999995</v>
          </cell>
          <cell r="I3963">
            <v>0</v>
          </cell>
          <cell r="AY3963">
            <v>0</v>
          </cell>
          <cell r="CK3963">
            <v>0</v>
          </cell>
          <cell r="CL3963">
            <v>0</v>
          </cell>
          <cell r="CM3963">
            <v>0</v>
          </cell>
        </row>
        <row r="3964">
          <cell r="F3964">
            <v>322756</v>
          </cell>
          <cell r="G3964">
            <v>322756</v>
          </cell>
          <cell r="H3964">
            <v>249619</v>
          </cell>
          <cell r="I3964">
            <v>0</v>
          </cell>
          <cell r="AY3964">
            <v>28105.16</v>
          </cell>
          <cell r="CK3964">
            <v>0</v>
          </cell>
          <cell r="CL3964">
            <v>0</v>
          </cell>
          <cell r="CM3964">
            <v>0</v>
          </cell>
        </row>
        <row r="3965">
          <cell r="F3965">
            <v>53690</v>
          </cell>
          <cell r="G3965">
            <v>53690</v>
          </cell>
          <cell r="H3965">
            <v>42458.33</v>
          </cell>
          <cell r="I3965">
            <v>0</v>
          </cell>
          <cell r="AY3965">
            <v>4795.17</v>
          </cell>
          <cell r="CK3965">
            <v>0</v>
          </cell>
          <cell r="CL3965">
            <v>0</v>
          </cell>
          <cell r="CM3965">
            <v>0</v>
          </cell>
        </row>
        <row r="3966">
          <cell r="F3966">
            <v>85800</v>
          </cell>
          <cell r="G3966">
            <v>85800</v>
          </cell>
          <cell r="H3966">
            <v>68445</v>
          </cell>
          <cell r="I3966">
            <v>0</v>
          </cell>
          <cell r="AY3966">
            <v>7605</v>
          </cell>
          <cell r="CK3966">
            <v>0</v>
          </cell>
          <cell r="CL3966">
            <v>0</v>
          </cell>
          <cell r="CM3966">
            <v>0</v>
          </cell>
        </row>
        <row r="3967">
          <cell r="F3967">
            <v>49186</v>
          </cell>
          <cell r="G3967">
            <v>51843.34</v>
          </cell>
          <cell r="H3967">
            <v>51843.34</v>
          </cell>
          <cell r="I3967">
            <v>0</v>
          </cell>
          <cell r="AY3967">
            <v>0</v>
          </cell>
          <cell r="CK3967">
            <v>0</v>
          </cell>
          <cell r="CL3967">
            <v>0</v>
          </cell>
          <cell r="CM3967">
            <v>0</v>
          </cell>
        </row>
        <row r="3968">
          <cell r="F3968">
            <v>287939</v>
          </cell>
          <cell r="G3968">
            <v>287939</v>
          </cell>
          <cell r="H3968">
            <v>211654.06</v>
          </cell>
          <cell r="I3968">
            <v>0</v>
          </cell>
          <cell r="AY3968">
            <v>21601.27</v>
          </cell>
          <cell r="CK3968">
            <v>0</v>
          </cell>
          <cell r="CL3968">
            <v>0</v>
          </cell>
          <cell r="CM3968">
            <v>0</v>
          </cell>
        </row>
        <row r="3969">
          <cell r="F3969">
            <v>70000</v>
          </cell>
          <cell r="G3969">
            <v>70000</v>
          </cell>
          <cell r="H3969">
            <v>42683.9</v>
          </cell>
          <cell r="I3969">
            <v>23518.33</v>
          </cell>
          <cell r="AY3969">
            <v>2082.73</v>
          </cell>
          <cell r="CK3969">
            <v>0</v>
          </cell>
          <cell r="CL3969">
            <v>0</v>
          </cell>
          <cell r="CM3969">
            <v>0</v>
          </cell>
        </row>
        <row r="3970">
          <cell r="F3970">
            <v>123174</v>
          </cell>
          <cell r="G3970">
            <v>125367.67</v>
          </cell>
          <cell r="H3970">
            <v>117519.53</v>
          </cell>
          <cell r="I3970">
            <v>0</v>
          </cell>
          <cell r="AY3970">
            <v>15212.8</v>
          </cell>
          <cell r="CK3970">
            <v>0</v>
          </cell>
          <cell r="CL3970">
            <v>0</v>
          </cell>
          <cell r="CM3970">
            <v>0</v>
          </cell>
        </row>
        <row r="3971">
          <cell r="F3971">
            <v>8925</v>
          </cell>
          <cell r="G3971">
            <v>8925</v>
          </cell>
          <cell r="H3971">
            <v>5741.47</v>
          </cell>
          <cell r="I3971">
            <v>0</v>
          </cell>
          <cell r="AY3971">
            <v>421.61</v>
          </cell>
          <cell r="CK3971">
            <v>0</v>
          </cell>
          <cell r="CL3971">
            <v>0</v>
          </cell>
          <cell r="CM3971">
            <v>0</v>
          </cell>
        </row>
        <row r="3972">
          <cell r="CK3972">
            <v>0</v>
          </cell>
          <cell r="CL3972">
            <v>0</v>
          </cell>
          <cell r="CM3972">
            <v>0</v>
          </cell>
        </row>
        <row r="3973">
          <cell r="F3973">
            <v>32008</v>
          </cell>
          <cell r="G3973">
            <v>32008</v>
          </cell>
          <cell r="H3973">
            <v>19084.11</v>
          </cell>
          <cell r="I3973">
            <v>0</v>
          </cell>
          <cell r="AY3973">
            <v>439.17</v>
          </cell>
          <cell r="CK3973">
            <v>0</v>
          </cell>
          <cell r="CL3973">
            <v>0</v>
          </cell>
          <cell r="CM3973">
            <v>0</v>
          </cell>
        </row>
        <row r="3974">
          <cell r="F3974">
            <v>4000</v>
          </cell>
          <cell r="G3974">
            <v>4000</v>
          </cell>
          <cell r="H3974">
            <v>1045</v>
          </cell>
          <cell r="I3974">
            <v>100</v>
          </cell>
          <cell r="AY3974">
            <v>100</v>
          </cell>
          <cell r="CK3974">
            <v>0</v>
          </cell>
          <cell r="CL3974">
            <v>0</v>
          </cell>
          <cell r="CM3974">
            <v>0</v>
          </cell>
        </row>
        <row r="3975">
          <cell r="F3975">
            <v>112610</v>
          </cell>
          <cell r="G3975">
            <v>112610</v>
          </cell>
          <cell r="H3975">
            <v>91526.5</v>
          </cell>
          <cell r="I3975">
            <v>8470</v>
          </cell>
          <cell r="AY3975">
            <v>8543.5</v>
          </cell>
          <cell r="CK3975">
            <v>0</v>
          </cell>
          <cell r="CL3975">
            <v>0</v>
          </cell>
          <cell r="CM3975">
            <v>0</v>
          </cell>
        </row>
        <row r="3976">
          <cell r="F3976">
            <v>374769</v>
          </cell>
          <cell r="G3976">
            <v>374769</v>
          </cell>
          <cell r="H3976">
            <v>228866.56</v>
          </cell>
          <cell r="I3976">
            <v>28608.32</v>
          </cell>
          <cell r="AY3976">
            <v>28608.32</v>
          </cell>
          <cell r="CK3976">
            <v>0</v>
          </cell>
          <cell r="CL3976">
            <v>0</v>
          </cell>
          <cell r="CM3976">
            <v>0</v>
          </cell>
        </row>
        <row r="3977">
          <cell r="F3977">
            <v>45000</v>
          </cell>
          <cell r="G3977">
            <v>45000</v>
          </cell>
          <cell r="H3977">
            <v>24400.92</v>
          </cell>
          <cell r="I3977">
            <v>1645.91</v>
          </cell>
          <cell r="AY3977">
            <v>0</v>
          </cell>
          <cell r="CK3977">
            <v>0</v>
          </cell>
          <cell r="CL3977">
            <v>0</v>
          </cell>
          <cell r="CM3977">
            <v>0</v>
          </cell>
        </row>
        <row r="3978">
          <cell r="F3978">
            <v>34000</v>
          </cell>
          <cell r="G3978">
            <v>49757</v>
          </cell>
          <cell r="H3978">
            <v>44869.91</v>
          </cell>
          <cell r="I3978">
            <v>4801.29</v>
          </cell>
          <cell r="AY3978">
            <v>0</v>
          </cell>
          <cell r="CK3978">
            <v>0</v>
          </cell>
          <cell r="CL3978">
            <v>0</v>
          </cell>
          <cell r="CM3978">
            <v>0</v>
          </cell>
        </row>
        <row r="3979">
          <cell r="F3979">
            <v>6859</v>
          </cell>
          <cell r="G3979">
            <v>6859</v>
          </cell>
          <cell r="H3979">
            <v>6859</v>
          </cell>
          <cell r="I3979">
            <v>0</v>
          </cell>
          <cell r="AY3979">
            <v>0</v>
          </cell>
          <cell r="CK3979">
            <v>0</v>
          </cell>
          <cell r="CL3979">
            <v>0</v>
          </cell>
          <cell r="CM3979">
            <v>0</v>
          </cell>
        </row>
        <row r="3980">
          <cell r="F3980">
            <v>0</v>
          </cell>
          <cell r="G3980">
            <v>62430</v>
          </cell>
          <cell r="H3980">
            <v>52025</v>
          </cell>
          <cell r="I3980">
            <v>10405</v>
          </cell>
          <cell r="AY3980">
            <v>0</v>
          </cell>
          <cell r="CK3980">
            <v>0</v>
          </cell>
          <cell r="CL3980">
            <v>0</v>
          </cell>
          <cell r="CM3980">
            <v>0</v>
          </cell>
        </row>
        <row r="3981">
          <cell r="F3981">
            <v>18000</v>
          </cell>
          <cell r="G3981">
            <v>18000</v>
          </cell>
          <cell r="H3981">
            <v>0</v>
          </cell>
          <cell r="I3981">
            <v>0</v>
          </cell>
          <cell r="AY3981">
            <v>0</v>
          </cell>
          <cell r="CK3981">
            <v>0</v>
          </cell>
          <cell r="CL3981">
            <v>0</v>
          </cell>
          <cell r="CM3981">
            <v>0</v>
          </cell>
        </row>
        <row r="3982">
          <cell r="F3982">
            <v>155415</v>
          </cell>
          <cell r="G3982">
            <v>155415</v>
          </cell>
          <cell r="H3982">
            <v>122315.07</v>
          </cell>
          <cell r="I3982">
            <v>0</v>
          </cell>
          <cell r="AY3982">
            <v>0</v>
          </cell>
          <cell r="CK3982">
            <v>0</v>
          </cell>
          <cell r="CL3982">
            <v>0</v>
          </cell>
          <cell r="CM3982">
            <v>0</v>
          </cell>
        </row>
        <row r="3983">
          <cell r="F3983">
            <v>10661</v>
          </cell>
          <cell r="G3983">
            <v>10661</v>
          </cell>
          <cell r="H3983">
            <v>4485</v>
          </cell>
          <cell r="I3983">
            <v>0</v>
          </cell>
          <cell r="AY3983">
            <v>0</v>
          </cell>
          <cell r="CK3983">
            <v>0</v>
          </cell>
          <cell r="CL3983">
            <v>0</v>
          </cell>
          <cell r="CM3983">
            <v>0</v>
          </cell>
        </row>
        <row r="3984">
          <cell r="F3984">
            <v>90000</v>
          </cell>
          <cell r="G3984">
            <v>31658.63</v>
          </cell>
          <cell r="H3984">
            <v>13348.8</v>
          </cell>
          <cell r="I3984">
            <v>8280.5</v>
          </cell>
          <cell r="AY3984">
            <v>110</v>
          </cell>
          <cell r="CK3984">
            <v>0</v>
          </cell>
          <cell r="CL3984">
            <v>0</v>
          </cell>
          <cell r="CM3984">
            <v>0</v>
          </cell>
        </row>
        <row r="3985">
          <cell r="F3985">
            <v>7000</v>
          </cell>
          <cell r="G3985">
            <v>7000</v>
          </cell>
          <cell r="H3985">
            <v>6196.2</v>
          </cell>
          <cell r="I3985">
            <v>802</v>
          </cell>
          <cell r="AY3985">
            <v>0</v>
          </cell>
          <cell r="CK3985">
            <v>0</v>
          </cell>
          <cell r="CL3985">
            <v>0</v>
          </cell>
          <cell r="CM3985">
            <v>0</v>
          </cell>
        </row>
        <row r="3986">
          <cell r="F3986">
            <v>15000</v>
          </cell>
          <cell r="G3986">
            <v>15000</v>
          </cell>
          <cell r="H3986">
            <v>9416.75</v>
          </cell>
          <cell r="I3986">
            <v>0</v>
          </cell>
          <cell r="AY3986">
            <v>0</v>
          </cell>
          <cell r="CK3986">
            <v>0</v>
          </cell>
          <cell r="CL3986">
            <v>0</v>
          </cell>
          <cell r="CM3986">
            <v>0</v>
          </cell>
        </row>
        <row r="3987">
          <cell r="F3987">
            <v>45000</v>
          </cell>
          <cell r="G3987">
            <v>45000</v>
          </cell>
          <cell r="H3987">
            <v>21557.33</v>
          </cell>
          <cell r="I3987">
            <v>1517</v>
          </cell>
          <cell r="AY3987">
            <v>552.05999999999995</v>
          </cell>
          <cell r="CK3987">
            <v>0</v>
          </cell>
          <cell r="CL3987">
            <v>0</v>
          </cell>
          <cell r="CM3987">
            <v>0</v>
          </cell>
        </row>
        <row r="3988">
          <cell r="F3988">
            <v>8548</v>
          </cell>
          <cell r="G3988">
            <v>8548</v>
          </cell>
          <cell r="H3988">
            <v>7570</v>
          </cell>
          <cell r="I3988">
            <v>257</v>
          </cell>
          <cell r="AY3988">
            <v>501</v>
          </cell>
          <cell r="CK3988">
            <v>0</v>
          </cell>
          <cell r="CL3988">
            <v>0</v>
          </cell>
          <cell r="CM3988">
            <v>0</v>
          </cell>
        </row>
        <row r="3989">
          <cell r="F3989">
            <v>411463</v>
          </cell>
          <cell r="G3989">
            <v>308162</v>
          </cell>
          <cell r="H3989">
            <v>179886.8</v>
          </cell>
          <cell r="I3989">
            <v>21686.6</v>
          </cell>
          <cell r="AY3989">
            <v>20</v>
          </cell>
          <cell r="CK3989">
            <v>0</v>
          </cell>
          <cell r="CL3989">
            <v>0</v>
          </cell>
          <cell r="CM3989">
            <v>0</v>
          </cell>
        </row>
        <row r="3990">
          <cell r="F3990">
            <v>5000</v>
          </cell>
          <cell r="G3990">
            <v>5000</v>
          </cell>
          <cell r="H3990">
            <v>0</v>
          </cell>
          <cell r="I3990">
            <v>0</v>
          </cell>
          <cell r="AY3990">
            <v>0</v>
          </cell>
          <cell r="CK3990">
            <v>0</v>
          </cell>
          <cell r="CL3990">
            <v>0</v>
          </cell>
          <cell r="CM3990">
            <v>0</v>
          </cell>
        </row>
        <row r="3991">
          <cell r="F3991">
            <v>45659</v>
          </cell>
          <cell r="G3991">
            <v>45659</v>
          </cell>
          <cell r="H3991">
            <v>4567.6000000000004</v>
          </cell>
          <cell r="I3991">
            <v>0</v>
          </cell>
          <cell r="AY3991">
            <v>618.6</v>
          </cell>
          <cell r="CK3991">
            <v>0</v>
          </cell>
          <cell r="CL3991">
            <v>0</v>
          </cell>
          <cell r="CM3991">
            <v>0</v>
          </cell>
        </row>
        <row r="3992">
          <cell r="F3992">
            <v>170000</v>
          </cell>
          <cell r="G3992">
            <v>170000</v>
          </cell>
          <cell r="H3992">
            <v>105136.53</v>
          </cell>
          <cell r="I3992">
            <v>64841.41</v>
          </cell>
          <cell r="AY3992">
            <v>0</v>
          </cell>
          <cell r="CK3992">
            <v>0</v>
          </cell>
          <cell r="CL3992">
            <v>0</v>
          </cell>
          <cell r="CM3992">
            <v>0</v>
          </cell>
        </row>
        <row r="3993">
          <cell r="F3993">
            <v>5000</v>
          </cell>
          <cell r="G3993">
            <v>5000</v>
          </cell>
          <cell r="H3993">
            <v>1546.1</v>
          </cell>
          <cell r="I3993">
            <v>0</v>
          </cell>
          <cell r="AY3993">
            <v>0</v>
          </cell>
          <cell r="CK3993">
            <v>0</v>
          </cell>
          <cell r="CL3993">
            <v>0</v>
          </cell>
          <cell r="CM3993">
            <v>0</v>
          </cell>
        </row>
        <row r="3994">
          <cell r="F3994">
            <v>87885</v>
          </cell>
          <cell r="G3994">
            <v>87885</v>
          </cell>
          <cell r="H3994">
            <v>63098.41</v>
          </cell>
          <cell r="I3994">
            <v>8960.77</v>
          </cell>
          <cell r="AY3994">
            <v>443.3</v>
          </cell>
          <cell r="CK3994">
            <v>0</v>
          </cell>
          <cell r="CL3994">
            <v>0</v>
          </cell>
          <cell r="CM3994">
            <v>0</v>
          </cell>
        </row>
        <row r="3995">
          <cell r="F3995">
            <v>28000</v>
          </cell>
          <cell r="G3995">
            <v>28000</v>
          </cell>
          <cell r="H3995">
            <v>17069.72</v>
          </cell>
          <cell r="I3995">
            <v>2724.19</v>
          </cell>
          <cell r="AY3995">
            <v>86</v>
          </cell>
          <cell r="CK3995">
            <v>0</v>
          </cell>
          <cell r="CL3995">
            <v>0</v>
          </cell>
          <cell r="CM3995">
            <v>0</v>
          </cell>
        </row>
        <row r="3996">
          <cell r="F3996">
            <v>0</v>
          </cell>
          <cell r="G3996">
            <v>19550</v>
          </cell>
          <cell r="H3996">
            <v>19550</v>
          </cell>
          <cell r="I3996">
            <v>0</v>
          </cell>
          <cell r="AY3996">
            <v>0</v>
          </cell>
          <cell r="CK3996">
            <v>0</v>
          </cell>
          <cell r="CL3996">
            <v>0</v>
          </cell>
          <cell r="CM3996">
            <v>0</v>
          </cell>
        </row>
        <row r="3997">
          <cell r="F3997">
            <v>17500</v>
          </cell>
          <cell r="G3997">
            <v>16522</v>
          </cell>
          <cell r="H3997">
            <v>3174</v>
          </cell>
          <cell r="I3997">
            <v>0</v>
          </cell>
          <cell r="AY3997">
            <v>0</v>
          </cell>
          <cell r="CK3997">
            <v>0</v>
          </cell>
          <cell r="CL3997">
            <v>0</v>
          </cell>
          <cell r="CM3997">
            <v>0</v>
          </cell>
        </row>
        <row r="3998">
          <cell r="F3998">
            <v>100000</v>
          </cell>
          <cell r="G3998">
            <v>99720</v>
          </cell>
          <cell r="H3998">
            <v>83259.73</v>
          </cell>
          <cell r="I3998">
            <v>5146.42</v>
          </cell>
          <cell r="AY3998">
            <v>0</v>
          </cell>
          <cell r="CK3998">
            <v>0</v>
          </cell>
          <cell r="CL3998">
            <v>0</v>
          </cell>
          <cell r="CM3998">
            <v>0</v>
          </cell>
        </row>
        <row r="3999">
          <cell r="F3999">
            <v>18000</v>
          </cell>
          <cell r="G3999">
            <v>18000</v>
          </cell>
          <cell r="H3999">
            <v>16047</v>
          </cell>
          <cell r="I3999">
            <v>0</v>
          </cell>
          <cell r="AY3999">
            <v>1878</v>
          </cell>
          <cell r="CK3999">
            <v>0</v>
          </cell>
          <cell r="CL3999">
            <v>0</v>
          </cell>
          <cell r="CM3999">
            <v>0</v>
          </cell>
        </row>
        <row r="4000">
          <cell r="F4000">
            <v>31442</v>
          </cell>
          <cell r="G4000">
            <v>21442</v>
          </cell>
          <cell r="H4000">
            <v>12619.97</v>
          </cell>
          <cell r="I4000">
            <v>860.7</v>
          </cell>
          <cell r="AY4000">
            <v>1420.3</v>
          </cell>
          <cell r="CK4000">
            <v>0</v>
          </cell>
          <cell r="CL4000">
            <v>0</v>
          </cell>
          <cell r="CM4000">
            <v>0</v>
          </cell>
        </row>
        <row r="4001">
          <cell r="F4001">
            <v>19741</v>
          </cell>
          <cell r="G4001">
            <v>29741</v>
          </cell>
          <cell r="H4001">
            <v>24359.81</v>
          </cell>
          <cell r="I4001">
            <v>2562.46</v>
          </cell>
          <cell r="AY4001">
            <v>295</v>
          </cell>
          <cell r="CK4001">
            <v>0</v>
          </cell>
          <cell r="CL4001">
            <v>0</v>
          </cell>
          <cell r="CM4001">
            <v>0</v>
          </cell>
        </row>
        <row r="4002">
          <cell r="F4002">
            <v>15000</v>
          </cell>
          <cell r="G4002">
            <v>14571</v>
          </cell>
          <cell r="H4002">
            <v>11296.63</v>
          </cell>
          <cell r="I4002">
            <v>1695</v>
          </cell>
          <cell r="AY4002">
            <v>0</v>
          </cell>
          <cell r="CK4002">
            <v>0</v>
          </cell>
          <cell r="CL4002">
            <v>0</v>
          </cell>
          <cell r="CM4002">
            <v>0</v>
          </cell>
        </row>
        <row r="4003">
          <cell r="F4003">
            <v>5000</v>
          </cell>
          <cell r="G4003">
            <v>11886</v>
          </cell>
          <cell r="H4003">
            <v>11885.02</v>
          </cell>
          <cell r="I4003">
            <v>0</v>
          </cell>
          <cell r="AY4003">
            <v>0</v>
          </cell>
          <cell r="CK4003">
            <v>0</v>
          </cell>
          <cell r="CL4003">
            <v>0</v>
          </cell>
          <cell r="CM4003">
            <v>0</v>
          </cell>
        </row>
        <row r="4004">
          <cell r="F4004">
            <v>2000</v>
          </cell>
          <cell r="G4004">
            <v>2000</v>
          </cell>
          <cell r="H4004">
            <v>1668.02</v>
          </cell>
          <cell r="I4004">
            <v>0</v>
          </cell>
          <cell r="AY4004">
            <v>0</v>
          </cell>
          <cell r="CK4004">
            <v>0</v>
          </cell>
          <cell r="CL4004">
            <v>0</v>
          </cell>
          <cell r="CM4004">
            <v>0</v>
          </cell>
        </row>
        <row r="4005">
          <cell r="F4005">
            <v>1500</v>
          </cell>
          <cell r="G4005">
            <v>1800</v>
          </cell>
          <cell r="H4005">
            <v>1772.41</v>
          </cell>
          <cell r="I4005">
            <v>0</v>
          </cell>
          <cell r="AY4005">
            <v>189</v>
          </cell>
          <cell r="CK4005">
            <v>0</v>
          </cell>
          <cell r="CL4005">
            <v>0</v>
          </cell>
          <cell r="CM4005">
            <v>0</v>
          </cell>
        </row>
        <row r="4006">
          <cell r="F4006">
            <v>1000</v>
          </cell>
          <cell r="G4006">
            <v>700</v>
          </cell>
          <cell r="H4006">
            <v>120</v>
          </cell>
          <cell r="I4006">
            <v>0</v>
          </cell>
          <cell r="AY4006">
            <v>0</v>
          </cell>
          <cell r="CK4006">
            <v>0</v>
          </cell>
          <cell r="CL4006">
            <v>0</v>
          </cell>
          <cell r="CM4006">
            <v>0</v>
          </cell>
        </row>
        <row r="4007">
          <cell r="F4007">
            <v>1000</v>
          </cell>
          <cell r="G4007">
            <v>1000</v>
          </cell>
          <cell r="H4007">
            <v>0</v>
          </cell>
          <cell r="I4007">
            <v>0</v>
          </cell>
          <cell r="AY4007">
            <v>0</v>
          </cell>
          <cell r="CK4007">
            <v>0</v>
          </cell>
          <cell r="CL4007">
            <v>0</v>
          </cell>
          <cell r="CM4007">
            <v>0</v>
          </cell>
        </row>
        <row r="4008">
          <cell r="F4008">
            <v>8000</v>
          </cell>
          <cell r="G4008">
            <v>8000</v>
          </cell>
          <cell r="H4008">
            <v>5666.94</v>
          </cell>
          <cell r="I4008">
            <v>1580.6</v>
          </cell>
          <cell r="AY4008">
            <v>313.08</v>
          </cell>
          <cell r="CK4008">
            <v>0</v>
          </cell>
          <cell r="CL4008">
            <v>0</v>
          </cell>
          <cell r="CM4008">
            <v>0</v>
          </cell>
        </row>
        <row r="4009">
          <cell r="F4009">
            <v>240000</v>
          </cell>
          <cell r="G4009">
            <v>240000</v>
          </cell>
          <cell r="H4009">
            <v>9747.9</v>
          </cell>
          <cell r="I4009">
            <v>1</v>
          </cell>
          <cell r="AY4009">
            <v>0</v>
          </cell>
          <cell r="CK4009">
            <v>0</v>
          </cell>
          <cell r="CL4009">
            <v>0</v>
          </cell>
          <cell r="CM4009">
            <v>0</v>
          </cell>
        </row>
        <row r="4010">
          <cell r="F4010">
            <v>3914</v>
          </cell>
          <cell r="G4010">
            <v>3914</v>
          </cell>
          <cell r="H4010">
            <v>3913.44</v>
          </cell>
          <cell r="I4010">
            <v>0</v>
          </cell>
          <cell r="AY4010">
            <v>0</v>
          </cell>
          <cell r="CK4010">
            <v>0</v>
          </cell>
          <cell r="CL4010">
            <v>0</v>
          </cell>
          <cell r="CM4010">
            <v>0</v>
          </cell>
        </row>
        <row r="4011">
          <cell r="F4011">
            <v>3679</v>
          </cell>
          <cell r="G4011">
            <v>3679</v>
          </cell>
          <cell r="H4011">
            <v>405.37</v>
          </cell>
          <cell r="I4011">
            <v>0</v>
          </cell>
          <cell r="AY4011">
            <v>0</v>
          </cell>
          <cell r="CK4011">
            <v>0</v>
          </cell>
          <cell r="CL4011">
            <v>0</v>
          </cell>
          <cell r="CM4011">
            <v>0</v>
          </cell>
        </row>
        <row r="4012">
          <cell r="F4012">
            <v>84174</v>
          </cell>
          <cell r="G4012">
            <v>84174</v>
          </cell>
          <cell r="H4012">
            <v>27542.95</v>
          </cell>
          <cell r="I4012">
            <v>1257.96</v>
          </cell>
          <cell r="AY4012">
            <v>392.56</v>
          </cell>
          <cell r="CK4012">
            <v>0</v>
          </cell>
          <cell r="CL4012">
            <v>0</v>
          </cell>
          <cell r="CM4012">
            <v>0</v>
          </cell>
        </row>
        <row r="4013">
          <cell r="F4013">
            <v>60000</v>
          </cell>
          <cell r="G4013">
            <v>49044</v>
          </cell>
          <cell r="H4013">
            <v>11019.53</v>
          </cell>
          <cell r="I4013">
            <v>8216.75</v>
          </cell>
          <cell r="AY4013">
            <v>0</v>
          </cell>
          <cell r="CK4013">
            <v>0</v>
          </cell>
          <cell r="CL4013">
            <v>0</v>
          </cell>
          <cell r="CM4013">
            <v>0</v>
          </cell>
        </row>
        <row r="4014">
          <cell r="F4014">
            <v>1000</v>
          </cell>
          <cell r="G4014">
            <v>1000</v>
          </cell>
          <cell r="H4014">
            <v>710.98</v>
          </cell>
          <cell r="I4014">
            <v>0</v>
          </cell>
          <cell r="AY4014">
            <v>0</v>
          </cell>
          <cell r="CK4014">
            <v>0</v>
          </cell>
          <cell r="CL4014">
            <v>0</v>
          </cell>
          <cell r="CM4014">
            <v>0</v>
          </cell>
        </row>
        <row r="4015">
          <cell r="F4015">
            <v>2743788</v>
          </cell>
          <cell r="G4015">
            <v>2743788</v>
          </cell>
          <cell r="H4015">
            <v>2124731.37</v>
          </cell>
          <cell r="I4015">
            <v>0</v>
          </cell>
          <cell r="AY4015">
            <v>239462.61</v>
          </cell>
          <cell r="CK4015">
            <v>0</v>
          </cell>
          <cell r="CL4015">
            <v>0</v>
          </cell>
          <cell r="CM4015">
            <v>0</v>
          </cell>
        </row>
        <row r="4016">
          <cell r="F4016">
            <v>24710</v>
          </cell>
          <cell r="G4016">
            <v>24710</v>
          </cell>
          <cell r="H4016">
            <v>23248.5</v>
          </cell>
          <cell r="I4016">
            <v>0</v>
          </cell>
          <cell r="AY4016">
            <v>2225</v>
          </cell>
          <cell r="CK4016">
            <v>0</v>
          </cell>
          <cell r="CL4016">
            <v>0</v>
          </cell>
          <cell r="CM4016">
            <v>0</v>
          </cell>
        </row>
        <row r="4017">
          <cell r="F4017">
            <v>174123</v>
          </cell>
          <cell r="G4017">
            <v>174123</v>
          </cell>
          <cell r="H4017">
            <v>86603.87</v>
          </cell>
          <cell r="I4017">
            <v>0</v>
          </cell>
          <cell r="AY4017">
            <v>0</v>
          </cell>
          <cell r="CK4017">
            <v>0</v>
          </cell>
          <cell r="CL4017">
            <v>0</v>
          </cell>
          <cell r="CM4017">
            <v>0</v>
          </cell>
        </row>
        <row r="4018">
          <cell r="F4018">
            <v>538456</v>
          </cell>
          <cell r="G4018">
            <v>538456</v>
          </cell>
          <cell r="H4018">
            <v>23909.73</v>
          </cell>
          <cell r="I4018">
            <v>0</v>
          </cell>
          <cell r="AY4018">
            <v>0</v>
          </cell>
          <cell r="CK4018">
            <v>0</v>
          </cell>
          <cell r="CL4018">
            <v>0</v>
          </cell>
          <cell r="CM4018">
            <v>0</v>
          </cell>
        </row>
        <row r="4020">
          <cell r="F4020">
            <v>383996</v>
          </cell>
          <cell r="G4020">
            <v>383996</v>
          </cell>
          <cell r="H4020">
            <v>288238.58</v>
          </cell>
          <cell r="I4020">
            <v>0</v>
          </cell>
          <cell r="AY4020">
            <v>33160.129999999997</v>
          </cell>
          <cell r="CK4020">
            <v>0</v>
          </cell>
          <cell r="CL4020">
            <v>0</v>
          </cell>
          <cell r="CM4020">
            <v>0</v>
          </cell>
        </row>
        <row r="4021">
          <cell r="F4021">
            <v>66169</v>
          </cell>
          <cell r="G4021">
            <v>66169</v>
          </cell>
          <cell r="H4021">
            <v>51070.080000000002</v>
          </cell>
          <cell r="I4021">
            <v>0</v>
          </cell>
          <cell r="AY4021">
            <v>5894.52</v>
          </cell>
          <cell r="CK4021">
            <v>0</v>
          </cell>
          <cell r="CL4021">
            <v>0</v>
          </cell>
          <cell r="CM4021">
            <v>0</v>
          </cell>
        </row>
        <row r="4022">
          <cell r="F4022">
            <v>72600</v>
          </cell>
          <cell r="G4022">
            <v>72600</v>
          </cell>
          <cell r="H4022">
            <v>56603.59</v>
          </cell>
          <cell r="I4022">
            <v>0</v>
          </cell>
          <cell r="AY4022">
            <v>6435</v>
          </cell>
          <cell r="CK4022">
            <v>0</v>
          </cell>
          <cell r="CL4022">
            <v>0</v>
          </cell>
          <cell r="CM4022">
            <v>0</v>
          </cell>
        </row>
        <row r="4023">
          <cell r="F4023">
            <v>61538</v>
          </cell>
          <cell r="G4023">
            <v>60457.64</v>
          </cell>
          <cell r="H4023">
            <v>60342.47</v>
          </cell>
          <cell r="I4023">
            <v>0</v>
          </cell>
          <cell r="AY4023">
            <v>0</v>
          </cell>
          <cell r="CK4023">
            <v>0</v>
          </cell>
          <cell r="CL4023">
            <v>0</v>
          </cell>
          <cell r="CM4023">
            <v>0</v>
          </cell>
        </row>
        <row r="4024">
          <cell r="F4024">
            <v>351128</v>
          </cell>
          <cell r="G4024">
            <v>351128</v>
          </cell>
          <cell r="H4024">
            <v>239739.8</v>
          </cell>
          <cell r="I4024">
            <v>0</v>
          </cell>
          <cell r="AY4024">
            <v>25533.919999999998</v>
          </cell>
          <cell r="CK4024">
            <v>0</v>
          </cell>
          <cell r="CL4024">
            <v>0</v>
          </cell>
          <cell r="CM4024">
            <v>0</v>
          </cell>
        </row>
        <row r="4025">
          <cell r="F4025">
            <v>64506</v>
          </cell>
          <cell r="G4025">
            <v>64506</v>
          </cell>
          <cell r="H4025">
            <v>41557.5</v>
          </cell>
          <cell r="I4025">
            <v>0</v>
          </cell>
          <cell r="AY4025">
            <v>3128.5</v>
          </cell>
          <cell r="CK4025">
            <v>0</v>
          </cell>
          <cell r="CL4025">
            <v>0</v>
          </cell>
          <cell r="CM4025">
            <v>0</v>
          </cell>
        </row>
        <row r="4026">
          <cell r="F4026">
            <v>11356</v>
          </cell>
          <cell r="G4026">
            <v>11356</v>
          </cell>
          <cell r="H4026">
            <v>5413.41</v>
          </cell>
          <cell r="I4026">
            <v>0</v>
          </cell>
          <cell r="AY4026">
            <v>681.05</v>
          </cell>
          <cell r="CK4026">
            <v>0</v>
          </cell>
          <cell r="CL4026">
            <v>0</v>
          </cell>
          <cell r="CM4026">
            <v>0</v>
          </cell>
        </row>
        <row r="4027">
          <cell r="F4027">
            <v>51226</v>
          </cell>
          <cell r="G4027">
            <v>48947.45</v>
          </cell>
          <cell r="H4027">
            <v>29132.94</v>
          </cell>
          <cell r="I4027">
            <v>0</v>
          </cell>
          <cell r="AY4027">
            <v>651.52</v>
          </cell>
          <cell r="CK4027">
            <v>0</v>
          </cell>
          <cell r="CL4027">
            <v>0</v>
          </cell>
          <cell r="CM4027">
            <v>0</v>
          </cell>
        </row>
        <row r="4028">
          <cell r="F4028">
            <v>27500</v>
          </cell>
          <cell r="G4028">
            <v>27500</v>
          </cell>
          <cell r="H4028">
            <v>27500</v>
          </cell>
          <cell r="I4028">
            <v>0</v>
          </cell>
          <cell r="AY4028">
            <v>0</v>
          </cell>
          <cell r="CK4028">
            <v>0</v>
          </cell>
          <cell r="CL4028">
            <v>0</v>
          </cell>
          <cell r="CM4028">
            <v>0</v>
          </cell>
        </row>
        <row r="4029">
          <cell r="F4029">
            <v>0</v>
          </cell>
          <cell r="G4029">
            <v>3876.37</v>
          </cell>
          <cell r="H4029">
            <v>3354.92</v>
          </cell>
          <cell r="I4029">
            <v>521.45000000000005</v>
          </cell>
          <cell r="AY4029">
            <v>0</v>
          </cell>
          <cell r="CK4029">
            <v>0</v>
          </cell>
          <cell r="CL4029">
            <v>0</v>
          </cell>
          <cell r="CM4029">
            <v>0</v>
          </cell>
        </row>
        <row r="4030">
          <cell r="F4030">
            <v>18000</v>
          </cell>
          <cell r="G4030">
            <v>18000</v>
          </cell>
          <cell r="H4030">
            <v>1410.69</v>
          </cell>
          <cell r="I4030">
            <v>2</v>
          </cell>
          <cell r="AY4030">
            <v>0</v>
          </cell>
          <cell r="CK4030">
            <v>0</v>
          </cell>
          <cell r="CL4030">
            <v>0</v>
          </cell>
          <cell r="CM4030">
            <v>0</v>
          </cell>
        </row>
        <row r="4031">
          <cell r="F4031">
            <v>10000</v>
          </cell>
          <cell r="G4031">
            <v>10000</v>
          </cell>
          <cell r="H4031">
            <v>0</v>
          </cell>
          <cell r="I4031">
            <v>0</v>
          </cell>
          <cell r="AY4031">
            <v>0</v>
          </cell>
          <cell r="CK4031">
            <v>0</v>
          </cell>
          <cell r="CL4031">
            <v>0</v>
          </cell>
          <cell r="CM4031">
            <v>0</v>
          </cell>
        </row>
        <row r="4032">
          <cell r="F4032">
            <v>2250000</v>
          </cell>
          <cell r="G4032">
            <v>2250000</v>
          </cell>
          <cell r="H4032">
            <v>1413564.36</v>
          </cell>
          <cell r="I4032">
            <v>397267.5</v>
          </cell>
          <cell r="AY4032">
            <v>0</v>
          </cell>
          <cell r="CK4032">
            <v>0</v>
          </cell>
          <cell r="CL4032">
            <v>0</v>
          </cell>
          <cell r="CM4032">
            <v>0</v>
          </cell>
        </row>
        <row r="4033">
          <cell r="F4033">
            <v>100000</v>
          </cell>
          <cell r="G4033">
            <v>44557</v>
          </cell>
          <cell r="H4033">
            <v>13153.5</v>
          </cell>
          <cell r="I4033">
            <v>8625</v>
          </cell>
          <cell r="AY4033">
            <v>0</v>
          </cell>
          <cell r="CK4033">
            <v>0</v>
          </cell>
          <cell r="CL4033">
            <v>0</v>
          </cell>
          <cell r="CM4033">
            <v>500000</v>
          </cell>
        </row>
        <row r="4034">
          <cell r="F4034">
            <v>440000</v>
          </cell>
          <cell r="G4034">
            <v>202500</v>
          </cell>
          <cell r="H4034">
            <v>133983.01</v>
          </cell>
          <cell r="I4034">
            <v>32085</v>
          </cell>
          <cell r="AY4034">
            <v>0</v>
          </cell>
          <cell r="CK4034">
            <v>0</v>
          </cell>
          <cell r="CL4034">
            <v>0</v>
          </cell>
          <cell r="CM4034">
            <v>0</v>
          </cell>
        </row>
        <row r="4035">
          <cell r="F4035">
            <v>505000</v>
          </cell>
          <cell r="G4035">
            <v>605000</v>
          </cell>
          <cell r="H4035">
            <v>470915.55</v>
          </cell>
          <cell r="I4035">
            <v>27578.65</v>
          </cell>
          <cell r="AY4035">
            <v>0</v>
          </cell>
          <cell r="CK4035">
            <v>0</v>
          </cell>
          <cell r="CL4035">
            <v>0</v>
          </cell>
          <cell r="CM4035">
            <v>0</v>
          </cell>
        </row>
        <row r="4036">
          <cell r="F4036">
            <v>250000</v>
          </cell>
          <cell r="G4036">
            <v>250000</v>
          </cell>
          <cell r="H4036">
            <v>217118.4</v>
          </cell>
          <cell r="I4036">
            <v>160</v>
          </cell>
          <cell r="AY4036">
            <v>0</v>
          </cell>
          <cell r="CK4036">
            <v>0</v>
          </cell>
          <cell r="CL4036">
            <v>0</v>
          </cell>
          <cell r="CM4036">
            <v>0</v>
          </cell>
        </row>
        <row r="4037"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CK4037">
            <v>0</v>
          </cell>
          <cell r="CL4037">
            <v>0</v>
          </cell>
          <cell r="CM4037">
            <v>0</v>
          </cell>
        </row>
        <row r="4038">
          <cell r="F4038">
            <v>1630932</v>
          </cell>
          <cell r="G4038">
            <v>1630932</v>
          </cell>
          <cell r="H4038">
            <v>1253830.56</v>
          </cell>
          <cell r="I4038">
            <v>0</v>
          </cell>
          <cell r="AY4038">
            <v>142618.99</v>
          </cell>
          <cell r="CK4038">
            <v>0</v>
          </cell>
          <cell r="CL4038">
            <v>0</v>
          </cell>
          <cell r="CM4038">
            <v>0</v>
          </cell>
        </row>
        <row r="4039">
          <cell r="F4039">
            <v>4236</v>
          </cell>
          <cell r="G4039">
            <v>4236</v>
          </cell>
          <cell r="H4039">
            <v>3339</v>
          </cell>
          <cell r="I4039">
            <v>0</v>
          </cell>
          <cell r="AY4039">
            <v>371</v>
          </cell>
          <cell r="CK4039">
            <v>0</v>
          </cell>
          <cell r="CL4039">
            <v>0</v>
          </cell>
          <cell r="CM4039">
            <v>0</v>
          </cell>
        </row>
        <row r="4040">
          <cell r="F4040">
            <v>97906</v>
          </cell>
          <cell r="G4040">
            <v>97906</v>
          </cell>
          <cell r="H4040">
            <v>48221.73</v>
          </cell>
          <cell r="I4040">
            <v>0</v>
          </cell>
          <cell r="AY4040">
            <v>0</v>
          </cell>
          <cell r="CK4040">
            <v>0</v>
          </cell>
          <cell r="CL4040">
            <v>0</v>
          </cell>
          <cell r="CM4040">
            <v>0</v>
          </cell>
        </row>
        <row r="4041">
          <cell r="F4041">
            <v>317949</v>
          </cell>
          <cell r="G4041">
            <v>317949</v>
          </cell>
          <cell r="H4041">
            <v>18614.87</v>
          </cell>
          <cell r="I4041">
            <v>0</v>
          </cell>
          <cell r="AY4041">
            <v>0</v>
          </cell>
          <cell r="CK4041">
            <v>0</v>
          </cell>
          <cell r="CL4041">
            <v>0</v>
          </cell>
          <cell r="CM4041">
            <v>0</v>
          </cell>
        </row>
        <row r="4042">
          <cell r="F4042">
            <v>216556</v>
          </cell>
          <cell r="G4042">
            <v>216556</v>
          </cell>
          <cell r="H4042">
            <v>160375.79</v>
          </cell>
          <cell r="I4042">
            <v>0</v>
          </cell>
          <cell r="AY4042">
            <v>18686.7</v>
          </cell>
          <cell r="CK4042">
            <v>0</v>
          </cell>
          <cell r="CL4042">
            <v>0</v>
          </cell>
          <cell r="CM4042">
            <v>0</v>
          </cell>
        </row>
        <row r="4043">
          <cell r="F4043">
            <v>37458</v>
          </cell>
          <cell r="G4043">
            <v>37458</v>
          </cell>
          <cell r="H4043">
            <v>28487.54</v>
          </cell>
          <cell r="I4043">
            <v>0</v>
          </cell>
          <cell r="AY4043">
            <v>3332.6</v>
          </cell>
          <cell r="CK4043">
            <v>0</v>
          </cell>
          <cell r="CL4043">
            <v>0</v>
          </cell>
          <cell r="CM4043">
            <v>0</v>
          </cell>
        </row>
        <row r="4044">
          <cell r="F4044">
            <v>39600</v>
          </cell>
          <cell r="G4044">
            <v>39600</v>
          </cell>
          <cell r="H4044">
            <v>30712.06</v>
          </cell>
          <cell r="I4044">
            <v>0</v>
          </cell>
          <cell r="AY4044">
            <v>3510</v>
          </cell>
          <cell r="CK4044">
            <v>0</v>
          </cell>
          <cell r="CL4044">
            <v>0</v>
          </cell>
          <cell r="CM4044">
            <v>0</v>
          </cell>
        </row>
        <row r="4045">
          <cell r="F4045">
            <v>36337</v>
          </cell>
          <cell r="G4045">
            <v>37971.730000000003</v>
          </cell>
          <cell r="H4045">
            <v>37971.730000000003</v>
          </cell>
          <cell r="I4045">
            <v>0</v>
          </cell>
          <cell r="AY4045">
            <v>0</v>
          </cell>
          <cell r="CK4045">
            <v>0</v>
          </cell>
          <cell r="CL4045">
            <v>0</v>
          </cell>
          <cell r="CM4045">
            <v>0</v>
          </cell>
        </row>
        <row r="4046">
          <cell r="F4046">
            <v>211065</v>
          </cell>
          <cell r="G4046">
            <v>211065</v>
          </cell>
          <cell r="H4046">
            <v>142989.01999999999</v>
          </cell>
          <cell r="I4046">
            <v>0</v>
          </cell>
          <cell r="AY4046">
            <v>15696.24</v>
          </cell>
          <cell r="CK4046">
            <v>0</v>
          </cell>
          <cell r="CL4046">
            <v>0</v>
          </cell>
          <cell r="CM4046">
            <v>0</v>
          </cell>
        </row>
        <row r="4047">
          <cell r="F4047">
            <v>18011</v>
          </cell>
          <cell r="G4047">
            <v>18011</v>
          </cell>
          <cell r="H4047">
            <v>11904.63</v>
          </cell>
          <cell r="I4047">
            <v>0</v>
          </cell>
          <cell r="AY4047">
            <v>0</v>
          </cell>
          <cell r="CK4047">
            <v>0</v>
          </cell>
          <cell r="CL4047">
            <v>0</v>
          </cell>
          <cell r="CM4047">
            <v>0</v>
          </cell>
        </row>
        <row r="4048">
          <cell r="F4048">
            <v>5368</v>
          </cell>
          <cell r="G4048">
            <v>5368</v>
          </cell>
          <cell r="H4048">
            <v>2460.63</v>
          </cell>
          <cell r="I4048">
            <v>0</v>
          </cell>
          <cell r="AY4048">
            <v>180.69</v>
          </cell>
          <cell r="CK4048">
            <v>0</v>
          </cell>
          <cell r="CL4048">
            <v>0</v>
          </cell>
          <cell r="CM4048">
            <v>0</v>
          </cell>
        </row>
        <row r="4049">
          <cell r="F4049">
            <v>670</v>
          </cell>
          <cell r="G4049">
            <v>670</v>
          </cell>
          <cell r="H4049">
            <v>308.52</v>
          </cell>
          <cell r="I4049">
            <v>0</v>
          </cell>
          <cell r="AY4049">
            <v>38.89</v>
          </cell>
          <cell r="CK4049">
            <v>0</v>
          </cell>
          <cell r="CL4049">
            <v>0</v>
          </cell>
          <cell r="CM4049">
            <v>0</v>
          </cell>
        </row>
        <row r="4050">
          <cell r="F4050">
            <v>22593</v>
          </cell>
          <cell r="G4050">
            <v>22593</v>
          </cell>
          <cell r="H4050">
            <v>16019.63</v>
          </cell>
          <cell r="I4050">
            <v>0</v>
          </cell>
          <cell r="AY4050">
            <v>1087.47</v>
          </cell>
          <cell r="CK4050">
            <v>0</v>
          </cell>
          <cell r="CL4050">
            <v>0</v>
          </cell>
          <cell r="CM4050">
            <v>0</v>
          </cell>
        </row>
        <row r="4051">
          <cell r="F4051">
            <v>18000</v>
          </cell>
          <cell r="G4051">
            <v>18000</v>
          </cell>
          <cell r="H4051">
            <v>11597.63</v>
          </cell>
          <cell r="I4051">
            <v>6100</v>
          </cell>
          <cell r="AY4051">
            <v>0</v>
          </cell>
          <cell r="CK4051">
            <v>0</v>
          </cell>
          <cell r="CL4051">
            <v>0</v>
          </cell>
          <cell r="CM4051">
            <v>0</v>
          </cell>
        </row>
        <row r="4052">
          <cell r="F4052">
            <v>247999</v>
          </cell>
          <cell r="G4052">
            <v>247999</v>
          </cell>
          <cell r="H4052">
            <v>154269.85999999999</v>
          </cell>
          <cell r="I4052">
            <v>4158.1000000000004</v>
          </cell>
          <cell r="AY4052">
            <v>3085.79</v>
          </cell>
          <cell r="CK4052">
            <v>0</v>
          </cell>
          <cell r="CL4052">
            <v>0</v>
          </cell>
          <cell r="CM4052">
            <v>0</v>
          </cell>
        </row>
        <row r="4053">
          <cell r="F4053">
            <v>1370412</v>
          </cell>
          <cell r="G4053">
            <v>1370412</v>
          </cell>
          <cell r="H4053">
            <v>1089179.49</v>
          </cell>
          <cell r="I4053">
            <v>0</v>
          </cell>
          <cell r="AY4053">
            <v>121485.99</v>
          </cell>
          <cell r="CK4053">
            <v>0</v>
          </cell>
          <cell r="CL4053">
            <v>0</v>
          </cell>
          <cell r="CM4053">
            <v>0</v>
          </cell>
        </row>
        <row r="4054">
          <cell r="F4054">
            <v>4236</v>
          </cell>
          <cell r="G4054">
            <v>4236</v>
          </cell>
          <cell r="H4054">
            <v>3339</v>
          </cell>
          <cell r="I4054">
            <v>0</v>
          </cell>
          <cell r="AY4054">
            <v>371</v>
          </cell>
          <cell r="CK4054">
            <v>0</v>
          </cell>
          <cell r="CL4054">
            <v>0</v>
          </cell>
          <cell r="CM4054">
            <v>0</v>
          </cell>
        </row>
        <row r="4055">
          <cell r="F4055">
            <v>82208</v>
          </cell>
          <cell r="G4055">
            <v>78413.87</v>
          </cell>
          <cell r="H4055">
            <v>42910.48</v>
          </cell>
          <cell r="I4055">
            <v>0</v>
          </cell>
          <cell r="AY4055">
            <v>0</v>
          </cell>
          <cell r="CK4055">
            <v>0</v>
          </cell>
          <cell r="CL4055">
            <v>0</v>
          </cell>
          <cell r="CM4055">
            <v>0</v>
          </cell>
        </row>
        <row r="4056">
          <cell r="F4056">
            <v>267293</v>
          </cell>
          <cell r="G4056">
            <v>267293</v>
          </cell>
          <cell r="H4056">
            <v>0</v>
          </cell>
          <cell r="I4056">
            <v>0</v>
          </cell>
          <cell r="AY4056">
            <v>0</v>
          </cell>
          <cell r="CK4056">
            <v>0</v>
          </cell>
          <cell r="CL4056">
            <v>0</v>
          </cell>
          <cell r="CM4056">
            <v>0</v>
          </cell>
        </row>
        <row r="4057">
          <cell r="F4057">
            <v>196394</v>
          </cell>
          <cell r="G4057">
            <v>196394</v>
          </cell>
          <cell r="H4057">
            <v>152155.19</v>
          </cell>
          <cell r="I4057">
            <v>0</v>
          </cell>
          <cell r="AY4057">
            <v>17155.5</v>
          </cell>
          <cell r="CK4057">
            <v>0</v>
          </cell>
          <cell r="CL4057">
            <v>0</v>
          </cell>
          <cell r="CM4057">
            <v>0</v>
          </cell>
        </row>
        <row r="4058">
          <cell r="F4058">
            <v>33173</v>
          </cell>
          <cell r="G4058">
            <v>33173</v>
          </cell>
          <cell r="H4058">
            <v>26322.28</v>
          </cell>
          <cell r="I4058">
            <v>0</v>
          </cell>
          <cell r="AY4058">
            <v>2978.07</v>
          </cell>
          <cell r="CK4058">
            <v>0</v>
          </cell>
          <cell r="CL4058">
            <v>0</v>
          </cell>
          <cell r="CM4058">
            <v>0</v>
          </cell>
        </row>
        <row r="4059">
          <cell r="F4059">
            <v>46200</v>
          </cell>
          <cell r="G4059">
            <v>46200</v>
          </cell>
          <cell r="H4059">
            <v>36855</v>
          </cell>
          <cell r="I4059">
            <v>0</v>
          </cell>
          <cell r="AY4059">
            <v>4095</v>
          </cell>
          <cell r="CK4059">
            <v>0</v>
          </cell>
          <cell r="CL4059">
            <v>0</v>
          </cell>
          <cell r="CM4059">
            <v>0</v>
          </cell>
        </row>
        <row r="4060">
          <cell r="F4060">
            <v>30548</v>
          </cell>
          <cell r="G4060">
            <v>32360.85</v>
          </cell>
          <cell r="H4060">
            <v>32360.85</v>
          </cell>
          <cell r="I4060">
            <v>0</v>
          </cell>
          <cell r="AY4060">
            <v>0</v>
          </cell>
          <cell r="CK4060">
            <v>0</v>
          </cell>
          <cell r="CL4060">
            <v>0</v>
          </cell>
          <cell r="CM4060">
            <v>0</v>
          </cell>
        </row>
        <row r="4061">
          <cell r="F4061">
            <v>179146</v>
          </cell>
          <cell r="G4061">
            <v>179146</v>
          </cell>
          <cell r="H4061">
            <v>120012.91</v>
          </cell>
          <cell r="I4061">
            <v>0</v>
          </cell>
          <cell r="AY4061">
            <v>12934.32</v>
          </cell>
          <cell r="CK4061">
            <v>0</v>
          </cell>
          <cell r="CL4061">
            <v>0</v>
          </cell>
          <cell r="CM4061">
            <v>0</v>
          </cell>
        </row>
        <row r="4062">
          <cell r="F4062">
            <v>7157</v>
          </cell>
          <cell r="G4062">
            <v>7157</v>
          </cell>
          <cell r="H4062">
            <v>3280.84</v>
          </cell>
          <cell r="I4062">
            <v>0</v>
          </cell>
          <cell r="AY4062">
            <v>240.92</v>
          </cell>
          <cell r="CK4062">
            <v>0</v>
          </cell>
          <cell r="CL4062">
            <v>0</v>
          </cell>
          <cell r="CM4062">
            <v>0</v>
          </cell>
        </row>
        <row r="4063">
          <cell r="F4063">
            <v>568</v>
          </cell>
          <cell r="G4063">
            <v>568</v>
          </cell>
          <cell r="H4063">
            <v>261.57</v>
          </cell>
          <cell r="I4063">
            <v>0</v>
          </cell>
          <cell r="AY4063">
            <v>32.97</v>
          </cell>
          <cell r="CK4063">
            <v>0</v>
          </cell>
          <cell r="CL4063">
            <v>0</v>
          </cell>
          <cell r="CM4063">
            <v>0</v>
          </cell>
        </row>
        <row r="4064">
          <cell r="F4064">
            <v>20271</v>
          </cell>
          <cell r="G4064">
            <v>20271</v>
          </cell>
          <cell r="H4064">
            <v>10959.53</v>
          </cell>
          <cell r="I4064">
            <v>0</v>
          </cell>
          <cell r="AY4064">
            <v>265.43</v>
          </cell>
          <cell r="CK4064">
            <v>0</v>
          </cell>
          <cell r="CL4064">
            <v>0</v>
          </cell>
          <cell r="CM4064">
            <v>0</v>
          </cell>
        </row>
        <row r="4065">
          <cell r="F4065">
            <v>500000</v>
          </cell>
          <cell r="G4065">
            <v>714165</v>
          </cell>
          <cell r="H4065">
            <v>459655</v>
          </cell>
          <cell r="I4065">
            <v>254510</v>
          </cell>
          <cell r="AY4065">
            <v>0</v>
          </cell>
          <cell r="CK4065">
            <v>0</v>
          </cell>
          <cell r="CL4065">
            <v>0</v>
          </cell>
          <cell r="CM4065">
            <v>0</v>
          </cell>
        </row>
        <row r="4066">
          <cell r="F4066">
            <v>95000</v>
          </cell>
          <cell r="G4066">
            <v>33735</v>
          </cell>
          <cell r="H4066">
            <v>22234.5</v>
          </cell>
          <cell r="I4066">
            <v>0</v>
          </cell>
          <cell r="AY4066">
            <v>0</v>
          </cell>
          <cell r="CK4066">
            <v>0</v>
          </cell>
          <cell r="CL4066">
            <v>0</v>
          </cell>
          <cell r="CM4066">
            <v>0</v>
          </cell>
        </row>
        <row r="4067">
          <cell r="F4067">
            <v>8000</v>
          </cell>
          <cell r="G4067">
            <v>8000</v>
          </cell>
          <cell r="H4067">
            <v>245.82</v>
          </cell>
          <cell r="I4067">
            <v>0</v>
          </cell>
          <cell r="AY4067">
            <v>0</v>
          </cell>
          <cell r="CK4067">
            <v>0</v>
          </cell>
          <cell r="CL4067">
            <v>0</v>
          </cell>
          <cell r="CM4067">
            <v>0</v>
          </cell>
        </row>
        <row r="4068"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CK4068">
            <v>0</v>
          </cell>
          <cell r="CL4068">
            <v>0</v>
          </cell>
          <cell r="CM4068">
            <v>0</v>
          </cell>
        </row>
        <row r="4069">
          <cell r="F4069">
            <v>1030032</v>
          </cell>
          <cell r="G4069">
            <v>1030032</v>
          </cell>
          <cell r="H4069">
            <v>787381.69</v>
          </cell>
          <cell r="I4069">
            <v>0</v>
          </cell>
          <cell r="AY4069">
            <v>84623.16</v>
          </cell>
          <cell r="CK4069">
            <v>0</v>
          </cell>
          <cell r="CL4069">
            <v>0</v>
          </cell>
          <cell r="CM4069">
            <v>0</v>
          </cell>
        </row>
        <row r="4070">
          <cell r="F4070">
            <v>25416</v>
          </cell>
          <cell r="G4070">
            <v>25752.33</v>
          </cell>
          <cell r="H4070">
            <v>25752.33</v>
          </cell>
          <cell r="I4070">
            <v>0</v>
          </cell>
          <cell r="AY4070">
            <v>2226</v>
          </cell>
          <cell r="CK4070">
            <v>0</v>
          </cell>
          <cell r="CL4070">
            <v>0</v>
          </cell>
          <cell r="CM4070">
            <v>0</v>
          </cell>
        </row>
        <row r="4071">
          <cell r="F4071">
            <v>67209</v>
          </cell>
          <cell r="G4071">
            <v>108933.06</v>
          </cell>
          <cell r="H4071">
            <v>108933.06</v>
          </cell>
          <cell r="I4071">
            <v>0</v>
          </cell>
          <cell r="AY4071">
            <v>6050.13</v>
          </cell>
          <cell r="CK4071">
            <v>0</v>
          </cell>
          <cell r="CL4071">
            <v>0</v>
          </cell>
          <cell r="CM4071">
            <v>0</v>
          </cell>
        </row>
        <row r="4072">
          <cell r="F4072">
            <v>205226</v>
          </cell>
          <cell r="G4072">
            <v>205226</v>
          </cell>
          <cell r="H4072">
            <v>0</v>
          </cell>
          <cell r="I4072">
            <v>0</v>
          </cell>
          <cell r="AY4072">
            <v>0</v>
          </cell>
          <cell r="CK4072">
            <v>0</v>
          </cell>
          <cell r="CL4072">
            <v>0</v>
          </cell>
          <cell r="CM4072">
            <v>0</v>
          </cell>
        </row>
        <row r="4073">
          <cell r="F4073">
            <v>95172</v>
          </cell>
          <cell r="G4073">
            <v>109516.43</v>
          </cell>
          <cell r="H4073">
            <v>109516.43</v>
          </cell>
          <cell r="I4073">
            <v>0</v>
          </cell>
          <cell r="AY4073">
            <v>8321.2800000000007</v>
          </cell>
          <cell r="CK4073">
            <v>0</v>
          </cell>
          <cell r="CL4073">
            <v>0</v>
          </cell>
          <cell r="CM4073">
            <v>0</v>
          </cell>
        </row>
        <row r="4074">
          <cell r="F4074">
            <v>167940</v>
          </cell>
          <cell r="G4074">
            <v>167940</v>
          </cell>
          <cell r="H4074">
            <v>118302.56</v>
          </cell>
          <cell r="I4074">
            <v>0</v>
          </cell>
          <cell r="AY4074">
            <v>13214.11</v>
          </cell>
          <cell r="CK4074">
            <v>0</v>
          </cell>
          <cell r="CL4074">
            <v>0</v>
          </cell>
          <cell r="CM4074">
            <v>0</v>
          </cell>
        </row>
        <row r="4075">
          <cell r="F4075">
            <v>26738</v>
          </cell>
          <cell r="G4075">
            <v>26738</v>
          </cell>
          <cell r="H4075">
            <v>19219</v>
          </cell>
          <cell r="I4075">
            <v>0</v>
          </cell>
          <cell r="AY4075">
            <v>2151.4499999999998</v>
          </cell>
          <cell r="CK4075">
            <v>0</v>
          </cell>
          <cell r="CL4075">
            <v>0</v>
          </cell>
          <cell r="CM4075">
            <v>0</v>
          </cell>
        </row>
        <row r="4076">
          <cell r="F4076">
            <v>59400</v>
          </cell>
          <cell r="G4076">
            <v>59400</v>
          </cell>
          <cell r="H4076">
            <v>42385.2</v>
          </cell>
          <cell r="I4076">
            <v>0</v>
          </cell>
          <cell r="AY4076">
            <v>4680</v>
          </cell>
          <cell r="CK4076">
            <v>0</v>
          </cell>
          <cell r="CL4076">
            <v>0</v>
          </cell>
          <cell r="CM4076">
            <v>0</v>
          </cell>
        </row>
        <row r="4077">
          <cell r="F4077">
            <v>23454</v>
          </cell>
          <cell r="G4077">
            <v>23454</v>
          </cell>
          <cell r="H4077">
            <v>22418.7</v>
          </cell>
          <cell r="I4077">
            <v>0</v>
          </cell>
          <cell r="AY4077">
            <v>0</v>
          </cell>
          <cell r="CK4077">
            <v>0</v>
          </cell>
          <cell r="CL4077">
            <v>0</v>
          </cell>
          <cell r="CM4077">
            <v>0</v>
          </cell>
        </row>
        <row r="4078">
          <cell r="F4078">
            <v>118641</v>
          </cell>
          <cell r="G4078">
            <v>118641</v>
          </cell>
          <cell r="H4078">
            <v>102383.34</v>
          </cell>
          <cell r="I4078">
            <v>0</v>
          </cell>
          <cell r="AY4078">
            <v>9564.2000000000007</v>
          </cell>
          <cell r="CK4078">
            <v>0</v>
          </cell>
          <cell r="CL4078">
            <v>0</v>
          </cell>
          <cell r="CM4078">
            <v>0</v>
          </cell>
        </row>
        <row r="4079">
          <cell r="F4079">
            <v>16729</v>
          </cell>
          <cell r="G4079">
            <v>17465</v>
          </cell>
          <cell r="H4079">
            <v>16620.599999999999</v>
          </cell>
          <cell r="I4079">
            <v>0</v>
          </cell>
          <cell r="AY4079">
            <v>553.39</v>
          </cell>
          <cell r="CK4079">
            <v>0</v>
          </cell>
          <cell r="CL4079">
            <v>0</v>
          </cell>
          <cell r="CM4079">
            <v>0</v>
          </cell>
        </row>
        <row r="4080">
          <cell r="F4080">
            <v>80000</v>
          </cell>
          <cell r="G4080">
            <v>80000</v>
          </cell>
          <cell r="H4080">
            <v>65426.720000000001</v>
          </cell>
          <cell r="I4080">
            <v>10872</v>
          </cell>
          <cell r="AY4080">
            <v>4817.25</v>
          </cell>
          <cell r="CK4080">
            <v>0</v>
          </cell>
          <cell r="CL4080">
            <v>0</v>
          </cell>
          <cell r="CM4080">
            <v>0</v>
          </cell>
        </row>
        <row r="4081">
          <cell r="F4081">
            <v>971868</v>
          </cell>
          <cell r="G4081">
            <v>971868</v>
          </cell>
          <cell r="H4081">
            <v>771118.07999999996</v>
          </cell>
          <cell r="I4081">
            <v>0</v>
          </cell>
          <cell r="AY4081">
            <v>84882.74</v>
          </cell>
          <cell r="CK4081">
            <v>0</v>
          </cell>
          <cell r="CL4081">
            <v>0</v>
          </cell>
          <cell r="CM4081">
            <v>0</v>
          </cell>
        </row>
        <row r="4082">
          <cell r="F4082">
            <v>56692</v>
          </cell>
          <cell r="G4082">
            <v>56692</v>
          </cell>
          <cell r="H4082">
            <v>29764.03</v>
          </cell>
          <cell r="I4082">
            <v>0</v>
          </cell>
          <cell r="AY4082">
            <v>0</v>
          </cell>
          <cell r="CK4082">
            <v>0</v>
          </cell>
          <cell r="CL4082">
            <v>0</v>
          </cell>
          <cell r="CM4082">
            <v>0</v>
          </cell>
        </row>
        <row r="4083">
          <cell r="F4083">
            <v>188974</v>
          </cell>
          <cell r="G4083">
            <v>188974</v>
          </cell>
          <cell r="H4083">
            <v>0</v>
          </cell>
          <cell r="I4083">
            <v>0</v>
          </cell>
          <cell r="AY4083">
            <v>0</v>
          </cell>
          <cell r="CK4083">
            <v>0</v>
          </cell>
          <cell r="CL4083">
            <v>0</v>
          </cell>
          <cell r="CM4083">
            <v>0</v>
          </cell>
        </row>
        <row r="4084">
          <cell r="F4084">
            <v>133229</v>
          </cell>
          <cell r="G4084">
            <v>133229</v>
          </cell>
          <cell r="H4084">
            <v>102376.08</v>
          </cell>
          <cell r="I4084">
            <v>0</v>
          </cell>
          <cell r="AY4084">
            <v>11540.14</v>
          </cell>
          <cell r="CK4084">
            <v>0</v>
          </cell>
          <cell r="CL4084">
            <v>0</v>
          </cell>
          <cell r="CM4084">
            <v>0</v>
          </cell>
        </row>
        <row r="4085">
          <cell r="F4085">
            <v>22401</v>
          </cell>
          <cell r="G4085">
            <v>22401</v>
          </cell>
          <cell r="H4085">
            <v>17571.84</v>
          </cell>
          <cell r="I4085">
            <v>0</v>
          </cell>
          <cell r="AY4085">
            <v>1987.36</v>
          </cell>
          <cell r="CK4085">
            <v>0</v>
          </cell>
          <cell r="CL4085">
            <v>0</v>
          </cell>
          <cell r="CM4085">
            <v>0</v>
          </cell>
        </row>
        <row r="4086">
          <cell r="F4086">
            <v>33000</v>
          </cell>
          <cell r="G4086">
            <v>33000</v>
          </cell>
          <cell r="H4086">
            <v>26325</v>
          </cell>
          <cell r="I4086">
            <v>0</v>
          </cell>
          <cell r="AY4086">
            <v>2925</v>
          </cell>
          <cell r="CK4086">
            <v>0</v>
          </cell>
          <cell r="CL4086">
            <v>0</v>
          </cell>
          <cell r="CM4086">
            <v>0</v>
          </cell>
        </row>
        <row r="4087">
          <cell r="F4087">
            <v>21597</v>
          </cell>
          <cell r="G4087">
            <v>22677.360000000001</v>
          </cell>
          <cell r="H4087">
            <v>22677.360000000001</v>
          </cell>
          <cell r="I4087">
            <v>0</v>
          </cell>
          <cell r="AY4087">
            <v>0</v>
          </cell>
          <cell r="CK4087">
            <v>0</v>
          </cell>
          <cell r="CL4087">
            <v>0</v>
          </cell>
          <cell r="CM4087">
            <v>0</v>
          </cell>
        </row>
        <row r="4088">
          <cell r="F4088">
            <v>129239</v>
          </cell>
          <cell r="G4088">
            <v>129239</v>
          </cell>
          <cell r="H4088">
            <v>89628.42</v>
          </cell>
          <cell r="I4088">
            <v>0</v>
          </cell>
          <cell r="AY4088">
            <v>9486.59</v>
          </cell>
          <cell r="CK4088">
            <v>0</v>
          </cell>
          <cell r="CL4088">
            <v>0</v>
          </cell>
          <cell r="CM4088">
            <v>0</v>
          </cell>
        </row>
        <row r="4089">
          <cell r="F4089">
            <v>25499</v>
          </cell>
          <cell r="G4089">
            <v>25499</v>
          </cell>
          <cell r="H4089">
            <v>16404.2</v>
          </cell>
          <cell r="I4089">
            <v>0</v>
          </cell>
          <cell r="AY4089">
            <v>1204.5999999999999</v>
          </cell>
          <cell r="CK4089">
            <v>0</v>
          </cell>
          <cell r="CL4089">
            <v>0</v>
          </cell>
          <cell r="CM4089">
            <v>0</v>
          </cell>
        </row>
        <row r="4090">
          <cell r="F4090">
            <v>409</v>
          </cell>
          <cell r="G4090">
            <v>409</v>
          </cell>
          <cell r="H4090">
            <v>188.11</v>
          </cell>
          <cell r="I4090">
            <v>0</v>
          </cell>
          <cell r="AY4090">
            <v>23.71</v>
          </cell>
          <cell r="CK4090">
            <v>0</v>
          </cell>
          <cell r="CL4090">
            <v>0</v>
          </cell>
          <cell r="CM4090">
            <v>0</v>
          </cell>
        </row>
        <row r="4091">
          <cell r="F4091">
            <v>5549</v>
          </cell>
          <cell r="G4091">
            <v>5549</v>
          </cell>
          <cell r="H4091">
            <v>4706.12</v>
          </cell>
          <cell r="I4091">
            <v>0</v>
          </cell>
          <cell r="AY4091">
            <v>67.56</v>
          </cell>
          <cell r="CK4091">
            <v>0</v>
          </cell>
          <cell r="CL4091">
            <v>0</v>
          </cell>
          <cell r="CM4091">
            <v>0</v>
          </cell>
        </row>
        <row r="4092">
          <cell r="F4092">
            <v>9000</v>
          </cell>
          <cell r="G4092">
            <v>9000</v>
          </cell>
          <cell r="H4092">
            <v>21.02</v>
          </cell>
          <cell r="I4092">
            <v>4</v>
          </cell>
          <cell r="AY4092">
            <v>0</v>
          </cell>
          <cell r="CK4092">
            <v>0</v>
          </cell>
          <cell r="CL4092">
            <v>0</v>
          </cell>
          <cell r="CM4092">
            <v>0</v>
          </cell>
        </row>
        <row r="4093">
          <cell r="F4093">
            <v>0</v>
          </cell>
          <cell r="G4093">
            <v>1000</v>
          </cell>
          <cell r="H4093">
            <v>97.75</v>
          </cell>
          <cell r="I4093">
            <v>0</v>
          </cell>
          <cell r="AY4093">
            <v>0</v>
          </cell>
          <cell r="CK4093">
            <v>0</v>
          </cell>
          <cell r="CL4093">
            <v>0</v>
          </cell>
          <cell r="CM4093">
            <v>0</v>
          </cell>
        </row>
        <row r="4094">
          <cell r="F4094">
            <v>947200</v>
          </cell>
          <cell r="G4094">
            <v>946200</v>
          </cell>
          <cell r="H4094">
            <v>784925.35</v>
          </cell>
          <cell r="I4094">
            <v>124155.57</v>
          </cell>
          <cell r="AY4094">
            <v>1388.26</v>
          </cell>
          <cell r="CK4094">
            <v>0</v>
          </cell>
          <cell r="CL4094">
            <v>0</v>
          </cell>
          <cell r="CM4094">
            <v>0</v>
          </cell>
        </row>
        <row r="4095">
          <cell r="F4095">
            <v>250000</v>
          </cell>
          <cell r="G4095">
            <v>250000</v>
          </cell>
          <cell r="H4095">
            <v>0</v>
          </cell>
          <cell r="I4095">
            <v>0</v>
          </cell>
          <cell r="AY4095">
            <v>0</v>
          </cell>
          <cell r="CK4095">
            <v>0</v>
          </cell>
          <cell r="CL4095">
            <v>0</v>
          </cell>
          <cell r="CM4095">
            <v>0</v>
          </cell>
        </row>
        <row r="4096">
          <cell r="F4096">
            <v>4073400</v>
          </cell>
          <cell r="G4096">
            <v>4073400</v>
          </cell>
          <cell r="H4096">
            <v>2614567.0099999998</v>
          </cell>
          <cell r="I4096">
            <v>0</v>
          </cell>
          <cell r="AY4096">
            <v>303988</v>
          </cell>
          <cell r="CK4096">
            <v>0</v>
          </cell>
          <cell r="CL4096">
            <v>0</v>
          </cell>
          <cell r="CM4096">
            <v>0</v>
          </cell>
        </row>
        <row r="4097">
          <cell r="F4097">
            <v>103729</v>
          </cell>
          <cell r="G4097">
            <v>103729</v>
          </cell>
          <cell r="H4097">
            <v>96402.03</v>
          </cell>
          <cell r="I4097">
            <v>0</v>
          </cell>
          <cell r="AY4097">
            <v>10683.5</v>
          </cell>
          <cell r="CK4097">
            <v>0</v>
          </cell>
          <cell r="CL4097">
            <v>0</v>
          </cell>
          <cell r="CM4097">
            <v>0</v>
          </cell>
        </row>
        <row r="4098">
          <cell r="F4098">
            <v>271471</v>
          </cell>
          <cell r="G4098">
            <v>271471</v>
          </cell>
          <cell r="H4098">
            <v>114620.64</v>
          </cell>
          <cell r="I4098">
            <v>0</v>
          </cell>
          <cell r="AY4098">
            <v>0</v>
          </cell>
          <cell r="CK4098">
            <v>0</v>
          </cell>
          <cell r="CL4098">
            <v>0</v>
          </cell>
          <cell r="CM4098">
            <v>0</v>
          </cell>
        </row>
        <row r="4099">
          <cell r="F4099">
            <v>814968</v>
          </cell>
          <cell r="G4099">
            <v>814968</v>
          </cell>
          <cell r="H4099">
            <v>0</v>
          </cell>
          <cell r="I4099">
            <v>0</v>
          </cell>
          <cell r="AY4099">
            <v>0</v>
          </cell>
          <cell r="CK4099">
            <v>0</v>
          </cell>
          <cell r="CL4099">
            <v>0</v>
          </cell>
          <cell r="CM4099">
            <v>0</v>
          </cell>
        </row>
        <row r="4100">
          <cell r="F4100">
            <v>41593</v>
          </cell>
          <cell r="G4100">
            <v>41593</v>
          </cell>
          <cell r="H4100">
            <v>14729.22</v>
          </cell>
          <cell r="I4100">
            <v>0</v>
          </cell>
          <cell r="AY4100">
            <v>0</v>
          </cell>
          <cell r="CK4100">
            <v>0</v>
          </cell>
          <cell r="CL4100">
            <v>0</v>
          </cell>
          <cell r="CM4100">
            <v>0</v>
          </cell>
        </row>
        <row r="4101">
          <cell r="F4101">
            <v>423169</v>
          </cell>
          <cell r="G4101">
            <v>423169</v>
          </cell>
          <cell r="H4101">
            <v>253070.71</v>
          </cell>
          <cell r="I4101">
            <v>0</v>
          </cell>
          <cell r="AY4101">
            <v>31005.040000000001</v>
          </cell>
          <cell r="CK4101">
            <v>0</v>
          </cell>
          <cell r="CL4101">
            <v>0</v>
          </cell>
          <cell r="CM4101">
            <v>0</v>
          </cell>
        </row>
        <row r="4102">
          <cell r="F4102">
            <v>70558</v>
          </cell>
          <cell r="G4102">
            <v>70558</v>
          </cell>
          <cell r="H4102">
            <v>42530.87</v>
          </cell>
          <cell r="I4102">
            <v>0</v>
          </cell>
          <cell r="AY4102">
            <v>5222.3</v>
          </cell>
          <cell r="CK4102">
            <v>0</v>
          </cell>
          <cell r="CL4102">
            <v>0</v>
          </cell>
          <cell r="CM4102">
            <v>0</v>
          </cell>
        </row>
        <row r="4103">
          <cell r="F4103">
            <v>112200</v>
          </cell>
          <cell r="G4103">
            <v>112200</v>
          </cell>
          <cell r="H4103">
            <v>75457.2</v>
          </cell>
          <cell r="I4103">
            <v>0</v>
          </cell>
          <cell r="AY4103">
            <v>9360</v>
          </cell>
          <cell r="CK4103">
            <v>0</v>
          </cell>
          <cell r="CL4103">
            <v>0</v>
          </cell>
          <cell r="CM4103">
            <v>0</v>
          </cell>
        </row>
        <row r="4104">
          <cell r="F4104">
            <v>92728</v>
          </cell>
          <cell r="G4104">
            <v>91523.63</v>
          </cell>
          <cell r="H4104">
            <v>82111.48</v>
          </cell>
          <cell r="I4104">
            <v>0</v>
          </cell>
          <cell r="AY4104">
            <v>0</v>
          </cell>
          <cell r="CK4104">
            <v>0</v>
          </cell>
          <cell r="CL4104">
            <v>0</v>
          </cell>
          <cell r="CM4104">
            <v>0</v>
          </cell>
        </row>
        <row r="4105">
          <cell r="F4105">
            <v>782170</v>
          </cell>
          <cell r="G4105">
            <v>782170</v>
          </cell>
          <cell r="H4105">
            <v>408410.06</v>
          </cell>
          <cell r="I4105">
            <v>0</v>
          </cell>
          <cell r="AY4105">
            <v>43594.49</v>
          </cell>
          <cell r="CK4105">
            <v>0</v>
          </cell>
          <cell r="CL4105">
            <v>0</v>
          </cell>
          <cell r="CM4105">
            <v>0</v>
          </cell>
        </row>
        <row r="4106">
          <cell r="F4106">
            <v>382701</v>
          </cell>
          <cell r="G4106">
            <v>157423.26</v>
          </cell>
          <cell r="H4106">
            <v>0</v>
          </cell>
          <cell r="I4106">
            <v>0</v>
          </cell>
          <cell r="AY4106">
            <v>0</v>
          </cell>
          <cell r="CK4106">
            <v>0</v>
          </cell>
          <cell r="CL4106">
            <v>0</v>
          </cell>
          <cell r="CM4106">
            <v>0</v>
          </cell>
        </row>
        <row r="4107">
          <cell r="F4107">
            <v>1544602</v>
          </cell>
          <cell r="G4107">
            <v>1550151.15</v>
          </cell>
          <cell r="H4107">
            <v>1173591.46</v>
          </cell>
          <cell r="I4107">
            <v>0</v>
          </cell>
          <cell r="AY4107">
            <v>134564.6</v>
          </cell>
          <cell r="CK4107">
            <v>0</v>
          </cell>
          <cell r="CL4107">
            <v>0</v>
          </cell>
          <cell r="CM4107">
            <v>0</v>
          </cell>
        </row>
        <row r="4108">
          <cell r="F4108">
            <v>14047</v>
          </cell>
          <cell r="G4108">
            <v>14047</v>
          </cell>
          <cell r="H4108">
            <v>13030.48</v>
          </cell>
          <cell r="I4108">
            <v>0</v>
          </cell>
          <cell r="AY4108">
            <v>3000.28</v>
          </cell>
          <cell r="CK4108">
            <v>0</v>
          </cell>
          <cell r="CL4108">
            <v>0</v>
          </cell>
          <cell r="CM4108">
            <v>0</v>
          </cell>
        </row>
        <row r="4109">
          <cell r="F4109">
            <v>408975</v>
          </cell>
          <cell r="G4109">
            <v>408975</v>
          </cell>
          <cell r="H4109">
            <v>298078</v>
          </cell>
          <cell r="I4109">
            <v>0</v>
          </cell>
          <cell r="AY4109">
            <v>25337</v>
          </cell>
          <cell r="CK4109">
            <v>0</v>
          </cell>
          <cell r="CL4109">
            <v>0</v>
          </cell>
          <cell r="CM4109">
            <v>0</v>
          </cell>
        </row>
        <row r="4110">
          <cell r="F4110">
            <v>39085</v>
          </cell>
          <cell r="G4110">
            <v>39085</v>
          </cell>
          <cell r="H4110">
            <v>23661.360000000001</v>
          </cell>
          <cell r="I4110">
            <v>0</v>
          </cell>
          <cell r="AY4110">
            <v>3067.75</v>
          </cell>
          <cell r="CK4110">
            <v>0</v>
          </cell>
          <cell r="CL4110">
            <v>0</v>
          </cell>
          <cell r="CM4110">
            <v>0</v>
          </cell>
        </row>
        <row r="4111">
          <cell r="F4111">
            <v>2342419</v>
          </cell>
          <cell r="G4111">
            <v>2342419</v>
          </cell>
          <cell r="H4111">
            <v>1459890.83</v>
          </cell>
          <cell r="I4111">
            <v>0</v>
          </cell>
          <cell r="AY4111">
            <v>169942.74</v>
          </cell>
          <cell r="CK4111">
            <v>0</v>
          </cell>
          <cell r="CL4111">
            <v>0</v>
          </cell>
          <cell r="CM4111">
            <v>0</v>
          </cell>
        </row>
        <row r="4112">
          <cell r="F4112">
            <v>1447682</v>
          </cell>
          <cell r="G4112">
            <v>1447682</v>
          </cell>
          <cell r="H4112">
            <v>1047810.81</v>
          </cell>
          <cell r="I4112">
            <v>0</v>
          </cell>
          <cell r="AY4112">
            <v>111945.60000000001</v>
          </cell>
          <cell r="CK4112">
            <v>0</v>
          </cell>
          <cell r="CL4112">
            <v>0</v>
          </cell>
          <cell r="CM4112">
            <v>0</v>
          </cell>
        </row>
        <row r="4113">
          <cell r="F4113">
            <v>1444896</v>
          </cell>
          <cell r="G4113">
            <v>1444896</v>
          </cell>
          <cell r="H4113">
            <v>1010759.95</v>
          </cell>
          <cell r="I4113">
            <v>0</v>
          </cell>
          <cell r="AY4113">
            <v>0</v>
          </cell>
          <cell r="CK4113">
            <v>0</v>
          </cell>
          <cell r="CL4113">
            <v>0</v>
          </cell>
          <cell r="CM4113">
            <v>0</v>
          </cell>
        </row>
        <row r="4114">
          <cell r="F4114">
            <v>1695</v>
          </cell>
          <cell r="G4114">
            <v>1695</v>
          </cell>
          <cell r="H4114">
            <v>0</v>
          </cell>
          <cell r="I4114">
            <v>0</v>
          </cell>
          <cell r="AY4114">
            <v>0</v>
          </cell>
          <cell r="CK4114">
            <v>0</v>
          </cell>
          <cell r="CL4114">
            <v>0</v>
          </cell>
          <cell r="CM4114">
            <v>0</v>
          </cell>
        </row>
        <row r="4115">
          <cell r="F4115">
            <v>17000</v>
          </cell>
          <cell r="G4115">
            <v>17000</v>
          </cell>
          <cell r="H4115">
            <v>0</v>
          </cell>
          <cell r="I4115">
            <v>0</v>
          </cell>
          <cell r="AY4115">
            <v>0</v>
          </cell>
          <cell r="CK4115">
            <v>0</v>
          </cell>
          <cell r="CL4115">
            <v>0</v>
          </cell>
          <cell r="CM4115">
            <v>0</v>
          </cell>
        </row>
        <row r="4116">
          <cell r="F4116">
            <v>28000</v>
          </cell>
          <cell r="G4116">
            <v>28000</v>
          </cell>
          <cell r="H4116">
            <v>0</v>
          </cell>
          <cell r="I4116">
            <v>0</v>
          </cell>
          <cell r="AY4116">
            <v>0</v>
          </cell>
          <cell r="CK4116">
            <v>0</v>
          </cell>
          <cell r="CL4116">
            <v>0</v>
          </cell>
          <cell r="CM4116">
            <v>0</v>
          </cell>
        </row>
        <row r="4117">
          <cell r="F4117">
            <v>2000</v>
          </cell>
          <cell r="G4117">
            <v>2000</v>
          </cell>
          <cell r="H4117">
            <v>0</v>
          </cell>
          <cell r="I4117">
            <v>0</v>
          </cell>
          <cell r="AY4117">
            <v>0</v>
          </cell>
          <cell r="CK4117">
            <v>0</v>
          </cell>
          <cell r="CL4117">
            <v>0</v>
          </cell>
          <cell r="CM4117">
            <v>0</v>
          </cell>
        </row>
        <row r="4118">
          <cell r="F4118">
            <v>3823690</v>
          </cell>
          <cell r="G4118">
            <v>5823690</v>
          </cell>
          <cell r="H4118">
            <v>0</v>
          </cell>
          <cell r="I4118">
            <v>2125000</v>
          </cell>
          <cell r="AY4118">
            <v>0</v>
          </cell>
          <cell r="CK4118">
            <v>1199125</v>
          </cell>
          <cell r="CL4118">
            <v>0</v>
          </cell>
          <cell r="CM4118">
            <v>0</v>
          </cell>
        </row>
        <row r="4119">
          <cell r="F4119">
            <v>808812</v>
          </cell>
          <cell r="G4119">
            <v>808812</v>
          </cell>
          <cell r="H4119">
            <v>636939</v>
          </cell>
          <cell r="I4119">
            <v>0</v>
          </cell>
          <cell r="AY4119">
            <v>70771</v>
          </cell>
          <cell r="CK4119">
            <v>0</v>
          </cell>
          <cell r="CL4119">
            <v>0</v>
          </cell>
          <cell r="CM4119">
            <v>0</v>
          </cell>
        </row>
        <row r="4120">
          <cell r="F4120">
            <v>9178</v>
          </cell>
          <cell r="G4120">
            <v>13895.5</v>
          </cell>
          <cell r="H4120">
            <v>13895.5</v>
          </cell>
          <cell r="I4120">
            <v>0</v>
          </cell>
          <cell r="AY4120">
            <v>1112</v>
          </cell>
          <cell r="CK4120">
            <v>0</v>
          </cell>
          <cell r="CL4120">
            <v>0</v>
          </cell>
          <cell r="CM4120">
            <v>0</v>
          </cell>
        </row>
        <row r="4121">
          <cell r="F4121">
            <v>56758</v>
          </cell>
          <cell r="G4121">
            <v>56758</v>
          </cell>
          <cell r="H4121">
            <v>28615.09</v>
          </cell>
          <cell r="I4121">
            <v>0</v>
          </cell>
          <cell r="AY4121">
            <v>0</v>
          </cell>
          <cell r="CK4121">
            <v>0</v>
          </cell>
          <cell r="CL4121">
            <v>0</v>
          </cell>
          <cell r="CM4121">
            <v>0</v>
          </cell>
        </row>
        <row r="4122">
          <cell r="F4122">
            <v>159740</v>
          </cell>
          <cell r="G4122">
            <v>159740</v>
          </cell>
          <cell r="H4122">
            <v>0</v>
          </cell>
          <cell r="I4122">
            <v>0</v>
          </cell>
          <cell r="AY4122">
            <v>0</v>
          </cell>
          <cell r="CK4122">
            <v>0</v>
          </cell>
          <cell r="CL4122">
            <v>0</v>
          </cell>
          <cell r="CM4122">
            <v>0</v>
          </cell>
        </row>
        <row r="4123">
          <cell r="F4123">
            <v>109144</v>
          </cell>
          <cell r="G4123">
            <v>109144</v>
          </cell>
          <cell r="H4123">
            <v>84040</v>
          </cell>
          <cell r="I4123">
            <v>0</v>
          </cell>
          <cell r="AY4123">
            <v>9415.94</v>
          </cell>
          <cell r="CK4123">
            <v>0</v>
          </cell>
          <cell r="CL4123">
            <v>0</v>
          </cell>
          <cell r="CM4123">
            <v>0</v>
          </cell>
        </row>
        <row r="4124">
          <cell r="F4124">
            <v>18933</v>
          </cell>
          <cell r="G4124">
            <v>18933</v>
          </cell>
          <cell r="H4124">
            <v>14952.21</v>
          </cell>
          <cell r="I4124">
            <v>0</v>
          </cell>
          <cell r="AY4124">
            <v>1680.51</v>
          </cell>
          <cell r="CK4124">
            <v>0</v>
          </cell>
          <cell r="CL4124">
            <v>0</v>
          </cell>
          <cell r="CM4124">
            <v>0</v>
          </cell>
        </row>
        <row r="4125">
          <cell r="F4125">
            <v>19800</v>
          </cell>
          <cell r="G4125">
            <v>19800</v>
          </cell>
          <cell r="H4125">
            <v>15795</v>
          </cell>
          <cell r="I4125">
            <v>0</v>
          </cell>
          <cell r="AY4125">
            <v>1755</v>
          </cell>
          <cell r="CK4125">
            <v>0</v>
          </cell>
          <cell r="CL4125">
            <v>0</v>
          </cell>
          <cell r="CM4125">
            <v>0</v>
          </cell>
        </row>
        <row r="4126">
          <cell r="F4126">
            <v>18162</v>
          </cell>
          <cell r="G4126">
            <v>19366.37</v>
          </cell>
          <cell r="H4126">
            <v>19366.37</v>
          </cell>
          <cell r="I4126">
            <v>0</v>
          </cell>
          <cell r="AY4126">
            <v>0</v>
          </cell>
          <cell r="CK4126">
            <v>0</v>
          </cell>
          <cell r="CL4126">
            <v>0</v>
          </cell>
          <cell r="CM4126">
            <v>0</v>
          </cell>
        </row>
        <row r="4127">
          <cell r="F4127">
            <v>107625</v>
          </cell>
          <cell r="G4127">
            <v>107625</v>
          </cell>
          <cell r="H4127">
            <v>75770.899999999994</v>
          </cell>
          <cell r="I4127">
            <v>0</v>
          </cell>
          <cell r="AY4127">
            <v>7888.28</v>
          </cell>
          <cell r="CK4127">
            <v>0</v>
          </cell>
          <cell r="CL4127">
            <v>0</v>
          </cell>
          <cell r="CM4127">
            <v>0</v>
          </cell>
        </row>
        <row r="4128">
          <cell r="F4128">
            <v>5247540</v>
          </cell>
          <cell r="G4128">
            <v>5247540</v>
          </cell>
          <cell r="H4128">
            <v>3387691.03</v>
          </cell>
          <cell r="I4128">
            <v>0</v>
          </cell>
          <cell r="AY4128">
            <v>411957.41</v>
          </cell>
          <cell r="CK4128">
            <v>0</v>
          </cell>
          <cell r="CL4128">
            <v>0</v>
          </cell>
          <cell r="CM4128">
            <v>0</v>
          </cell>
        </row>
        <row r="4129">
          <cell r="F4129">
            <v>0</v>
          </cell>
          <cell r="G4129">
            <v>12367.08</v>
          </cell>
          <cell r="H4129">
            <v>12367.08</v>
          </cell>
          <cell r="I4129">
            <v>0</v>
          </cell>
          <cell r="AY4129">
            <v>12367.08</v>
          </cell>
          <cell r="CK4129">
            <v>0</v>
          </cell>
          <cell r="CL4129">
            <v>0</v>
          </cell>
          <cell r="CM4129">
            <v>0</v>
          </cell>
        </row>
        <row r="4130">
          <cell r="F4130">
            <v>0</v>
          </cell>
          <cell r="G4130">
            <v>23812.75</v>
          </cell>
          <cell r="H4130">
            <v>23812.75</v>
          </cell>
          <cell r="I4130">
            <v>0</v>
          </cell>
          <cell r="AY4130">
            <v>14576.03</v>
          </cell>
          <cell r="CK4130">
            <v>0</v>
          </cell>
          <cell r="CL4130">
            <v>0</v>
          </cell>
          <cell r="CM4130">
            <v>0</v>
          </cell>
        </row>
        <row r="4131">
          <cell r="F4131">
            <v>37595</v>
          </cell>
          <cell r="G4131">
            <v>37595</v>
          </cell>
          <cell r="H4131">
            <v>28238.17</v>
          </cell>
          <cell r="I4131">
            <v>0</v>
          </cell>
          <cell r="AY4131">
            <v>3337</v>
          </cell>
          <cell r="CK4131">
            <v>0</v>
          </cell>
          <cell r="CL4131">
            <v>0</v>
          </cell>
          <cell r="CM4131">
            <v>0</v>
          </cell>
        </row>
        <row r="4132">
          <cell r="F4132">
            <v>329372</v>
          </cell>
          <cell r="G4132">
            <v>329372</v>
          </cell>
          <cell r="H4132">
            <v>140237.87</v>
          </cell>
          <cell r="I4132">
            <v>0</v>
          </cell>
          <cell r="AY4132">
            <v>2938.28</v>
          </cell>
          <cell r="CK4132">
            <v>0</v>
          </cell>
          <cell r="CL4132">
            <v>0</v>
          </cell>
          <cell r="CM4132">
            <v>0</v>
          </cell>
        </row>
        <row r="4133">
          <cell r="F4133">
            <v>1027768</v>
          </cell>
          <cell r="G4133">
            <v>1027768</v>
          </cell>
          <cell r="H4133">
            <v>61461.87</v>
          </cell>
          <cell r="I4133">
            <v>0</v>
          </cell>
          <cell r="AY4133">
            <v>26864.23</v>
          </cell>
          <cell r="CK4133">
            <v>0</v>
          </cell>
          <cell r="CL4133">
            <v>0</v>
          </cell>
          <cell r="CM4133">
            <v>0</v>
          </cell>
        </row>
        <row r="4134">
          <cell r="F4134">
            <v>0</v>
          </cell>
          <cell r="G4134">
            <v>172040.35</v>
          </cell>
          <cell r="H4134">
            <v>172040.35</v>
          </cell>
          <cell r="I4134">
            <v>0</v>
          </cell>
          <cell r="AY4134">
            <v>0</v>
          </cell>
          <cell r="CK4134">
            <v>0</v>
          </cell>
          <cell r="CL4134">
            <v>0</v>
          </cell>
          <cell r="CM4134">
            <v>0</v>
          </cell>
        </row>
        <row r="4135">
          <cell r="F4135">
            <v>0</v>
          </cell>
          <cell r="G4135">
            <v>185899.72</v>
          </cell>
          <cell r="H4135">
            <v>185899.72</v>
          </cell>
          <cell r="I4135">
            <v>0</v>
          </cell>
          <cell r="AY4135">
            <v>0</v>
          </cell>
          <cell r="CK4135">
            <v>0</v>
          </cell>
          <cell r="CL4135">
            <v>0</v>
          </cell>
          <cell r="CM4135">
            <v>0</v>
          </cell>
        </row>
        <row r="4136">
          <cell r="F4136">
            <v>565934</v>
          </cell>
          <cell r="G4136">
            <v>565934</v>
          </cell>
          <cell r="H4136">
            <v>353224.01</v>
          </cell>
          <cell r="I4136">
            <v>0</v>
          </cell>
          <cell r="AY4136">
            <v>46737.81</v>
          </cell>
          <cell r="CK4136">
            <v>0</v>
          </cell>
          <cell r="CL4136">
            <v>0</v>
          </cell>
          <cell r="CM4136">
            <v>0</v>
          </cell>
        </row>
        <row r="4137">
          <cell r="F4137">
            <v>97926</v>
          </cell>
          <cell r="G4137">
            <v>97926</v>
          </cell>
          <cell r="H4137">
            <v>62394.79</v>
          </cell>
          <cell r="I4137">
            <v>0</v>
          </cell>
          <cell r="AY4137">
            <v>8279.27</v>
          </cell>
          <cell r="CK4137">
            <v>0</v>
          </cell>
          <cell r="CL4137">
            <v>0</v>
          </cell>
          <cell r="CM4137">
            <v>0</v>
          </cell>
        </row>
        <row r="4138">
          <cell r="F4138">
            <v>105600</v>
          </cell>
          <cell r="G4138">
            <v>105600</v>
          </cell>
          <cell r="H4138">
            <v>71370</v>
          </cell>
          <cell r="I4138">
            <v>0</v>
          </cell>
          <cell r="AY4138">
            <v>8931</v>
          </cell>
          <cell r="CK4138">
            <v>0</v>
          </cell>
          <cell r="CL4138">
            <v>0</v>
          </cell>
          <cell r="CM4138">
            <v>0</v>
          </cell>
        </row>
        <row r="4139">
          <cell r="F4139">
            <v>117459</v>
          </cell>
          <cell r="G4139">
            <v>102510.73</v>
          </cell>
          <cell r="H4139">
            <v>97901.43</v>
          </cell>
          <cell r="I4139">
            <v>0</v>
          </cell>
          <cell r="AY4139">
            <v>0</v>
          </cell>
          <cell r="CK4139">
            <v>0</v>
          </cell>
          <cell r="CL4139">
            <v>0</v>
          </cell>
          <cell r="CM4139">
            <v>0</v>
          </cell>
        </row>
        <row r="4140">
          <cell r="F4140">
            <v>942388</v>
          </cell>
          <cell r="G4140">
            <v>942388</v>
          </cell>
          <cell r="H4140">
            <v>489518.03</v>
          </cell>
          <cell r="I4140">
            <v>0</v>
          </cell>
          <cell r="AY4140">
            <v>56105.66</v>
          </cell>
          <cell r="CK4140">
            <v>0</v>
          </cell>
          <cell r="CL4140">
            <v>0</v>
          </cell>
          <cell r="CM4140">
            <v>0</v>
          </cell>
        </row>
        <row r="4141">
          <cell r="F4141">
            <v>8762893</v>
          </cell>
          <cell r="G4141">
            <v>5190906.8899999997</v>
          </cell>
          <cell r="H4141">
            <v>0</v>
          </cell>
          <cell r="I4141">
            <v>0</v>
          </cell>
          <cell r="AY4141">
            <v>0</v>
          </cell>
          <cell r="CK4141">
            <v>0</v>
          </cell>
          <cell r="CL4141">
            <v>0</v>
          </cell>
          <cell r="CM4141">
            <v>0</v>
          </cell>
        </row>
        <row r="4142">
          <cell r="F4142">
            <v>500</v>
          </cell>
          <cell r="G4142">
            <v>500</v>
          </cell>
          <cell r="H4142">
            <v>134</v>
          </cell>
          <cell r="I4142">
            <v>0</v>
          </cell>
          <cell r="AY4142">
            <v>0</v>
          </cell>
          <cell r="CK4142">
            <v>0</v>
          </cell>
          <cell r="CL4142">
            <v>0</v>
          </cell>
          <cell r="CM4142">
            <v>0</v>
          </cell>
        </row>
        <row r="4143">
          <cell r="F4143">
            <v>84679</v>
          </cell>
          <cell r="G4143">
            <v>92138</v>
          </cell>
          <cell r="H4143">
            <v>77165.149999999994</v>
          </cell>
          <cell r="I4143">
            <v>0</v>
          </cell>
          <cell r="AY4143">
            <v>0</v>
          </cell>
          <cell r="CK4143">
            <v>0</v>
          </cell>
          <cell r="CL4143">
            <v>0</v>
          </cell>
          <cell r="CM4143">
            <v>0</v>
          </cell>
        </row>
        <row r="4144">
          <cell r="F4144">
            <v>480000</v>
          </cell>
          <cell r="G4144">
            <v>527460.35</v>
          </cell>
          <cell r="H4144">
            <v>527460.35</v>
          </cell>
          <cell r="I4144">
            <v>0</v>
          </cell>
          <cell r="AY4144">
            <v>49860.75</v>
          </cell>
          <cell r="CK4144">
            <v>0</v>
          </cell>
          <cell r="CL4144">
            <v>0</v>
          </cell>
          <cell r="CM4144">
            <v>0</v>
          </cell>
        </row>
        <row r="4145">
          <cell r="F4145">
            <v>247830</v>
          </cell>
          <cell r="G4145">
            <v>247596.31</v>
          </cell>
          <cell r="H4145">
            <v>208046.28</v>
          </cell>
          <cell r="I4145">
            <v>0</v>
          </cell>
          <cell r="AY4145">
            <v>16523.28</v>
          </cell>
          <cell r="CK4145">
            <v>0</v>
          </cell>
          <cell r="CL4145">
            <v>0</v>
          </cell>
          <cell r="CM4145">
            <v>0</v>
          </cell>
        </row>
        <row r="4146">
          <cell r="F4146">
            <v>43682</v>
          </cell>
          <cell r="G4146">
            <v>43682</v>
          </cell>
          <cell r="H4146">
            <v>31466.07</v>
          </cell>
          <cell r="I4146">
            <v>0</v>
          </cell>
          <cell r="AY4146">
            <v>3795.33</v>
          </cell>
          <cell r="CK4146">
            <v>0</v>
          </cell>
          <cell r="CL4146">
            <v>0</v>
          </cell>
          <cell r="CM4146">
            <v>0</v>
          </cell>
        </row>
        <row r="4147">
          <cell r="F4147">
            <v>0</v>
          </cell>
          <cell r="G4147">
            <v>2845</v>
          </cell>
          <cell r="H4147">
            <v>0</v>
          </cell>
          <cell r="I4147">
            <v>2820</v>
          </cell>
          <cell r="AY4147">
            <v>0</v>
          </cell>
          <cell r="CK4147">
            <v>0</v>
          </cell>
          <cell r="CL4147">
            <v>0</v>
          </cell>
          <cell r="CM4147">
            <v>0</v>
          </cell>
        </row>
        <row r="4148">
          <cell r="F4148">
            <v>692169</v>
          </cell>
          <cell r="G4148">
            <v>440149.38</v>
          </cell>
          <cell r="H4148">
            <v>44788.19</v>
          </cell>
          <cell r="I4148">
            <v>0</v>
          </cell>
          <cell r="AY4148">
            <v>2540.12</v>
          </cell>
          <cell r="CK4148">
            <v>0</v>
          </cell>
          <cell r="CL4148">
            <v>0</v>
          </cell>
          <cell r="CM4148">
            <v>0</v>
          </cell>
        </row>
        <row r="4149">
          <cell r="F4149">
            <v>560779</v>
          </cell>
          <cell r="G4149">
            <v>1920.72</v>
          </cell>
          <cell r="H4149">
            <v>1400</v>
          </cell>
          <cell r="I4149">
            <v>200.01</v>
          </cell>
          <cell r="AY4149">
            <v>0</v>
          </cell>
          <cell r="CK4149">
            <v>0</v>
          </cell>
          <cell r="CL4149">
            <v>0</v>
          </cell>
          <cell r="CM4149">
            <v>0</v>
          </cell>
        </row>
        <row r="4150">
          <cell r="F4150">
            <v>10200000</v>
          </cell>
          <cell r="G4150">
            <v>9600445</v>
          </cell>
          <cell r="H4150">
            <v>575000</v>
          </cell>
          <cell r="I4150">
            <v>1630663.2</v>
          </cell>
          <cell r="AY4150">
            <v>0</v>
          </cell>
          <cell r="CK4150">
            <v>200000</v>
          </cell>
          <cell r="CL4150">
            <v>200000</v>
          </cell>
          <cell r="CM4150">
            <v>200000</v>
          </cell>
        </row>
        <row r="4151">
          <cell r="F4151">
            <v>419549</v>
          </cell>
          <cell r="G4151">
            <v>241581.96</v>
          </cell>
          <cell r="H4151">
            <v>228328.38</v>
          </cell>
          <cell r="I4151">
            <v>0</v>
          </cell>
          <cell r="AY4151">
            <v>39159.43</v>
          </cell>
          <cell r="CK4151">
            <v>0</v>
          </cell>
          <cell r="CL4151">
            <v>0</v>
          </cell>
          <cell r="CM4151">
            <v>0</v>
          </cell>
        </row>
        <row r="4152">
          <cell r="F4152">
            <v>4787</v>
          </cell>
          <cell r="G4152">
            <v>4787</v>
          </cell>
          <cell r="H4152">
            <v>3678.7</v>
          </cell>
          <cell r="I4152">
            <v>661.37</v>
          </cell>
          <cell r="AY4152">
            <v>0</v>
          </cell>
          <cell r="CK4152">
            <v>0</v>
          </cell>
          <cell r="CL4152">
            <v>0</v>
          </cell>
          <cell r="CM4152">
            <v>0</v>
          </cell>
        </row>
        <row r="4153">
          <cell r="F4153">
            <v>0</v>
          </cell>
          <cell r="G4153">
            <v>135997.04999999999</v>
          </cell>
          <cell r="H4153">
            <v>21303.88</v>
          </cell>
          <cell r="I4153">
            <v>110765.75</v>
          </cell>
          <cell r="AY4153">
            <v>0</v>
          </cell>
          <cell r="CK4153">
            <v>0</v>
          </cell>
          <cell r="CL4153">
            <v>0</v>
          </cell>
          <cell r="CM4153">
            <v>0</v>
          </cell>
        </row>
        <row r="4154">
          <cell r="F4154">
            <v>0</v>
          </cell>
          <cell r="G4154">
            <v>113709</v>
          </cell>
          <cell r="H4154">
            <v>113708.06</v>
          </cell>
          <cell r="I4154">
            <v>0</v>
          </cell>
          <cell r="AY4154">
            <v>0</v>
          </cell>
          <cell r="CK4154">
            <v>0</v>
          </cell>
          <cell r="CL4154">
            <v>0</v>
          </cell>
          <cell r="CM4154">
            <v>0</v>
          </cell>
        </row>
        <row r="4155">
          <cell r="F4155">
            <v>1500000</v>
          </cell>
          <cell r="G4155">
            <v>1513800</v>
          </cell>
          <cell r="H4155">
            <v>59876.05</v>
          </cell>
          <cell r="I4155">
            <v>1393864</v>
          </cell>
          <cell r="AY4155">
            <v>0</v>
          </cell>
          <cell r="CK4155">
            <v>0</v>
          </cell>
          <cell r="CL4155">
            <v>0</v>
          </cell>
          <cell r="CM4155">
            <v>0</v>
          </cell>
        </row>
        <row r="4156">
          <cell r="F4156">
            <v>200000</v>
          </cell>
          <cell r="G4156">
            <v>514201</v>
          </cell>
          <cell r="H4156">
            <v>514163.47</v>
          </cell>
          <cell r="I4156">
            <v>0</v>
          </cell>
          <cell r="AY4156">
            <v>23000</v>
          </cell>
          <cell r="CK4156">
            <v>50000</v>
          </cell>
          <cell r="CL4156">
            <v>0</v>
          </cell>
          <cell r="CM4156">
            <v>0</v>
          </cell>
        </row>
        <row r="4158">
          <cell r="F4158">
            <v>700</v>
          </cell>
          <cell r="G4158">
            <v>750</v>
          </cell>
          <cell r="H4158">
            <v>750</v>
          </cell>
          <cell r="I4158">
            <v>0</v>
          </cell>
          <cell r="AY4158">
            <v>0</v>
          </cell>
          <cell r="CK4158">
            <v>0</v>
          </cell>
          <cell r="CL4158">
            <v>0</v>
          </cell>
          <cell r="CM4158">
            <v>0</v>
          </cell>
        </row>
        <row r="4159">
          <cell r="F4159">
            <v>957</v>
          </cell>
          <cell r="G4159">
            <v>957</v>
          </cell>
          <cell r="H4159">
            <v>0</v>
          </cell>
          <cell r="I4159">
            <v>0</v>
          </cell>
          <cell r="AY4159">
            <v>0</v>
          </cell>
          <cell r="CK4159">
            <v>0</v>
          </cell>
          <cell r="CL4159">
            <v>0</v>
          </cell>
          <cell r="CM4159">
            <v>0</v>
          </cell>
        </row>
        <row r="4160">
          <cell r="F4160">
            <v>890</v>
          </cell>
          <cell r="G4160">
            <v>890</v>
          </cell>
          <cell r="H4160">
            <v>0</v>
          </cell>
          <cell r="I4160">
            <v>0</v>
          </cell>
          <cell r="AY4160">
            <v>0</v>
          </cell>
          <cell r="CK4160">
            <v>0</v>
          </cell>
          <cell r="CL4160">
            <v>0</v>
          </cell>
          <cell r="CM4160">
            <v>0</v>
          </cell>
        </row>
        <row r="4161">
          <cell r="F4161">
            <v>27000</v>
          </cell>
          <cell r="G4161">
            <v>81558.48</v>
          </cell>
          <cell r="H4161">
            <v>74569.460000000006</v>
          </cell>
          <cell r="I4161">
            <v>6463.46</v>
          </cell>
          <cell r="AY4161">
            <v>0</v>
          </cell>
          <cell r="CK4161">
            <v>0</v>
          </cell>
          <cell r="CL4161">
            <v>0</v>
          </cell>
          <cell r="CM4161">
            <v>0</v>
          </cell>
        </row>
        <row r="4163">
          <cell r="F4163">
            <v>64537</v>
          </cell>
          <cell r="G4163">
            <v>52537</v>
          </cell>
          <cell r="H4163">
            <v>23773.58</v>
          </cell>
          <cell r="I4163">
            <v>20154.669999999998</v>
          </cell>
          <cell r="AY4163">
            <v>0</v>
          </cell>
          <cell r="CK4163">
            <v>0</v>
          </cell>
          <cell r="CL4163">
            <v>0</v>
          </cell>
          <cell r="CM4163">
            <v>0</v>
          </cell>
        </row>
        <row r="4164">
          <cell r="F4164">
            <v>0</v>
          </cell>
          <cell r="G4164">
            <v>39100</v>
          </cell>
          <cell r="H4164">
            <v>21411.91</v>
          </cell>
          <cell r="I4164">
            <v>17688.09</v>
          </cell>
          <cell r="AY4164">
            <v>0</v>
          </cell>
          <cell r="CK4164">
            <v>0</v>
          </cell>
          <cell r="CL4164">
            <v>0</v>
          </cell>
          <cell r="CM4164">
            <v>0</v>
          </cell>
        </row>
        <row r="4165">
          <cell r="F4165">
            <v>16305</v>
          </cell>
          <cell r="G4165">
            <v>16305</v>
          </cell>
          <cell r="H4165">
            <v>10463.790000000001</v>
          </cell>
          <cell r="I4165">
            <v>0</v>
          </cell>
          <cell r="AY4165">
            <v>0</v>
          </cell>
          <cell r="CK4165">
            <v>0</v>
          </cell>
          <cell r="CL4165">
            <v>0</v>
          </cell>
          <cell r="CM4165">
            <v>0</v>
          </cell>
        </row>
        <row r="4166">
          <cell r="F4166">
            <v>400000</v>
          </cell>
          <cell r="G4166">
            <v>0</v>
          </cell>
          <cell r="H4166">
            <v>0</v>
          </cell>
          <cell r="I4166">
            <v>0</v>
          </cell>
          <cell r="AY4166">
            <v>0</v>
          </cell>
          <cell r="CK4166">
            <v>0</v>
          </cell>
          <cell r="CL4166">
            <v>0</v>
          </cell>
          <cell r="CM4166">
            <v>0</v>
          </cell>
        </row>
        <row r="4167">
          <cell r="F4167">
            <v>1015000</v>
          </cell>
          <cell r="G4167">
            <v>1515000</v>
          </cell>
          <cell r="H4167">
            <v>0</v>
          </cell>
          <cell r="I4167">
            <v>0</v>
          </cell>
          <cell r="AY4167">
            <v>0</v>
          </cell>
          <cell r="CK4167">
            <v>0</v>
          </cell>
          <cell r="CL4167">
            <v>0</v>
          </cell>
          <cell r="CM4167">
            <v>0</v>
          </cell>
        </row>
        <row r="4168">
          <cell r="F4168">
            <v>500000</v>
          </cell>
          <cell r="G4168">
            <v>0</v>
          </cell>
          <cell r="H4168">
            <v>0</v>
          </cell>
          <cell r="I4168">
            <v>0</v>
          </cell>
          <cell r="AY4168">
            <v>0</v>
          </cell>
          <cell r="CK4168">
            <v>0</v>
          </cell>
          <cell r="CL4168">
            <v>0</v>
          </cell>
          <cell r="CM4168">
            <v>0</v>
          </cell>
        </row>
        <row r="4169">
          <cell r="F4169">
            <v>40000</v>
          </cell>
          <cell r="G4169">
            <v>39800</v>
          </cell>
          <cell r="H4169">
            <v>887</v>
          </cell>
          <cell r="I4169">
            <v>0</v>
          </cell>
          <cell r="AY4169">
            <v>0</v>
          </cell>
          <cell r="CK4169">
            <v>0</v>
          </cell>
          <cell r="CL4169">
            <v>0</v>
          </cell>
          <cell r="CM4169">
            <v>0</v>
          </cell>
        </row>
        <row r="4170">
          <cell r="F4170">
            <v>750000</v>
          </cell>
          <cell r="G4170">
            <v>750000</v>
          </cell>
          <cell r="H4170">
            <v>2300</v>
          </cell>
          <cell r="I4170">
            <v>0</v>
          </cell>
          <cell r="AY4170">
            <v>0</v>
          </cell>
          <cell r="CK4170">
            <v>0</v>
          </cell>
          <cell r="CL4170">
            <v>0</v>
          </cell>
          <cell r="CM4170">
            <v>0</v>
          </cell>
        </row>
        <row r="4171">
          <cell r="F4171">
            <v>3000</v>
          </cell>
          <cell r="G4171">
            <v>3000</v>
          </cell>
          <cell r="H4171">
            <v>740</v>
          </cell>
          <cell r="I4171">
            <v>25</v>
          </cell>
          <cell r="AY4171">
            <v>0</v>
          </cell>
          <cell r="CK4171">
            <v>0</v>
          </cell>
          <cell r="CL4171">
            <v>0</v>
          </cell>
          <cell r="CM4171">
            <v>0</v>
          </cell>
        </row>
        <row r="4172">
          <cell r="F4172">
            <v>11262</v>
          </cell>
          <cell r="G4172">
            <v>11262</v>
          </cell>
          <cell r="H4172">
            <v>4959.8500000000004</v>
          </cell>
          <cell r="I4172">
            <v>1375</v>
          </cell>
          <cell r="AY4172">
            <v>0</v>
          </cell>
          <cell r="CK4172">
            <v>0</v>
          </cell>
          <cell r="CL4172">
            <v>0</v>
          </cell>
          <cell r="CM4172">
            <v>0</v>
          </cell>
        </row>
        <row r="4173">
          <cell r="F4173">
            <v>19452</v>
          </cell>
          <cell r="G4173">
            <v>19452</v>
          </cell>
          <cell r="H4173">
            <v>73</v>
          </cell>
          <cell r="I4173">
            <v>3600</v>
          </cell>
          <cell r="AY4173">
            <v>0</v>
          </cell>
          <cell r="CK4173">
            <v>0</v>
          </cell>
          <cell r="CL4173">
            <v>0</v>
          </cell>
          <cell r="CM4173">
            <v>0</v>
          </cell>
        </row>
        <row r="4174">
          <cell r="F4174">
            <v>8000</v>
          </cell>
          <cell r="G4174">
            <v>8000</v>
          </cell>
          <cell r="H4174">
            <v>5742.2</v>
          </cell>
          <cell r="I4174">
            <v>0</v>
          </cell>
          <cell r="AY4174">
            <v>0</v>
          </cell>
          <cell r="CK4174">
            <v>0</v>
          </cell>
          <cell r="CL4174">
            <v>0</v>
          </cell>
          <cell r="CM4174">
            <v>0</v>
          </cell>
        </row>
        <row r="4175">
          <cell r="F4175">
            <v>0</v>
          </cell>
          <cell r="G4175">
            <v>1683</v>
          </cell>
          <cell r="H4175">
            <v>1683</v>
          </cell>
          <cell r="I4175">
            <v>0</v>
          </cell>
          <cell r="AY4175">
            <v>0</v>
          </cell>
          <cell r="CK4175">
            <v>0</v>
          </cell>
          <cell r="CL4175">
            <v>0</v>
          </cell>
          <cell r="CM4175">
            <v>0</v>
          </cell>
        </row>
        <row r="4176">
          <cell r="F4176">
            <v>33603</v>
          </cell>
          <cell r="G4176">
            <v>33603</v>
          </cell>
          <cell r="H4176">
            <v>21749.15</v>
          </cell>
          <cell r="I4176">
            <v>420.29</v>
          </cell>
          <cell r="AY4176">
            <v>0</v>
          </cell>
          <cell r="CK4176">
            <v>0</v>
          </cell>
          <cell r="CL4176">
            <v>0</v>
          </cell>
          <cell r="CM4176">
            <v>0</v>
          </cell>
        </row>
        <row r="4177">
          <cell r="F4177">
            <v>2835</v>
          </cell>
          <cell r="G4177">
            <v>2835</v>
          </cell>
          <cell r="H4177">
            <v>1239.5999999999999</v>
          </cell>
          <cell r="I4177">
            <v>92</v>
          </cell>
          <cell r="AY4177">
            <v>0</v>
          </cell>
          <cell r="CK4177">
            <v>0</v>
          </cell>
          <cell r="CL4177">
            <v>0</v>
          </cell>
          <cell r="CM4177">
            <v>0</v>
          </cell>
        </row>
        <row r="4178">
          <cell r="F4178">
            <v>21553</v>
          </cell>
          <cell r="G4178">
            <v>27553</v>
          </cell>
          <cell r="H4178">
            <v>25604.16</v>
          </cell>
          <cell r="I4178">
            <v>0</v>
          </cell>
          <cell r="AY4178">
            <v>0</v>
          </cell>
          <cell r="CK4178">
            <v>0</v>
          </cell>
          <cell r="CL4178">
            <v>0</v>
          </cell>
          <cell r="CM4178">
            <v>0</v>
          </cell>
        </row>
        <row r="4179">
          <cell r="F4179">
            <v>22620</v>
          </cell>
          <cell r="G4179">
            <v>22620</v>
          </cell>
          <cell r="H4179">
            <v>18966</v>
          </cell>
          <cell r="I4179">
            <v>0</v>
          </cell>
          <cell r="AY4179">
            <v>4290</v>
          </cell>
          <cell r="CK4179">
            <v>0</v>
          </cell>
          <cell r="CL4179">
            <v>0</v>
          </cell>
          <cell r="CM4179">
            <v>0</v>
          </cell>
        </row>
        <row r="4180">
          <cell r="F4180">
            <v>16335</v>
          </cell>
          <cell r="G4180">
            <v>12299</v>
          </cell>
          <cell r="H4180">
            <v>1529.3</v>
          </cell>
          <cell r="I4180">
            <v>0</v>
          </cell>
          <cell r="AY4180">
            <v>1073.5</v>
          </cell>
          <cell r="CK4180">
            <v>0</v>
          </cell>
          <cell r="CL4180">
            <v>0</v>
          </cell>
          <cell r="CM4180">
            <v>0</v>
          </cell>
        </row>
        <row r="4181">
          <cell r="F4181">
            <v>6998</v>
          </cell>
          <cell r="G4181">
            <v>16034</v>
          </cell>
          <cell r="H4181">
            <v>15733.23</v>
          </cell>
          <cell r="I4181">
            <v>138.26</v>
          </cell>
          <cell r="AY4181">
            <v>0</v>
          </cell>
          <cell r="CK4181">
            <v>0</v>
          </cell>
          <cell r="CL4181">
            <v>0</v>
          </cell>
          <cell r="CM4181">
            <v>0</v>
          </cell>
        </row>
        <row r="4182">
          <cell r="F4182">
            <v>6900</v>
          </cell>
          <cell r="G4182">
            <v>163530</v>
          </cell>
          <cell r="H4182">
            <v>161108.13</v>
          </cell>
          <cell r="I4182">
            <v>99</v>
          </cell>
          <cell r="AY4182">
            <v>0</v>
          </cell>
          <cell r="CK4182">
            <v>0</v>
          </cell>
          <cell r="CL4182">
            <v>0</v>
          </cell>
          <cell r="CM4182">
            <v>0</v>
          </cell>
        </row>
        <row r="4183">
          <cell r="F4183">
            <v>569</v>
          </cell>
          <cell r="G4183">
            <v>569</v>
          </cell>
          <cell r="H4183">
            <v>150</v>
          </cell>
          <cell r="I4183">
            <v>0</v>
          </cell>
          <cell r="AY4183">
            <v>0</v>
          </cell>
          <cell r="CK4183">
            <v>0</v>
          </cell>
          <cell r="CL4183">
            <v>0</v>
          </cell>
          <cell r="CM4183">
            <v>0</v>
          </cell>
        </row>
        <row r="4184">
          <cell r="F4184">
            <v>0</v>
          </cell>
          <cell r="G4184">
            <v>4841.5</v>
          </cell>
          <cell r="H4184">
            <v>0</v>
          </cell>
          <cell r="I4184">
            <v>0</v>
          </cell>
          <cell r="AY4184">
            <v>0</v>
          </cell>
          <cell r="CK4184">
            <v>0</v>
          </cell>
          <cell r="CL4184">
            <v>0</v>
          </cell>
          <cell r="CM4184">
            <v>0</v>
          </cell>
        </row>
        <row r="4185">
          <cell r="F4185">
            <v>12105</v>
          </cell>
          <cell r="G4185">
            <v>12105</v>
          </cell>
          <cell r="H4185">
            <v>7441.67</v>
          </cell>
          <cell r="I4185">
            <v>3096.99</v>
          </cell>
          <cell r="AY4185">
            <v>0</v>
          </cell>
          <cell r="CK4185">
            <v>0</v>
          </cell>
          <cell r="CL4185">
            <v>0</v>
          </cell>
          <cell r="CM4185">
            <v>0</v>
          </cell>
        </row>
        <row r="4186">
          <cell r="F4186">
            <v>200000</v>
          </cell>
          <cell r="G4186">
            <v>0</v>
          </cell>
          <cell r="H4186">
            <v>0</v>
          </cell>
          <cell r="I4186">
            <v>0</v>
          </cell>
          <cell r="AY4186">
            <v>0</v>
          </cell>
          <cell r="CK4186">
            <v>0</v>
          </cell>
          <cell r="CL4186">
            <v>0</v>
          </cell>
          <cell r="CM4186">
            <v>0</v>
          </cell>
        </row>
        <row r="4187">
          <cell r="F4187">
            <v>123791</v>
          </cell>
          <cell r="G4187">
            <v>123791</v>
          </cell>
          <cell r="H4187">
            <v>50885.33</v>
          </cell>
          <cell r="I4187">
            <v>3744.99</v>
          </cell>
          <cell r="AY4187">
            <v>2574.44</v>
          </cell>
          <cell r="CK4187">
            <v>0</v>
          </cell>
          <cell r="CL4187">
            <v>0</v>
          </cell>
          <cell r="CM4187">
            <v>0</v>
          </cell>
        </row>
        <row r="4189">
          <cell r="F4189">
            <v>0</v>
          </cell>
          <cell r="G4189">
            <v>657352.89</v>
          </cell>
          <cell r="H4189">
            <v>476080.44</v>
          </cell>
          <cell r="I4189">
            <v>105458.02</v>
          </cell>
          <cell r="AY4189">
            <v>0</v>
          </cell>
          <cell r="CK4189">
            <v>0</v>
          </cell>
          <cell r="CL4189">
            <v>0</v>
          </cell>
          <cell r="CM4189">
            <v>5600000</v>
          </cell>
        </row>
        <row r="4190">
          <cell r="F4190">
            <v>0</v>
          </cell>
          <cell r="G4190">
            <v>125000</v>
          </cell>
          <cell r="H4190">
            <v>125000</v>
          </cell>
          <cell r="I4190">
            <v>0</v>
          </cell>
          <cell r="AY4190">
            <v>0</v>
          </cell>
          <cell r="CK4190">
            <v>0</v>
          </cell>
          <cell r="CL4190">
            <v>0</v>
          </cell>
          <cell r="CM4190">
            <v>0</v>
          </cell>
        </row>
        <row r="4191">
          <cell r="F4191">
            <v>0</v>
          </cell>
          <cell r="G4191">
            <v>97017</v>
          </cell>
          <cell r="H4191">
            <v>91360.34</v>
          </cell>
          <cell r="I4191">
            <v>1350.95</v>
          </cell>
          <cell r="AY4191">
            <v>0</v>
          </cell>
          <cell r="CK4191">
            <v>0</v>
          </cell>
          <cell r="CL4191">
            <v>0</v>
          </cell>
          <cell r="CM4191">
            <v>0</v>
          </cell>
        </row>
        <row r="4192">
          <cell r="F4192">
            <v>0</v>
          </cell>
          <cell r="G4192">
            <v>169435.75</v>
          </cell>
          <cell r="H4192">
            <v>169435.75</v>
          </cell>
          <cell r="I4192">
            <v>0</v>
          </cell>
          <cell r="AY4192">
            <v>0</v>
          </cell>
          <cell r="CK4192">
            <v>0</v>
          </cell>
          <cell r="CL4192">
            <v>0</v>
          </cell>
          <cell r="CM4192">
            <v>0</v>
          </cell>
        </row>
        <row r="4193">
          <cell r="F4193">
            <v>0</v>
          </cell>
          <cell r="G4193">
            <v>278308.07</v>
          </cell>
          <cell r="H4193">
            <v>277848</v>
          </cell>
          <cell r="I4193">
            <v>0</v>
          </cell>
          <cell r="AY4193">
            <v>0</v>
          </cell>
          <cell r="CK4193">
            <v>0</v>
          </cell>
          <cell r="CL4193">
            <v>0</v>
          </cell>
          <cell r="CM4193">
            <v>0</v>
          </cell>
        </row>
        <row r="4194">
          <cell r="F4194">
            <v>0</v>
          </cell>
          <cell r="G4194">
            <v>2641319</v>
          </cell>
          <cell r="H4194">
            <v>2308266.14</v>
          </cell>
          <cell r="I4194">
            <v>29250</v>
          </cell>
          <cell r="AY4194">
            <v>0</v>
          </cell>
          <cell r="CK4194">
            <v>0</v>
          </cell>
          <cell r="CL4194">
            <v>0</v>
          </cell>
          <cell r="CM4194">
            <v>0</v>
          </cell>
        </row>
        <row r="4195">
          <cell r="F4195">
            <v>0</v>
          </cell>
          <cell r="G4195">
            <v>2000000</v>
          </cell>
          <cell r="H4195">
            <v>1850000</v>
          </cell>
          <cell r="I4195">
            <v>0</v>
          </cell>
          <cell r="AY4195">
            <v>0</v>
          </cell>
          <cell r="CK4195">
            <v>0</v>
          </cell>
          <cell r="CL4195">
            <v>0</v>
          </cell>
          <cell r="CM4195">
            <v>0</v>
          </cell>
        </row>
        <row r="4196">
          <cell r="F4196">
            <v>0</v>
          </cell>
          <cell r="G4196">
            <v>81802842</v>
          </cell>
          <cell r="H4196">
            <v>81802842</v>
          </cell>
          <cell r="I4196">
            <v>0</v>
          </cell>
          <cell r="AY4196">
            <v>0</v>
          </cell>
          <cell r="CK4196">
            <v>0</v>
          </cell>
          <cell r="CL4196">
            <v>0</v>
          </cell>
          <cell r="CM4196">
            <v>0</v>
          </cell>
        </row>
        <row r="4197">
          <cell r="F4197">
            <v>0</v>
          </cell>
          <cell r="G4197">
            <v>57969574.490000002</v>
          </cell>
          <cell r="H4197">
            <v>57969574.490000002</v>
          </cell>
          <cell r="I4197">
            <v>0</v>
          </cell>
          <cell r="AY4197">
            <v>0</v>
          </cell>
          <cell r="CK4197">
            <v>0</v>
          </cell>
          <cell r="CL4197">
            <v>0</v>
          </cell>
          <cell r="CM4197">
            <v>0</v>
          </cell>
        </row>
        <row r="4198">
          <cell r="F4198">
            <v>0</v>
          </cell>
          <cell r="G4198">
            <v>25265</v>
          </cell>
          <cell r="H4198">
            <v>5563.7</v>
          </cell>
          <cell r="I4198">
            <v>0</v>
          </cell>
          <cell r="AY4198">
            <v>0</v>
          </cell>
          <cell r="CK4198">
            <v>0</v>
          </cell>
          <cell r="CL4198">
            <v>0</v>
          </cell>
          <cell r="CM4198">
            <v>0</v>
          </cell>
        </row>
        <row r="4199">
          <cell r="F4199">
            <v>3500000</v>
          </cell>
          <cell r="G4199">
            <v>2437007</v>
          </cell>
          <cell r="H4199">
            <v>1362171.63</v>
          </cell>
          <cell r="I4199">
            <v>221928.08</v>
          </cell>
          <cell r="AY4199">
            <v>50314.62</v>
          </cell>
          <cell r="CK4199">
            <v>0</v>
          </cell>
          <cell r="CL4199">
            <v>0</v>
          </cell>
          <cell r="CM4199">
            <v>0</v>
          </cell>
        </row>
        <row r="4200">
          <cell r="F4200">
            <v>541104</v>
          </cell>
          <cell r="G4200">
            <v>541104</v>
          </cell>
          <cell r="H4200">
            <v>426123</v>
          </cell>
          <cell r="I4200">
            <v>0</v>
          </cell>
          <cell r="AY4200">
            <v>47347</v>
          </cell>
          <cell r="CK4200">
            <v>0</v>
          </cell>
          <cell r="CL4200">
            <v>0</v>
          </cell>
          <cell r="CM4200">
            <v>0</v>
          </cell>
        </row>
        <row r="4201">
          <cell r="F4201">
            <v>8472</v>
          </cell>
          <cell r="G4201">
            <v>8472</v>
          </cell>
          <cell r="H4201">
            <v>6678</v>
          </cell>
          <cell r="I4201">
            <v>0</v>
          </cell>
          <cell r="AY4201">
            <v>742</v>
          </cell>
          <cell r="CK4201">
            <v>0</v>
          </cell>
          <cell r="CL4201">
            <v>0</v>
          </cell>
          <cell r="CM4201">
            <v>0</v>
          </cell>
        </row>
        <row r="4202">
          <cell r="F4202">
            <v>37249</v>
          </cell>
          <cell r="G4202">
            <v>37249</v>
          </cell>
          <cell r="H4202">
            <v>17953.38</v>
          </cell>
          <cell r="I4202">
            <v>0</v>
          </cell>
          <cell r="AY4202">
            <v>0</v>
          </cell>
          <cell r="CK4202">
            <v>0</v>
          </cell>
          <cell r="CL4202">
            <v>0</v>
          </cell>
          <cell r="CM4202">
            <v>0</v>
          </cell>
        </row>
        <row r="4203">
          <cell r="F4203">
            <v>106862</v>
          </cell>
          <cell r="G4203">
            <v>106862</v>
          </cell>
          <cell r="H4203">
            <v>0</v>
          </cell>
          <cell r="I4203">
            <v>0</v>
          </cell>
          <cell r="AY4203">
            <v>0</v>
          </cell>
          <cell r="CK4203">
            <v>0</v>
          </cell>
          <cell r="CL4203">
            <v>0</v>
          </cell>
          <cell r="CM4203">
            <v>0</v>
          </cell>
        </row>
        <row r="4204">
          <cell r="F4204">
            <v>75196</v>
          </cell>
          <cell r="G4204">
            <v>75196</v>
          </cell>
          <cell r="H4204">
            <v>57521.33</v>
          </cell>
          <cell r="I4204">
            <v>0</v>
          </cell>
          <cell r="AY4204">
            <v>6483.76</v>
          </cell>
          <cell r="CK4204">
            <v>0</v>
          </cell>
          <cell r="CL4204">
            <v>0</v>
          </cell>
          <cell r="CM4204">
            <v>0</v>
          </cell>
        </row>
        <row r="4205">
          <cell r="F4205">
            <v>13105</v>
          </cell>
          <cell r="G4205">
            <v>13105</v>
          </cell>
          <cell r="H4205">
            <v>10259.81</v>
          </cell>
          <cell r="I4205">
            <v>0</v>
          </cell>
          <cell r="AY4205">
            <v>1160.78</v>
          </cell>
          <cell r="CK4205">
            <v>0</v>
          </cell>
          <cell r="CL4205">
            <v>0</v>
          </cell>
          <cell r="CM4205">
            <v>0</v>
          </cell>
        </row>
        <row r="4206">
          <cell r="F4206">
            <v>13200</v>
          </cell>
          <cell r="G4206">
            <v>13200</v>
          </cell>
          <cell r="H4206">
            <v>10530</v>
          </cell>
          <cell r="I4206">
            <v>0</v>
          </cell>
          <cell r="AY4206">
            <v>1170</v>
          </cell>
          <cell r="CK4206">
            <v>0</v>
          </cell>
          <cell r="CL4206">
            <v>0</v>
          </cell>
          <cell r="CM4206">
            <v>0</v>
          </cell>
        </row>
        <row r="4207">
          <cell r="F4207">
            <v>12213</v>
          </cell>
          <cell r="G4207">
            <v>12823.78</v>
          </cell>
          <cell r="H4207">
            <v>12823.78</v>
          </cell>
          <cell r="I4207">
            <v>0</v>
          </cell>
          <cell r="AY4207">
            <v>0</v>
          </cell>
          <cell r="CK4207">
            <v>0</v>
          </cell>
          <cell r="CL4207">
            <v>0</v>
          </cell>
          <cell r="CM4207">
            <v>0</v>
          </cell>
        </row>
        <row r="4208">
          <cell r="F4208">
            <v>74663</v>
          </cell>
          <cell r="G4208">
            <v>74663</v>
          </cell>
          <cell r="H4208">
            <v>50733.15</v>
          </cell>
          <cell r="I4208">
            <v>0</v>
          </cell>
          <cell r="AY4208">
            <v>5339.31</v>
          </cell>
          <cell r="CK4208">
            <v>0</v>
          </cell>
          <cell r="CL4208">
            <v>0</v>
          </cell>
          <cell r="CM4208">
            <v>0</v>
          </cell>
        </row>
        <row r="4209">
          <cell r="F4209">
            <v>7674</v>
          </cell>
          <cell r="G4209">
            <v>7995.93</v>
          </cell>
          <cell r="H4209">
            <v>7907.69</v>
          </cell>
          <cell r="I4209">
            <v>0</v>
          </cell>
          <cell r="AY4209">
            <v>591.42999999999995</v>
          </cell>
          <cell r="CK4209">
            <v>0</v>
          </cell>
          <cell r="CL4209">
            <v>0</v>
          </cell>
          <cell r="CM4209">
            <v>0</v>
          </cell>
        </row>
        <row r="4210">
          <cell r="F4210">
            <v>1380</v>
          </cell>
          <cell r="G4210">
            <v>1380</v>
          </cell>
          <cell r="H4210">
            <v>0</v>
          </cell>
          <cell r="I4210">
            <v>0</v>
          </cell>
          <cell r="AY4210">
            <v>0</v>
          </cell>
          <cell r="CK4210">
            <v>0</v>
          </cell>
          <cell r="CL4210">
            <v>0</v>
          </cell>
          <cell r="CM4210">
            <v>0</v>
          </cell>
        </row>
        <row r="4211">
          <cell r="F4211">
            <v>5000</v>
          </cell>
          <cell r="G4211">
            <v>5000</v>
          </cell>
          <cell r="H4211">
            <v>0</v>
          </cell>
          <cell r="I4211">
            <v>0</v>
          </cell>
          <cell r="AY4211">
            <v>0</v>
          </cell>
          <cell r="CK4211">
            <v>0</v>
          </cell>
          <cell r="CL4211">
            <v>0</v>
          </cell>
          <cell r="CM4211">
            <v>0</v>
          </cell>
        </row>
        <row r="4212">
          <cell r="F4212">
            <v>12106</v>
          </cell>
          <cell r="G4212">
            <v>12106</v>
          </cell>
          <cell r="H4212">
            <v>9499.5</v>
          </cell>
          <cell r="I4212">
            <v>2000</v>
          </cell>
          <cell r="AY4212">
            <v>0</v>
          </cell>
          <cell r="CK4212">
            <v>0</v>
          </cell>
          <cell r="CL4212">
            <v>0</v>
          </cell>
          <cell r="CM4212">
            <v>0</v>
          </cell>
        </row>
        <row r="4213">
          <cell r="F4213">
            <v>4863</v>
          </cell>
          <cell r="G4213">
            <v>4863</v>
          </cell>
          <cell r="H4213">
            <v>3708.44</v>
          </cell>
          <cell r="I4213">
            <v>0</v>
          </cell>
          <cell r="AY4213">
            <v>0</v>
          </cell>
          <cell r="CK4213">
            <v>0</v>
          </cell>
          <cell r="CL4213">
            <v>0</v>
          </cell>
          <cell r="CM4213">
            <v>0</v>
          </cell>
        </row>
        <row r="4214">
          <cell r="F4214">
            <v>5777</v>
          </cell>
          <cell r="G4214">
            <v>5777</v>
          </cell>
          <cell r="H4214">
            <v>3238.76</v>
          </cell>
          <cell r="I4214">
            <v>530</v>
          </cell>
          <cell r="AY4214">
            <v>45</v>
          </cell>
          <cell r="CK4214">
            <v>0</v>
          </cell>
          <cell r="CL4214">
            <v>0</v>
          </cell>
          <cell r="CM4214">
            <v>0</v>
          </cell>
        </row>
        <row r="4215">
          <cell r="F4215">
            <v>24600</v>
          </cell>
          <cell r="G4215">
            <v>24600</v>
          </cell>
          <cell r="H4215">
            <v>13228.09</v>
          </cell>
          <cell r="I4215">
            <v>1220.8900000000001</v>
          </cell>
          <cell r="AY4215">
            <v>644.91999999999996</v>
          </cell>
          <cell r="CK4215">
            <v>0</v>
          </cell>
          <cell r="CL4215">
            <v>0</v>
          </cell>
          <cell r="CM4215">
            <v>0</v>
          </cell>
        </row>
        <row r="4216">
          <cell r="F4216">
            <v>3705252</v>
          </cell>
          <cell r="G4216">
            <v>3705252</v>
          </cell>
          <cell r="H4216">
            <v>2831325.37</v>
          </cell>
          <cell r="I4216">
            <v>0</v>
          </cell>
          <cell r="AY4216">
            <v>322390.15999999997</v>
          </cell>
          <cell r="CK4216">
            <v>0</v>
          </cell>
          <cell r="CL4216">
            <v>0</v>
          </cell>
          <cell r="CM4216">
            <v>0</v>
          </cell>
        </row>
        <row r="4217">
          <cell r="F4217">
            <v>0</v>
          </cell>
          <cell r="G4217">
            <v>2344.9899999999998</v>
          </cell>
          <cell r="H4217">
            <v>2344.9899999999998</v>
          </cell>
          <cell r="I4217">
            <v>0</v>
          </cell>
          <cell r="AY4217">
            <v>0</v>
          </cell>
          <cell r="CK4217">
            <v>0</v>
          </cell>
          <cell r="CL4217">
            <v>0</v>
          </cell>
          <cell r="CM4217">
            <v>0</v>
          </cell>
        </row>
        <row r="4218">
          <cell r="F4218">
            <v>0</v>
          </cell>
          <cell r="G4218">
            <v>90898.62</v>
          </cell>
          <cell r="H4218">
            <v>90898.62</v>
          </cell>
          <cell r="I4218">
            <v>0</v>
          </cell>
          <cell r="AY4218">
            <v>5307.24</v>
          </cell>
          <cell r="CK4218">
            <v>0</v>
          </cell>
          <cell r="CL4218">
            <v>0</v>
          </cell>
          <cell r="CM4218">
            <v>0</v>
          </cell>
        </row>
        <row r="4219">
          <cell r="F4219">
            <v>172720</v>
          </cell>
          <cell r="G4219">
            <v>172720</v>
          </cell>
          <cell r="H4219">
            <v>134520.5</v>
          </cell>
          <cell r="I4219">
            <v>0</v>
          </cell>
          <cell r="AY4219">
            <v>16097</v>
          </cell>
          <cell r="CK4219">
            <v>0</v>
          </cell>
          <cell r="CL4219">
            <v>0</v>
          </cell>
          <cell r="CM4219">
            <v>0</v>
          </cell>
        </row>
        <row r="4220">
          <cell r="F4220">
            <v>273579</v>
          </cell>
          <cell r="G4220">
            <v>273579</v>
          </cell>
          <cell r="H4220">
            <v>133465.20000000001</v>
          </cell>
          <cell r="I4220">
            <v>0</v>
          </cell>
          <cell r="AY4220">
            <v>2241.2800000000002</v>
          </cell>
          <cell r="CK4220">
            <v>0</v>
          </cell>
          <cell r="CL4220">
            <v>0</v>
          </cell>
          <cell r="CM4220">
            <v>0</v>
          </cell>
        </row>
        <row r="4221">
          <cell r="F4221">
            <v>755407</v>
          </cell>
          <cell r="G4221">
            <v>755407</v>
          </cell>
          <cell r="H4221">
            <v>26930.81</v>
          </cell>
          <cell r="I4221">
            <v>0</v>
          </cell>
          <cell r="AY4221">
            <v>0</v>
          </cell>
          <cell r="CK4221">
            <v>0</v>
          </cell>
          <cell r="CL4221">
            <v>0</v>
          </cell>
          <cell r="CM4221">
            <v>0</v>
          </cell>
        </row>
        <row r="4222">
          <cell r="F4222">
            <v>0</v>
          </cell>
          <cell r="G4222">
            <v>91605.26</v>
          </cell>
          <cell r="H4222">
            <v>91605.26</v>
          </cell>
          <cell r="I4222">
            <v>0</v>
          </cell>
          <cell r="AY4222">
            <v>0</v>
          </cell>
          <cell r="CK4222">
            <v>0</v>
          </cell>
          <cell r="CL4222">
            <v>0</v>
          </cell>
          <cell r="CM4222">
            <v>0</v>
          </cell>
        </row>
        <row r="4223">
          <cell r="F4223">
            <v>18375</v>
          </cell>
          <cell r="G4223">
            <v>74705.45</v>
          </cell>
          <cell r="H4223">
            <v>74705.45</v>
          </cell>
          <cell r="I4223">
            <v>0</v>
          </cell>
          <cell r="AY4223">
            <v>20549.330000000002</v>
          </cell>
          <cell r="CK4223">
            <v>0</v>
          </cell>
          <cell r="CL4223">
            <v>0</v>
          </cell>
          <cell r="CM4223">
            <v>0</v>
          </cell>
        </row>
        <row r="4224">
          <cell r="F4224">
            <v>0</v>
          </cell>
          <cell r="G4224">
            <v>128657.25</v>
          </cell>
          <cell r="H4224">
            <v>128657.25</v>
          </cell>
          <cell r="I4224">
            <v>0</v>
          </cell>
          <cell r="AY4224">
            <v>0</v>
          </cell>
          <cell r="CK4224">
            <v>0</v>
          </cell>
          <cell r="CL4224">
            <v>0</v>
          </cell>
          <cell r="CM4224">
            <v>0</v>
          </cell>
        </row>
        <row r="4225">
          <cell r="F4225">
            <v>336993</v>
          </cell>
          <cell r="G4225">
            <v>340808.51</v>
          </cell>
          <cell r="H4225">
            <v>340016.66</v>
          </cell>
          <cell r="I4225">
            <v>0</v>
          </cell>
          <cell r="AY4225">
            <v>0</v>
          </cell>
          <cell r="CK4225">
            <v>0</v>
          </cell>
          <cell r="CL4225">
            <v>0</v>
          </cell>
          <cell r="CM4225">
            <v>0</v>
          </cell>
        </row>
        <row r="4226">
          <cell r="F4226">
            <v>588406</v>
          </cell>
          <cell r="G4226">
            <v>588406</v>
          </cell>
          <cell r="H4226">
            <v>396633.73</v>
          </cell>
          <cell r="I4226">
            <v>0</v>
          </cell>
          <cell r="AY4226">
            <v>46426.53</v>
          </cell>
          <cell r="CK4226">
            <v>0</v>
          </cell>
          <cell r="CL4226">
            <v>0</v>
          </cell>
          <cell r="CM4226">
            <v>0</v>
          </cell>
        </row>
        <row r="4227">
          <cell r="F4227">
            <v>95590</v>
          </cell>
          <cell r="G4227">
            <v>95590</v>
          </cell>
          <cell r="H4227">
            <v>65247.37</v>
          </cell>
          <cell r="I4227">
            <v>0</v>
          </cell>
          <cell r="AY4227">
            <v>7676.41</v>
          </cell>
          <cell r="CK4227">
            <v>0</v>
          </cell>
          <cell r="CL4227">
            <v>0</v>
          </cell>
          <cell r="CM4227">
            <v>0</v>
          </cell>
        </row>
        <row r="4228">
          <cell r="F4228">
            <v>184800</v>
          </cell>
          <cell r="G4228">
            <v>184800</v>
          </cell>
          <cell r="H4228">
            <v>138511.07</v>
          </cell>
          <cell r="I4228">
            <v>0</v>
          </cell>
          <cell r="AY4228">
            <v>15767.7</v>
          </cell>
          <cell r="CK4228">
            <v>0</v>
          </cell>
          <cell r="CL4228">
            <v>0</v>
          </cell>
          <cell r="CM4228">
            <v>0</v>
          </cell>
        </row>
        <row r="4229">
          <cell r="F4229">
            <v>86332</v>
          </cell>
          <cell r="G4229">
            <v>88733.69</v>
          </cell>
          <cell r="H4229">
            <v>88733.69</v>
          </cell>
          <cell r="I4229">
            <v>0</v>
          </cell>
          <cell r="AY4229">
            <v>0</v>
          </cell>
          <cell r="CK4229">
            <v>0</v>
          </cell>
          <cell r="CL4229">
            <v>0</v>
          </cell>
          <cell r="CM4229">
            <v>0</v>
          </cell>
        </row>
        <row r="4230">
          <cell r="F4230">
            <v>476103</v>
          </cell>
          <cell r="G4230">
            <v>476103</v>
          </cell>
          <cell r="H4230">
            <v>318005.90999999997</v>
          </cell>
          <cell r="I4230">
            <v>0</v>
          </cell>
          <cell r="AY4230">
            <v>35400.25</v>
          </cell>
          <cell r="CK4230">
            <v>0</v>
          </cell>
          <cell r="CL4230">
            <v>0</v>
          </cell>
          <cell r="CM4230">
            <v>0</v>
          </cell>
        </row>
        <row r="4231">
          <cell r="F4231">
            <v>11248</v>
          </cell>
          <cell r="G4231">
            <v>11248</v>
          </cell>
          <cell r="H4231">
            <v>8259.7999999999993</v>
          </cell>
          <cell r="I4231">
            <v>111.52</v>
          </cell>
          <cell r="AY4231">
            <v>500</v>
          </cell>
          <cell r="CK4231">
            <v>0</v>
          </cell>
          <cell r="CL4231">
            <v>0</v>
          </cell>
          <cell r="CM4231">
            <v>0</v>
          </cell>
        </row>
        <row r="4232"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CK4232">
            <v>0</v>
          </cell>
          <cell r="CL4232">
            <v>0</v>
          </cell>
          <cell r="CM4232">
            <v>0</v>
          </cell>
        </row>
        <row r="4233">
          <cell r="F4233">
            <v>48180</v>
          </cell>
          <cell r="G4233">
            <v>48180</v>
          </cell>
          <cell r="H4233">
            <v>36209.050000000003</v>
          </cell>
          <cell r="I4233">
            <v>0</v>
          </cell>
          <cell r="AY4233">
            <v>3557.2</v>
          </cell>
          <cell r="CK4233">
            <v>0</v>
          </cell>
          <cell r="CL4233">
            <v>0</v>
          </cell>
          <cell r="CM4233">
            <v>0</v>
          </cell>
        </row>
        <row r="4234">
          <cell r="F4234">
            <v>3282</v>
          </cell>
          <cell r="G4234">
            <v>3282</v>
          </cell>
          <cell r="H4234">
            <v>1392.83</v>
          </cell>
          <cell r="I4234">
            <v>0</v>
          </cell>
          <cell r="AY4234">
            <v>176.57</v>
          </cell>
          <cell r="CK4234">
            <v>0</v>
          </cell>
          <cell r="CL4234">
            <v>0</v>
          </cell>
          <cell r="CM4234">
            <v>0</v>
          </cell>
        </row>
        <row r="4235">
          <cell r="F4235">
            <v>77490</v>
          </cell>
          <cell r="G4235">
            <v>294301.24</v>
          </cell>
          <cell r="H4235">
            <v>294301.24</v>
          </cell>
          <cell r="I4235">
            <v>0</v>
          </cell>
          <cell r="AY4235">
            <v>3162.68</v>
          </cell>
          <cell r="CK4235">
            <v>0</v>
          </cell>
          <cell r="CL4235">
            <v>0</v>
          </cell>
          <cell r="CM4235">
            <v>0</v>
          </cell>
        </row>
        <row r="4236">
          <cell r="F4236">
            <v>221407</v>
          </cell>
          <cell r="G4236">
            <v>221407</v>
          </cell>
          <cell r="H4236">
            <v>138228.54999999999</v>
          </cell>
          <cell r="I4236">
            <v>16110.82</v>
          </cell>
          <cell r="AY4236">
            <v>16251.55</v>
          </cell>
          <cell r="CK4236">
            <v>0</v>
          </cell>
          <cell r="CL4236">
            <v>0</v>
          </cell>
          <cell r="CM4236">
            <v>0</v>
          </cell>
        </row>
        <row r="4237">
          <cell r="F4237">
            <v>60752</v>
          </cell>
          <cell r="G4237">
            <v>26839.89</v>
          </cell>
          <cell r="H4237">
            <v>23704.5</v>
          </cell>
          <cell r="I4237">
            <v>0</v>
          </cell>
          <cell r="AY4237">
            <v>4740.8999999999996</v>
          </cell>
          <cell r="CK4237">
            <v>0</v>
          </cell>
          <cell r="CL4237">
            <v>0</v>
          </cell>
          <cell r="CM4237">
            <v>0</v>
          </cell>
        </row>
        <row r="4238">
          <cell r="F4238">
            <v>10635</v>
          </cell>
          <cell r="G4238">
            <v>10635</v>
          </cell>
          <cell r="H4238">
            <v>8192.23</v>
          </cell>
          <cell r="I4238">
            <v>0</v>
          </cell>
          <cell r="AY4238">
            <v>0</v>
          </cell>
          <cell r="CK4238">
            <v>0</v>
          </cell>
          <cell r="CL4238">
            <v>0</v>
          </cell>
          <cell r="CM4238">
            <v>0</v>
          </cell>
        </row>
        <row r="4239">
          <cell r="F4239">
            <v>5625</v>
          </cell>
          <cell r="G4239">
            <v>5625</v>
          </cell>
          <cell r="H4239">
            <v>0</v>
          </cell>
          <cell r="I4239">
            <v>0</v>
          </cell>
          <cell r="AY4239">
            <v>0</v>
          </cell>
          <cell r="CK4239">
            <v>0</v>
          </cell>
          <cell r="CL4239">
            <v>0</v>
          </cell>
          <cell r="CM4239">
            <v>0</v>
          </cell>
        </row>
        <row r="4240">
          <cell r="F4240">
            <v>371872</v>
          </cell>
          <cell r="G4240">
            <v>370189</v>
          </cell>
          <cell r="H4240">
            <v>74879.600000000006</v>
          </cell>
          <cell r="I4240">
            <v>3450</v>
          </cell>
          <cell r="AY4240">
            <v>0</v>
          </cell>
          <cell r="CK4240">
            <v>0</v>
          </cell>
          <cell r="CL4240">
            <v>0</v>
          </cell>
          <cell r="CM4240">
            <v>0</v>
          </cell>
        </row>
        <row r="4241">
          <cell r="F4241">
            <v>950</v>
          </cell>
          <cell r="G4241">
            <v>950</v>
          </cell>
          <cell r="H4241">
            <v>500</v>
          </cell>
          <cell r="I4241">
            <v>0</v>
          </cell>
          <cell r="AY4241">
            <v>0</v>
          </cell>
          <cell r="CK4241">
            <v>0</v>
          </cell>
          <cell r="CL4241">
            <v>0</v>
          </cell>
          <cell r="CM4241">
            <v>0</v>
          </cell>
        </row>
        <row r="4242">
          <cell r="F4242">
            <v>5000</v>
          </cell>
          <cell r="G4242">
            <v>5000</v>
          </cell>
          <cell r="H4242">
            <v>985.6</v>
          </cell>
          <cell r="I4242">
            <v>405.41</v>
          </cell>
          <cell r="AY4242">
            <v>0</v>
          </cell>
          <cell r="CK4242">
            <v>0</v>
          </cell>
          <cell r="CL4242">
            <v>0</v>
          </cell>
          <cell r="CM4242">
            <v>0</v>
          </cell>
        </row>
        <row r="4243">
          <cell r="F4243">
            <v>2901</v>
          </cell>
          <cell r="G4243">
            <v>2901</v>
          </cell>
          <cell r="H4243">
            <v>1069.5</v>
          </cell>
          <cell r="I4243">
            <v>990</v>
          </cell>
          <cell r="AY4243">
            <v>0</v>
          </cell>
          <cell r="CK4243">
            <v>0</v>
          </cell>
          <cell r="CL4243">
            <v>0</v>
          </cell>
          <cell r="CM4243">
            <v>0</v>
          </cell>
        </row>
        <row r="4244">
          <cell r="F4244">
            <v>10633</v>
          </cell>
          <cell r="G4244">
            <v>14505</v>
          </cell>
          <cell r="H4244">
            <v>12709.14</v>
          </cell>
          <cell r="I4244">
            <v>0</v>
          </cell>
          <cell r="AY4244">
            <v>0</v>
          </cell>
          <cell r="CK4244">
            <v>0</v>
          </cell>
          <cell r="CL4244">
            <v>0</v>
          </cell>
          <cell r="CM4244">
            <v>0</v>
          </cell>
        </row>
        <row r="4245">
          <cell r="F4245">
            <v>300000</v>
          </cell>
          <cell r="G4245">
            <v>251905.78</v>
          </cell>
          <cell r="H4245">
            <v>240327.5</v>
          </cell>
          <cell r="I4245">
            <v>11173.54</v>
          </cell>
          <cell r="AY4245">
            <v>13821.98</v>
          </cell>
          <cell r="CK4245">
            <v>0</v>
          </cell>
          <cell r="CL4245">
            <v>0</v>
          </cell>
          <cell r="CM4245">
            <v>0</v>
          </cell>
        </row>
        <row r="4246">
          <cell r="F4246">
            <v>39407</v>
          </cell>
          <cell r="G4246">
            <v>39407</v>
          </cell>
          <cell r="H4246">
            <v>10236.370000000001</v>
          </cell>
          <cell r="I4246">
            <v>3500</v>
          </cell>
          <cell r="AY4246">
            <v>0</v>
          </cell>
          <cell r="CK4246">
            <v>0</v>
          </cell>
          <cell r="CL4246">
            <v>0</v>
          </cell>
          <cell r="CM4246">
            <v>0</v>
          </cell>
        </row>
        <row r="4247"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CK4247">
            <v>0</v>
          </cell>
          <cell r="CL4247">
            <v>0</v>
          </cell>
          <cell r="CM4247">
            <v>0</v>
          </cell>
        </row>
        <row r="4248">
          <cell r="F4248">
            <v>12757</v>
          </cell>
          <cell r="G4248">
            <v>12757</v>
          </cell>
          <cell r="H4248">
            <v>7975.39</v>
          </cell>
          <cell r="I4248">
            <v>0</v>
          </cell>
          <cell r="AY4248">
            <v>797.5</v>
          </cell>
          <cell r="CK4248">
            <v>0</v>
          </cell>
          <cell r="CL4248">
            <v>0</v>
          </cell>
          <cell r="CM4248">
            <v>0</v>
          </cell>
        </row>
        <row r="4249">
          <cell r="F4249">
            <v>1279</v>
          </cell>
          <cell r="G4249">
            <v>1279</v>
          </cell>
          <cell r="H4249">
            <v>0</v>
          </cell>
          <cell r="I4249">
            <v>0</v>
          </cell>
          <cell r="AY4249">
            <v>0</v>
          </cell>
          <cell r="CK4249">
            <v>0</v>
          </cell>
          <cell r="CL4249">
            <v>0</v>
          </cell>
          <cell r="CM4249">
            <v>0</v>
          </cell>
        </row>
        <row r="4250">
          <cell r="F4250">
            <v>3700000</v>
          </cell>
          <cell r="G4250">
            <v>3700000</v>
          </cell>
          <cell r="H4250">
            <v>2742406.18</v>
          </cell>
          <cell r="I4250">
            <v>235582.19</v>
          </cell>
          <cell r="AY4250">
            <v>86796.79</v>
          </cell>
          <cell r="CK4250">
            <v>0</v>
          </cell>
          <cell r="CL4250">
            <v>0</v>
          </cell>
          <cell r="CM4250">
            <v>0</v>
          </cell>
        </row>
        <row r="4251">
          <cell r="F4251">
            <v>3000000</v>
          </cell>
          <cell r="G4251">
            <v>2789721.65</v>
          </cell>
          <cell r="H4251">
            <v>1592772.42</v>
          </cell>
          <cell r="I4251">
            <v>424906.62</v>
          </cell>
          <cell r="AY4251">
            <v>17378.330000000002</v>
          </cell>
          <cell r="CK4251">
            <v>0</v>
          </cell>
          <cell r="CL4251">
            <v>0</v>
          </cell>
          <cell r="CM4251">
            <v>0</v>
          </cell>
        </row>
        <row r="4252">
          <cell r="F4252">
            <v>22779</v>
          </cell>
          <cell r="G4252">
            <v>11907</v>
          </cell>
          <cell r="H4252">
            <v>0</v>
          </cell>
          <cell r="I4252">
            <v>0</v>
          </cell>
          <cell r="AY4252">
            <v>0</v>
          </cell>
          <cell r="CK4252">
            <v>0</v>
          </cell>
          <cell r="CL4252">
            <v>0</v>
          </cell>
          <cell r="CM4252">
            <v>0</v>
          </cell>
        </row>
        <row r="4253">
          <cell r="F4253">
            <v>1275</v>
          </cell>
          <cell r="G4253">
            <v>1275</v>
          </cell>
          <cell r="H4253">
            <v>0</v>
          </cell>
          <cell r="I4253">
            <v>0</v>
          </cell>
          <cell r="AY4253">
            <v>0</v>
          </cell>
          <cell r="CK4253">
            <v>0</v>
          </cell>
          <cell r="CL4253">
            <v>0</v>
          </cell>
          <cell r="CM4253">
            <v>0</v>
          </cell>
        </row>
        <row r="4254">
          <cell r="F4254">
            <v>26285</v>
          </cell>
          <cell r="G4254">
            <v>26285</v>
          </cell>
          <cell r="H4254">
            <v>16238.06</v>
          </cell>
          <cell r="I4254">
            <v>3582</v>
          </cell>
          <cell r="AY4254">
            <v>137.04</v>
          </cell>
          <cell r="CK4254">
            <v>0</v>
          </cell>
          <cell r="CL4254">
            <v>0</v>
          </cell>
          <cell r="CM4254">
            <v>0</v>
          </cell>
        </row>
        <row r="4255">
          <cell r="F4255">
            <v>53265</v>
          </cell>
          <cell r="G4255">
            <v>47265</v>
          </cell>
          <cell r="H4255">
            <v>28525.79</v>
          </cell>
          <cell r="I4255">
            <v>0</v>
          </cell>
          <cell r="AY4255">
            <v>2694.9</v>
          </cell>
          <cell r="CK4255">
            <v>0</v>
          </cell>
          <cell r="CL4255">
            <v>0</v>
          </cell>
          <cell r="CM4255">
            <v>0</v>
          </cell>
        </row>
        <row r="4256">
          <cell r="F4256">
            <v>8638</v>
          </cell>
          <cell r="G4256">
            <v>8638</v>
          </cell>
          <cell r="H4256">
            <v>2628</v>
          </cell>
          <cell r="I4256">
            <v>688</v>
          </cell>
          <cell r="AY4256">
            <v>224</v>
          </cell>
          <cell r="CK4256">
            <v>0</v>
          </cell>
          <cell r="CL4256">
            <v>0</v>
          </cell>
          <cell r="CM4256">
            <v>0</v>
          </cell>
        </row>
        <row r="4257">
          <cell r="F4257">
            <v>17405</v>
          </cell>
          <cell r="G4257">
            <v>17405</v>
          </cell>
          <cell r="H4257">
            <v>12337.29</v>
          </cell>
          <cell r="I4257">
            <v>148.09</v>
          </cell>
          <cell r="AY4257">
            <v>0</v>
          </cell>
          <cell r="CK4257">
            <v>0</v>
          </cell>
          <cell r="CL4257">
            <v>0</v>
          </cell>
          <cell r="CM4257">
            <v>0</v>
          </cell>
        </row>
        <row r="4258">
          <cell r="F4258">
            <v>4510</v>
          </cell>
          <cell r="G4258">
            <v>4510</v>
          </cell>
          <cell r="H4258">
            <v>2935.64</v>
          </cell>
          <cell r="I4258">
            <v>0</v>
          </cell>
          <cell r="AY4258">
            <v>0</v>
          </cell>
          <cell r="CK4258">
            <v>0</v>
          </cell>
          <cell r="CL4258">
            <v>0</v>
          </cell>
          <cell r="CM4258">
            <v>0</v>
          </cell>
        </row>
        <row r="4259">
          <cell r="F4259">
            <v>4268</v>
          </cell>
          <cell r="G4259">
            <v>4268</v>
          </cell>
          <cell r="H4259">
            <v>2842.29</v>
          </cell>
          <cell r="I4259">
            <v>0</v>
          </cell>
          <cell r="AY4259">
            <v>265.08</v>
          </cell>
          <cell r="CK4259">
            <v>0</v>
          </cell>
          <cell r="CL4259">
            <v>0</v>
          </cell>
          <cell r="CM4259">
            <v>0</v>
          </cell>
        </row>
        <row r="4260">
          <cell r="F4260">
            <v>4127</v>
          </cell>
          <cell r="G4260">
            <v>4127</v>
          </cell>
          <cell r="H4260">
            <v>3124.13</v>
          </cell>
          <cell r="I4260">
            <v>0</v>
          </cell>
          <cell r="AY4260">
            <v>0</v>
          </cell>
          <cell r="CK4260">
            <v>0</v>
          </cell>
          <cell r="CL4260">
            <v>0</v>
          </cell>
          <cell r="CM4260">
            <v>0</v>
          </cell>
        </row>
        <row r="4261">
          <cell r="F4261">
            <v>53283</v>
          </cell>
          <cell r="G4261">
            <v>53283</v>
          </cell>
          <cell r="H4261">
            <v>30951.53</v>
          </cell>
          <cell r="I4261">
            <v>834.48</v>
          </cell>
          <cell r="AY4261">
            <v>1248.51</v>
          </cell>
          <cell r="CK4261">
            <v>0</v>
          </cell>
          <cell r="CL4261">
            <v>0</v>
          </cell>
          <cell r="CM4261">
            <v>0</v>
          </cell>
        </row>
        <row r="4262">
          <cell r="F4262">
            <v>0</v>
          </cell>
          <cell r="G4262">
            <v>12000</v>
          </cell>
          <cell r="H4262">
            <v>11960</v>
          </cell>
          <cell r="I4262">
            <v>0</v>
          </cell>
          <cell r="AY4262">
            <v>11960</v>
          </cell>
          <cell r="CK4262">
            <v>0</v>
          </cell>
          <cell r="CL4262">
            <v>0</v>
          </cell>
          <cell r="CM4262">
            <v>0</v>
          </cell>
        </row>
        <row r="4263">
          <cell r="F4263">
            <v>7264248</v>
          </cell>
          <cell r="G4263">
            <v>7264248</v>
          </cell>
          <cell r="H4263">
            <v>5870778.5700000003</v>
          </cell>
          <cell r="I4263">
            <v>0</v>
          </cell>
          <cell r="AY4263">
            <v>647738.71</v>
          </cell>
          <cell r="CK4263">
            <v>0</v>
          </cell>
          <cell r="CL4263">
            <v>0</v>
          </cell>
          <cell r="CM4263">
            <v>0</v>
          </cell>
        </row>
        <row r="4264">
          <cell r="F4264">
            <v>0</v>
          </cell>
          <cell r="G4264">
            <v>241464.69</v>
          </cell>
          <cell r="H4264">
            <v>241464.69</v>
          </cell>
          <cell r="I4264">
            <v>0</v>
          </cell>
          <cell r="AY4264">
            <v>0</v>
          </cell>
          <cell r="CK4264">
            <v>0</v>
          </cell>
          <cell r="CL4264">
            <v>0</v>
          </cell>
          <cell r="CM4264">
            <v>0</v>
          </cell>
        </row>
        <row r="4265">
          <cell r="F4265">
            <v>316750</v>
          </cell>
          <cell r="G4265">
            <v>316750</v>
          </cell>
          <cell r="H4265">
            <v>263068.59999999998</v>
          </cell>
          <cell r="I4265">
            <v>0</v>
          </cell>
          <cell r="AY4265">
            <v>29349</v>
          </cell>
          <cell r="CK4265">
            <v>0</v>
          </cell>
          <cell r="CL4265">
            <v>0</v>
          </cell>
          <cell r="CM4265">
            <v>0</v>
          </cell>
        </row>
        <row r="4266">
          <cell r="F4266">
            <v>557535</v>
          </cell>
          <cell r="G4266">
            <v>557535</v>
          </cell>
          <cell r="H4266">
            <v>264783.49</v>
          </cell>
          <cell r="I4266">
            <v>0</v>
          </cell>
          <cell r="AY4266">
            <v>8439.33</v>
          </cell>
          <cell r="CK4266">
            <v>0</v>
          </cell>
          <cell r="CL4266">
            <v>0</v>
          </cell>
          <cell r="CM4266">
            <v>0</v>
          </cell>
        </row>
        <row r="4267">
          <cell r="F4267">
            <v>1477709</v>
          </cell>
          <cell r="G4267">
            <v>1477709</v>
          </cell>
          <cell r="H4267">
            <v>33666.910000000003</v>
          </cell>
          <cell r="I4267">
            <v>0</v>
          </cell>
          <cell r="AY4267">
            <v>0</v>
          </cell>
          <cell r="CK4267">
            <v>0</v>
          </cell>
          <cell r="CL4267">
            <v>0</v>
          </cell>
          <cell r="CM4267">
            <v>0</v>
          </cell>
        </row>
        <row r="4268">
          <cell r="F4268">
            <v>0</v>
          </cell>
          <cell r="G4268">
            <v>105812.02</v>
          </cell>
          <cell r="H4268">
            <v>52908.01</v>
          </cell>
          <cell r="I4268">
            <v>0</v>
          </cell>
          <cell r="AY4268">
            <v>0</v>
          </cell>
          <cell r="CK4268">
            <v>0</v>
          </cell>
          <cell r="CL4268">
            <v>0</v>
          </cell>
          <cell r="CM4268">
            <v>0</v>
          </cell>
        </row>
        <row r="4269">
          <cell r="F4269">
            <v>99866</v>
          </cell>
          <cell r="G4269">
            <v>99866</v>
          </cell>
          <cell r="H4269">
            <v>91620.27</v>
          </cell>
          <cell r="I4269">
            <v>0</v>
          </cell>
          <cell r="AY4269">
            <v>16090.47</v>
          </cell>
          <cell r="CK4269">
            <v>0</v>
          </cell>
          <cell r="CL4269">
            <v>0</v>
          </cell>
          <cell r="CM4269">
            <v>0</v>
          </cell>
        </row>
        <row r="4270">
          <cell r="F4270">
            <v>0</v>
          </cell>
          <cell r="G4270">
            <v>782333.21</v>
          </cell>
          <cell r="H4270">
            <v>782333.21</v>
          </cell>
          <cell r="I4270">
            <v>0</v>
          </cell>
          <cell r="AY4270">
            <v>0</v>
          </cell>
          <cell r="CK4270">
            <v>0</v>
          </cell>
          <cell r="CL4270">
            <v>0</v>
          </cell>
          <cell r="CM4270">
            <v>0</v>
          </cell>
        </row>
        <row r="4271">
          <cell r="F4271">
            <v>8200000</v>
          </cell>
          <cell r="G4271">
            <v>8200000</v>
          </cell>
          <cell r="H4271">
            <v>0</v>
          </cell>
          <cell r="I4271">
            <v>0</v>
          </cell>
          <cell r="AY4271">
            <v>0</v>
          </cell>
          <cell r="CK4271">
            <v>800000</v>
          </cell>
          <cell r="CL4271">
            <v>0</v>
          </cell>
          <cell r="CM4271">
            <v>0</v>
          </cell>
        </row>
        <row r="4272"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CK4272">
            <v>0</v>
          </cell>
          <cell r="CL4272">
            <v>0</v>
          </cell>
          <cell r="CM4272">
            <v>0</v>
          </cell>
        </row>
        <row r="4273">
          <cell r="F4273">
            <v>1022482</v>
          </cell>
          <cell r="G4273">
            <v>1022482</v>
          </cell>
          <cell r="H4273">
            <v>722736.88</v>
          </cell>
          <cell r="I4273">
            <v>0</v>
          </cell>
          <cell r="AY4273">
            <v>82401.55</v>
          </cell>
          <cell r="CK4273">
            <v>0</v>
          </cell>
          <cell r="CL4273">
            <v>0</v>
          </cell>
          <cell r="CM4273">
            <v>0</v>
          </cell>
        </row>
        <row r="4274">
          <cell r="F4274">
            <v>8037928</v>
          </cell>
          <cell r="G4274">
            <v>8037928</v>
          </cell>
          <cell r="H4274">
            <v>6396752.5</v>
          </cell>
          <cell r="I4274">
            <v>0</v>
          </cell>
          <cell r="AY4274">
            <v>659660</v>
          </cell>
          <cell r="CK4274">
            <v>0</v>
          </cell>
          <cell r="CL4274">
            <v>0</v>
          </cell>
          <cell r="CM4274">
            <v>0</v>
          </cell>
        </row>
        <row r="4275">
          <cell r="F4275">
            <v>172320</v>
          </cell>
          <cell r="G4275">
            <v>172320</v>
          </cell>
          <cell r="H4275">
            <v>124357.95</v>
          </cell>
          <cell r="I4275">
            <v>0</v>
          </cell>
          <cell r="AY4275">
            <v>14202.83</v>
          </cell>
          <cell r="CK4275">
            <v>0</v>
          </cell>
          <cell r="CL4275">
            <v>0</v>
          </cell>
          <cell r="CM4275">
            <v>0</v>
          </cell>
        </row>
        <row r="4276">
          <cell r="F4276">
            <v>1100000</v>
          </cell>
          <cell r="G4276">
            <v>1100000</v>
          </cell>
          <cell r="H4276">
            <v>1082198.05</v>
          </cell>
          <cell r="I4276">
            <v>0</v>
          </cell>
          <cell r="AY4276">
            <v>127335.73</v>
          </cell>
          <cell r="CK4276">
            <v>0</v>
          </cell>
          <cell r="CL4276">
            <v>0</v>
          </cell>
          <cell r="CM4276">
            <v>0</v>
          </cell>
        </row>
        <row r="4277">
          <cell r="F4277">
            <v>786667</v>
          </cell>
          <cell r="G4277">
            <v>820000</v>
          </cell>
          <cell r="H4277">
            <v>820000</v>
          </cell>
          <cell r="I4277">
            <v>0</v>
          </cell>
          <cell r="AY4277">
            <v>0</v>
          </cell>
          <cell r="CK4277">
            <v>0</v>
          </cell>
          <cell r="CL4277">
            <v>0</v>
          </cell>
          <cell r="CM4277">
            <v>200000</v>
          </cell>
        </row>
        <row r="4278">
          <cell r="F4278">
            <v>244200</v>
          </cell>
          <cell r="G4278">
            <v>244200</v>
          </cell>
          <cell r="H4278">
            <v>199022.28</v>
          </cell>
          <cell r="I4278">
            <v>0</v>
          </cell>
          <cell r="AY4278">
            <v>22520.28</v>
          </cell>
          <cell r="CK4278">
            <v>0</v>
          </cell>
          <cell r="CL4278">
            <v>0</v>
          </cell>
          <cell r="CM4278">
            <v>0</v>
          </cell>
        </row>
        <row r="4279">
          <cell r="F4279">
            <v>168462</v>
          </cell>
          <cell r="G4279">
            <v>173082.94</v>
          </cell>
          <cell r="H4279">
            <v>173082.94</v>
          </cell>
          <cell r="I4279">
            <v>0</v>
          </cell>
          <cell r="AY4279">
            <v>0</v>
          </cell>
          <cell r="CK4279">
            <v>0</v>
          </cell>
          <cell r="CL4279">
            <v>0</v>
          </cell>
          <cell r="CM4279">
            <v>0</v>
          </cell>
        </row>
        <row r="4280">
          <cell r="F4280">
            <v>1133245</v>
          </cell>
          <cell r="G4280">
            <v>1133245</v>
          </cell>
          <cell r="H4280">
            <v>750018.1</v>
          </cell>
          <cell r="I4280">
            <v>0</v>
          </cell>
          <cell r="AY4280">
            <v>80006.039999999994</v>
          </cell>
          <cell r="CK4280">
            <v>0</v>
          </cell>
          <cell r="CL4280">
            <v>0</v>
          </cell>
          <cell r="CM4280">
            <v>0</v>
          </cell>
        </row>
        <row r="4281">
          <cell r="F4281">
            <v>3000000</v>
          </cell>
          <cell r="G4281">
            <v>3358629.99</v>
          </cell>
          <cell r="H4281">
            <v>3358629.99</v>
          </cell>
          <cell r="I4281">
            <v>0</v>
          </cell>
          <cell r="AY4281">
            <v>469421.91</v>
          </cell>
          <cell r="CK4281">
            <v>0</v>
          </cell>
          <cell r="CL4281">
            <v>0</v>
          </cell>
          <cell r="CM4281">
            <v>0</v>
          </cell>
        </row>
        <row r="4282">
          <cell r="F4282">
            <v>23000</v>
          </cell>
          <cell r="G4282">
            <v>23000</v>
          </cell>
          <cell r="H4282">
            <v>0</v>
          </cell>
          <cell r="I4282">
            <v>0</v>
          </cell>
          <cell r="AY4282">
            <v>0</v>
          </cell>
          <cell r="CK4282">
            <v>0</v>
          </cell>
          <cell r="CL4282">
            <v>0</v>
          </cell>
          <cell r="CM4282">
            <v>0</v>
          </cell>
        </row>
        <row r="4283">
          <cell r="F4283">
            <v>230000</v>
          </cell>
          <cell r="G4283">
            <v>229864.1</v>
          </cell>
          <cell r="H4283">
            <v>198000</v>
          </cell>
          <cell r="I4283">
            <v>0</v>
          </cell>
          <cell r="AY4283">
            <v>28800</v>
          </cell>
          <cell r="CK4283">
            <v>0</v>
          </cell>
          <cell r="CL4283">
            <v>0</v>
          </cell>
          <cell r="CM4283">
            <v>0</v>
          </cell>
        </row>
        <row r="4284">
          <cell r="F4284">
            <v>800000</v>
          </cell>
          <cell r="G4284">
            <v>895461.92</v>
          </cell>
          <cell r="H4284">
            <v>895461.92</v>
          </cell>
          <cell r="I4284">
            <v>0</v>
          </cell>
          <cell r="AY4284">
            <v>150893.78</v>
          </cell>
          <cell r="CK4284">
            <v>0</v>
          </cell>
          <cell r="CL4284">
            <v>0</v>
          </cell>
          <cell r="CM4284">
            <v>0</v>
          </cell>
        </row>
        <row r="4285">
          <cell r="F4285">
            <v>1900000</v>
          </cell>
          <cell r="G4285">
            <v>1899109</v>
          </cell>
          <cell r="H4285">
            <v>1431462.58</v>
          </cell>
          <cell r="I4285">
            <v>86901.7</v>
          </cell>
          <cell r="AY4285">
            <v>3538.18</v>
          </cell>
          <cell r="CK4285">
            <v>0</v>
          </cell>
          <cell r="CL4285">
            <v>0</v>
          </cell>
          <cell r="CM4285">
            <v>0</v>
          </cell>
        </row>
        <row r="4286">
          <cell r="F4286">
            <v>800000</v>
          </cell>
          <cell r="G4286">
            <v>800400</v>
          </cell>
          <cell r="H4286">
            <v>705148</v>
          </cell>
          <cell r="I4286">
            <v>0</v>
          </cell>
          <cell r="AY4286">
            <v>97680</v>
          </cell>
          <cell r="CK4286">
            <v>0</v>
          </cell>
          <cell r="CL4286">
            <v>0</v>
          </cell>
          <cell r="CM4286">
            <v>0</v>
          </cell>
        </row>
        <row r="4287">
          <cell r="F4287">
            <v>23316183</v>
          </cell>
          <cell r="G4287">
            <v>23316183</v>
          </cell>
          <cell r="H4287">
            <v>15906806.890000001</v>
          </cell>
          <cell r="I4287">
            <v>0</v>
          </cell>
          <cell r="AY4287">
            <v>0</v>
          </cell>
          <cell r="CK4287">
            <v>0</v>
          </cell>
          <cell r="CL4287">
            <v>0</v>
          </cell>
          <cell r="CM4287">
            <v>0</v>
          </cell>
        </row>
        <row r="4288">
          <cell r="F4288">
            <v>0</v>
          </cell>
          <cell r="G4288">
            <v>21232.880000000001</v>
          </cell>
          <cell r="H4288">
            <v>21232.880000000001</v>
          </cell>
          <cell r="I4288">
            <v>0</v>
          </cell>
          <cell r="AY4288">
            <v>0</v>
          </cell>
          <cell r="CK4288">
            <v>0</v>
          </cell>
          <cell r="CL4288">
            <v>0</v>
          </cell>
          <cell r="CM4288">
            <v>0</v>
          </cell>
        </row>
        <row r="4289">
          <cell r="F4289">
            <v>6363</v>
          </cell>
          <cell r="G4289">
            <v>6923</v>
          </cell>
          <cell r="H4289">
            <v>5400.2</v>
          </cell>
          <cell r="I4289">
            <v>0</v>
          </cell>
          <cell r="AY4289">
            <v>0</v>
          </cell>
          <cell r="CK4289">
            <v>0</v>
          </cell>
          <cell r="CL4289">
            <v>0</v>
          </cell>
          <cell r="CM4289">
            <v>0</v>
          </cell>
        </row>
        <row r="4290">
          <cell r="F4290">
            <v>172043</v>
          </cell>
          <cell r="G4290">
            <v>175292.79999999999</v>
          </cell>
          <cell r="H4290">
            <v>157330.6</v>
          </cell>
          <cell r="I4290">
            <v>0</v>
          </cell>
          <cell r="AY4290">
            <v>14228.8</v>
          </cell>
          <cell r="CK4290">
            <v>0</v>
          </cell>
          <cell r="CL4290">
            <v>0</v>
          </cell>
          <cell r="CM4290">
            <v>0</v>
          </cell>
        </row>
        <row r="4291">
          <cell r="F4291">
            <v>12959</v>
          </cell>
          <cell r="G4291">
            <v>12959</v>
          </cell>
          <cell r="H4291">
            <v>5602.3</v>
          </cell>
          <cell r="I4291">
            <v>0</v>
          </cell>
          <cell r="AY4291">
            <v>687.96</v>
          </cell>
          <cell r="CK4291">
            <v>0</v>
          </cell>
          <cell r="CL4291">
            <v>0</v>
          </cell>
          <cell r="CM4291">
            <v>0</v>
          </cell>
        </row>
        <row r="4292">
          <cell r="F4292">
            <v>3076</v>
          </cell>
          <cell r="G4292">
            <v>231</v>
          </cell>
          <cell r="H4292">
            <v>157.66999999999999</v>
          </cell>
          <cell r="I4292">
            <v>0</v>
          </cell>
          <cell r="AY4292">
            <v>0</v>
          </cell>
          <cell r="CK4292">
            <v>0</v>
          </cell>
          <cell r="CL4292">
            <v>0</v>
          </cell>
          <cell r="CM4292">
            <v>0</v>
          </cell>
        </row>
        <row r="4293">
          <cell r="F4293">
            <v>65694</v>
          </cell>
          <cell r="G4293">
            <v>72707.17</v>
          </cell>
          <cell r="H4293">
            <v>72707.17</v>
          </cell>
          <cell r="I4293">
            <v>0</v>
          </cell>
          <cell r="AY4293">
            <v>958.78</v>
          </cell>
          <cell r="CK4293">
            <v>0</v>
          </cell>
          <cell r="CL4293">
            <v>0</v>
          </cell>
          <cell r="CM4293">
            <v>0</v>
          </cell>
        </row>
        <row r="4294">
          <cell r="F4294">
            <v>14283</v>
          </cell>
          <cell r="G4294">
            <v>14283</v>
          </cell>
          <cell r="H4294">
            <v>12487.28</v>
          </cell>
          <cell r="I4294">
            <v>0</v>
          </cell>
          <cell r="AY4294">
            <v>0</v>
          </cell>
          <cell r="CK4294">
            <v>0</v>
          </cell>
          <cell r="CL4294">
            <v>0</v>
          </cell>
          <cell r="CM4294">
            <v>0</v>
          </cell>
        </row>
        <row r="4295">
          <cell r="F4295">
            <v>2993</v>
          </cell>
          <cell r="G4295">
            <v>2993</v>
          </cell>
          <cell r="H4295">
            <v>1368.28</v>
          </cell>
          <cell r="I4295">
            <v>0</v>
          </cell>
          <cell r="AY4295">
            <v>0</v>
          </cell>
          <cell r="CK4295">
            <v>0</v>
          </cell>
          <cell r="CL4295">
            <v>0</v>
          </cell>
          <cell r="CM4295">
            <v>0</v>
          </cell>
        </row>
        <row r="4296">
          <cell r="F4296">
            <v>197150</v>
          </cell>
          <cell r="G4296">
            <v>197150</v>
          </cell>
          <cell r="H4296">
            <v>0</v>
          </cell>
          <cell r="I4296">
            <v>0</v>
          </cell>
          <cell r="AY4296">
            <v>0</v>
          </cell>
          <cell r="CK4296">
            <v>0</v>
          </cell>
          <cell r="CL4296">
            <v>0</v>
          </cell>
          <cell r="CM4296">
            <v>0</v>
          </cell>
        </row>
        <row r="4297">
          <cell r="F4297">
            <v>350</v>
          </cell>
          <cell r="G4297">
            <v>14270</v>
          </cell>
          <cell r="H4297">
            <v>0</v>
          </cell>
          <cell r="I4297">
            <v>0</v>
          </cell>
          <cell r="AY4297">
            <v>0</v>
          </cell>
          <cell r="CK4297">
            <v>0</v>
          </cell>
          <cell r="CL4297">
            <v>0</v>
          </cell>
          <cell r="CM4297">
            <v>0</v>
          </cell>
        </row>
        <row r="4298">
          <cell r="F4298">
            <v>4270</v>
          </cell>
          <cell r="G4298">
            <v>12370</v>
          </cell>
          <cell r="H4298">
            <v>10361.01</v>
          </cell>
          <cell r="I4298">
            <v>3</v>
          </cell>
          <cell r="AY4298">
            <v>0</v>
          </cell>
          <cell r="CK4298">
            <v>0</v>
          </cell>
          <cell r="CL4298">
            <v>0</v>
          </cell>
          <cell r="CM4298">
            <v>0</v>
          </cell>
        </row>
        <row r="4299">
          <cell r="F4299">
            <v>41380</v>
          </cell>
          <cell r="G4299">
            <v>41380</v>
          </cell>
          <cell r="H4299">
            <v>14317.5</v>
          </cell>
          <cell r="I4299">
            <v>5751</v>
          </cell>
          <cell r="AY4299">
            <v>0</v>
          </cell>
          <cell r="CK4299">
            <v>0</v>
          </cell>
          <cell r="CL4299">
            <v>0</v>
          </cell>
          <cell r="CM4299">
            <v>0</v>
          </cell>
        </row>
        <row r="4300">
          <cell r="F4300">
            <v>90000</v>
          </cell>
          <cell r="G4300">
            <v>90000</v>
          </cell>
          <cell r="H4300">
            <v>7455.9</v>
          </cell>
          <cell r="I4300">
            <v>19004</v>
          </cell>
          <cell r="AY4300">
            <v>0.02</v>
          </cell>
          <cell r="CK4300">
            <v>0</v>
          </cell>
          <cell r="CL4300">
            <v>0</v>
          </cell>
          <cell r="CM4300">
            <v>0</v>
          </cell>
        </row>
        <row r="4301">
          <cell r="F4301">
            <v>12578</v>
          </cell>
          <cell r="G4301">
            <v>12578</v>
          </cell>
          <cell r="H4301">
            <v>2159.13</v>
          </cell>
          <cell r="I4301">
            <v>1997.25</v>
          </cell>
          <cell r="AY4301">
            <v>0</v>
          </cell>
          <cell r="CK4301">
            <v>0</v>
          </cell>
          <cell r="CL4301">
            <v>0</v>
          </cell>
          <cell r="CM4301">
            <v>0</v>
          </cell>
        </row>
        <row r="4302">
          <cell r="F4302">
            <v>15990</v>
          </cell>
          <cell r="G4302">
            <v>25990</v>
          </cell>
          <cell r="H4302">
            <v>21694.11</v>
          </cell>
          <cell r="I4302">
            <v>0</v>
          </cell>
          <cell r="AY4302">
            <v>0</v>
          </cell>
          <cell r="CK4302">
            <v>0</v>
          </cell>
          <cell r="CL4302">
            <v>0</v>
          </cell>
          <cell r="CM4302">
            <v>0</v>
          </cell>
        </row>
        <row r="4303">
          <cell r="F4303">
            <v>12898</v>
          </cell>
          <cell r="G4303">
            <v>8898</v>
          </cell>
          <cell r="H4303">
            <v>5034.6499999999996</v>
          </cell>
          <cell r="I4303">
            <v>0</v>
          </cell>
          <cell r="AY4303">
            <v>0</v>
          </cell>
          <cell r="CK4303">
            <v>0</v>
          </cell>
          <cell r="CL4303">
            <v>0</v>
          </cell>
          <cell r="CM4303">
            <v>0</v>
          </cell>
        </row>
        <row r="4304">
          <cell r="F4304">
            <v>13943</v>
          </cell>
          <cell r="G4304">
            <v>13943</v>
          </cell>
          <cell r="H4304">
            <v>10321</v>
          </cell>
          <cell r="I4304">
            <v>907</v>
          </cell>
          <cell r="AY4304">
            <v>0</v>
          </cell>
          <cell r="CK4304">
            <v>0</v>
          </cell>
          <cell r="CL4304">
            <v>0</v>
          </cell>
          <cell r="CM4304">
            <v>0</v>
          </cell>
        </row>
        <row r="4305">
          <cell r="F4305">
            <v>1683</v>
          </cell>
          <cell r="G4305">
            <v>2183</v>
          </cell>
          <cell r="H4305">
            <v>0</v>
          </cell>
          <cell r="I4305">
            <v>0</v>
          </cell>
          <cell r="AY4305">
            <v>0</v>
          </cell>
          <cell r="CK4305">
            <v>0</v>
          </cell>
          <cell r="CL4305">
            <v>0</v>
          </cell>
          <cell r="CM4305">
            <v>0</v>
          </cell>
        </row>
        <row r="4306">
          <cell r="F4306">
            <v>2535</v>
          </cell>
          <cell r="G4306">
            <v>6435</v>
          </cell>
          <cell r="H4306">
            <v>0</v>
          </cell>
          <cell r="I4306">
            <v>0</v>
          </cell>
          <cell r="AY4306">
            <v>0</v>
          </cell>
          <cell r="CK4306">
            <v>0</v>
          </cell>
          <cell r="CL4306">
            <v>0</v>
          </cell>
          <cell r="CM4306">
            <v>0</v>
          </cell>
        </row>
        <row r="4307">
          <cell r="F4307">
            <v>70312</v>
          </cell>
          <cell r="G4307">
            <v>62212</v>
          </cell>
          <cell r="H4307">
            <v>35350.959999999999</v>
          </cell>
          <cell r="I4307">
            <v>4433.25</v>
          </cell>
          <cell r="AY4307">
            <v>0</v>
          </cell>
          <cell r="CK4307">
            <v>0</v>
          </cell>
          <cell r="CL4307">
            <v>0</v>
          </cell>
          <cell r="CM4307">
            <v>0</v>
          </cell>
        </row>
        <row r="4308">
          <cell r="F4308">
            <v>41351</v>
          </cell>
          <cell r="G4308">
            <v>41351</v>
          </cell>
          <cell r="H4308">
            <v>27447.24</v>
          </cell>
          <cell r="I4308">
            <v>7035.01</v>
          </cell>
          <cell r="AY4308">
            <v>0</v>
          </cell>
          <cell r="CK4308">
            <v>0</v>
          </cell>
          <cell r="CL4308">
            <v>0</v>
          </cell>
          <cell r="CM4308">
            <v>0</v>
          </cell>
        </row>
        <row r="4309">
          <cell r="F4309">
            <v>12064</v>
          </cell>
          <cell r="G4309">
            <v>12064</v>
          </cell>
          <cell r="H4309">
            <v>6669.5</v>
          </cell>
          <cell r="I4309">
            <v>0</v>
          </cell>
          <cell r="AY4309">
            <v>0</v>
          </cell>
          <cell r="CK4309">
            <v>0</v>
          </cell>
          <cell r="CL4309">
            <v>0</v>
          </cell>
          <cell r="CM4309">
            <v>0</v>
          </cell>
        </row>
        <row r="4310">
          <cell r="F4310">
            <v>5888</v>
          </cell>
          <cell r="G4310">
            <v>5888</v>
          </cell>
          <cell r="H4310">
            <v>2022.5</v>
          </cell>
          <cell r="I4310">
            <v>0</v>
          </cell>
          <cell r="AY4310">
            <v>0</v>
          </cell>
          <cell r="CK4310">
            <v>0</v>
          </cell>
          <cell r="CL4310">
            <v>0</v>
          </cell>
          <cell r="CM4310">
            <v>0</v>
          </cell>
        </row>
        <row r="4311">
          <cell r="F4311">
            <v>1112</v>
          </cell>
          <cell r="G4311">
            <v>1112</v>
          </cell>
          <cell r="H4311">
            <v>35.58</v>
          </cell>
          <cell r="I4311">
            <v>0</v>
          </cell>
          <cell r="AY4311">
            <v>0</v>
          </cell>
          <cell r="CK4311">
            <v>0</v>
          </cell>
          <cell r="CL4311">
            <v>0</v>
          </cell>
          <cell r="CM4311">
            <v>0</v>
          </cell>
        </row>
        <row r="4312">
          <cell r="F4312">
            <v>2726</v>
          </cell>
          <cell r="G4312">
            <v>2726</v>
          </cell>
          <cell r="H4312">
            <v>450</v>
          </cell>
          <cell r="I4312">
            <v>0</v>
          </cell>
          <cell r="AY4312">
            <v>0</v>
          </cell>
          <cell r="CK4312">
            <v>0</v>
          </cell>
          <cell r="CL4312">
            <v>0</v>
          </cell>
          <cell r="CM4312">
            <v>0</v>
          </cell>
        </row>
        <row r="4313">
          <cell r="F4313">
            <v>4532</v>
          </cell>
          <cell r="G4313">
            <v>4532</v>
          </cell>
          <cell r="H4313">
            <v>1561.13</v>
          </cell>
          <cell r="I4313">
            <v>0</v>
          </cell>
          <cell r="AY4313">
            <v>0</v>
          </cell>
          <cell r="CK4313">
            <v>0</v>
          </cell>
          <cell r="CL4313">
            <v>0</v>
          </cell>
          <cell r="CM4313">
            <v>0</v>
          </cell>
        </row>
        <row r="4314">
          <cell r="F4314">
            <v>34215</v>
          </cell>
          <cell r="G4314">
            <v>34215</v>
          </cell>
          <cell r="H4314">
            <v>19574.96</v>
          </cell>
          <cell r="I4314">
            <v>658.8</v>
          </cell>
          <cell r="AY4314">
            <v>750.07</v>
          </cell>
          <cell r="CK4314">
            <v>0</v>
          </cell>
          <cell r="CL4314">
            <v>0</v>
          </cell>
          <cell r="CM4314">
            <v>0</v>
          </cell>
        </row>
        <row r="4315">
          <cell r="F4315">
            <v>535699</v>
          </cell>
          <cell r="G4315">
            <v>942699</v>
          </cell>
          <cell r="H4315">
            <v>581582.72</v>
          </cell>
          <cell r="I4315">
            <v>0</v>
          </cell>
          <cell r="AY4315">
            <v>0</v>
          </cell>
          <cell r="CK4315">
            <v>0</v>
          </cell>
          <cell r="CL4315">
            <v>0</v>
          </cell>
          <cell r="CM4315">
            <v>0</v>
          </cell>
        </row>
        <row r="4316">
          <cell r="F4316">
            <v>1545</v>
          </cell>
          <cell r="G4316">
            <v>1545</v>
          </cell>
          <cell r="H4316">
            <v>0</v>
          </cell>
          <cell r="I4316">
            <v>0</v>
          </cell>
          <cell r="AY4316">
            <v>0</v>
          </cell>
          <cell r="CK4316">
            <v>0</v>
          </cell>
          <cell r="CL4316">
            <v>0</v>
          </cell>
          <cell r="CM4316">
            <v>0</v>
          </cell>
        </row>
        <row r="4317">
          <cell r="F4317">
            <v>65879676</v>
          </cell>
          <cell r="G4317">
            <v>65879676</v>
          </cell>
          <cell r="H4317">
            <v>43719506.43</v>
          </cell>
          <cell r="I4317">
            <v>0</v>
          </cell>
          <cell r="AY4317">
            <v>4577697</v>
          </cell>
          <cell r="CK4317">
            <v>0</v>
          </cell>
          <cell r="CL4317">
            <v>0</v>
          </cell>
          <cell r="CM4317">
            <v>0</v>
          </cell>
        </row>
        <row r="4318">
          <cell r="F4318">
            <v>18057016</v>
          </cell>
          <cell r="G4318">
            <v>18057016</v>
          </cell>
          <cell r="H4318">
            <v>12642056.130000001</v>
          </cell>
          <cell r="I4318">
            <v>0</v>
          </cell>
          <cell r="AY4318">
            <v>1280782.54</v>
          </cell>
          <cell r="CK4318">
            <v>0</v>
          </cell>
          <cell r="CL4318">
            <v>0</v>
          </cell>
          <cell r="CM4318">
            <v>0</v>
          </cell>
        </row>
        <row r="4319">
          <cell r="F4319">
            <v>11606270</v>
          </cell>
          <cell r="G4319">
            <v>11606270</v>
          </cell>
          <cell r="H4319">
            <v>9254166.5</v>
          </cell>
          <cell r="I4319">
            <v>15534.1</v>
          </cell>
          <cell r="AY4319">
            <v>6921.76</v>
          </cell>
          <cell r="CK4319">
            <v>0</v>
          </cell>
          <cell r="CL4319">
            <v>0</v>
          </cell>
          <cell r="CM4319">
            <v>0</v>
          </cell>
        </row>
        <row r="4320">
          <cell r="F4320">
            <v>3566016</v>
          </cell>
          <cell r="G4320">
            <v>3566016</v>
          </cell>
          <cell r="H4320">
            <v>2843675.55</v>
          </cell>
          <cell r="I4320">
            <v>0</v>
          </cell>
          <cell r="AY4320">
            <v>315889.86</v>
          </cell>
          <cell r="CK4320">
            <v>0</v>
          </cell>
          <cell r="CL4320">
            <v>0</v>
          </cell>
          <cell r="CM4320">
            <v>0</v>
          </cell>
        </row>
        <row r="4321">
          <cell r="F4321">
            <v>362250</v>
          </cell>
          <cell r="G4321">
            <v>379500</v>
          </cell>
          <cell r="H4321">
            <v>284625</v>
          </cell>
          <cell r="I4321">
            <v>94875</v>
          </cell>
          <cell r="AY4321">
            <v>0</v>
          </cell>
          <cell r="CK4321">
            <v>0</v>
          </cell>
          <cell r="CL4321">
            <v>0</v>
          </cell>
          <cell r="CM4321">
            <v>0</v>
          </cell>
        </row>
        <row r="4322">
          <cell r="F4322">
            <v>0</v>
          </cell>
          <cell r="G4322">
            <v>165543.98000000001</v>
          </cell>
          <cell r="H4322">
            <v>165543.98000000001</v>
          </cell>
          <cell r="I4322">
            <v>0</v>
          </cell>
          <cell r="AY4322">
            <v>41302.089999999997</v>
          </cell>
          <cell r="CK4322">
            <v>0</v>
          </cell>
          <cell r="CL4322">
            <v>0</v>
          </cell>
          <cell r="CM4322">
            <v>0</v>
          </cell>
        </row>
        <row r="4323">
          <cell r="F4323">
            <v>186408</v>
          </cell>
          <cell r="G4323">
            <v>186408</v>
          </cell>
          <cell r="H4323">
            <v>158454</v>
          </cell>
          <cell r="I4323">
            <v>0</v>
          </cell>
          <cell r="AY4323">
            <v>17338</v>
          </cell>
          <cell r="CK4323">
            <v>0</v>
          </cell>
          <cell r="CL4323">
            <v>0</v>
          </cell>
          <cell r="CM4323">
            <v>0</v>
          </cell>
        </row>
        <row r="4324">
          <cell r="F4324">
            <v>290074</v>
          </cell>
          <cell r="G4324">
            <v>290074</v>
          </cell>
          <cell r="H4324">
            <v>162047.89000000001</v>
          </cell>
          <cell r="I4324">
            <v>0</v>
          </cell>
          <cell r="AY4324">
            <v>0</v>
          </cell>
          <cell r="CK4324">
            <v>0</v>
          </cell>
          <cell r="CL4324">
            <v>0</v>
          </cell>
          <cell r="CM4324">
            <v>0</v>
          </cell>
        </row>
        <row r="4325">
          <cell r="F4325">
            <v>731913</v>
          </cell>
          <cell r="G4325">
            <v>731913</v>
          </cell>
          <cell r="H4325">
            <v>0</v>
          </cell>
          <cell r="I4325">
            <v>0</v>
          </cell>
          <cell r="AY4325">
            <v>0</v>
          </cell>
          <cell r="CK4325">
            <v>0</v>
          </cell>
          <cell r="CL4325">
            <v>0</v>
          </cell>
          <cell r="CM4325">
            <v>0</v>
          </cell>
        </row>
        <row r="4326">
          <cell r="F4326">
            <v>555300</v>
          </cell>
          <cell r="G4326">
            <v>555300</v>
          </cell>
          <cell r="H4326">
            <v>428486.71</v>
          </cell>
          <cell r="I4326">
            <v>0</v>
          </cell>
          <cell r="AY4326">
            <v>48298.17</v>
          </cell>
          <cell r="CK4326">
            <v>0</v>
          </cell>
          <cell r="CL4326">
            <v>0</v>
          </cell>
          <cell r="CM4326">
            <v>0</v>
          </cell>
        </row>
        <row r="4327">
          <cell r="F4327">
            <v>93019</v>
          </cell>
          <cell r="G4327">
            <v>93019</v>
          </cell>
          <cell r="H4327">
            <v>73515.8</v>
          </cell>
          <cell r="I4327">
            <v>0</v>
          </cell>
          <cell r="AY4327">
            <v>8313.58</v>
          </cell>
          <cell r="CK4327">
            <v>0</v>
          </cell>
          <cell r="CL4327">
            <v>0</v>
          </cell>
          <cell r="CM4327">
            <v>0</v>
          </cell>
        </row>
        <row r="4328">
          <cell r="F4328">
            <v>138600</v>
          </cell>
          <cell r="G4328">
            <v>138600</v>
          </cell>
          <cell r="H4328">
            <v>110510.39999999999</v>
          </cell>
          <cell r="I4328">
            <v>0</v>
          </cell>
          <cell r="AY4328">
            <v>12285</v>
          </cell>
          <cell r="CK4328">
            <v>0</v>
          </cell>
          <cell r="CL4328">
            <v>0</v>
          </cell>
          <cell r="CM4328">
            <v>0</v>
          </cell>
        </row>
        <row r="4329">
          <cell r="F4329">
            <v>83553</v>
          </cell>
          <cell r="G4329">
            <v>87974.07</v>
          </cell>
          <cell r="H4329">
            <v>87974.07</v>
          </cell>
          <cell r="I4329">
            <v>0</v>
          </cell>
          <cell r="AY4329">
            <v>0</v>
          </cell>
          <cell r="CK4329">
            <v>0</v>
          </cell>
          <cell r="CL4329">
            <v>0</v>
          </cell>
          <cell r="CM4329">
            <v>0</v>
          </cell>
        </row>
        <row r="4330">
          <cell r="F4330">
            <v>481763</v>
          </cell>
          <cell r="G4330">
            <v>481763</v>
          </cell>
          <cell r="H4330">
            <v>325505.34000000003</v>
          </cell>
          <cell r="I4330">
            <v>0</v>
          </cell>
          <cell r="AY4330">
            <v>33725.67</v>
          </cell>
          <cell r="CK4330">
            <v>0</v>
          </cell>
          <cell r="CL4330">
            <v>0</v>
          </cell>
          <cell r="CM4330">
            <v>0</v>
          </cell>
        </row>
        <row r="4331">
          <cell r="F4331">
            <v>1023</v>
          </cell>
          <cell r="G4331">
            <v>1023</v>
          </cell>
          <cell r="H4331">
            <v>0</v>
          </cell>
          <cell r="I4331">
            <v>0</v>
          </cell>
          <cell r="AY4331">
            <v>0</v>
          </cell>
          <cell r="CK4331">
            <v>0</v>
          </cell>
          <cell r="CL4331">
            <v>0</v>
          </cell>
          <cell r="CM4331">
            <v>0</v>
          </cell>
        </row>
        <row r="4332">
          <cell r="F4332">
            <v>50146</v>
          </cell>
          <cell r="G4332">
            <v>50146</v>
          </cell>
          <cell r="H4332">
            <v>37982</v>
          </cell>
          <cell r="I4332">
            <v>0</v>
          </cell>
          <cell r="AY4332">
            <v>0</v>
          </cell>
          <cell r="CK4332">
            <v>0</v>
          </cell>
          <cell r="CL4332">
            <v>0</v>
          </cell>
          <cell r="CM4332">
            <v>0</v>
          </cell>
        </row>
        <row r="4333">
          <cell r="F4333">
            <v>2362</v>
          </cell>
          <cell r="G4333">
            <v>2362</v>
          </cell>
          <cell r="H4333">
            <v>1002.2</v>
          </cell>
          <cell r="I4333">
            <v>0</v>
          </cell>
          <cell r="AY4333">
            <v>127.05</v>
          </cell>
          <cell r="CK4333">
            <v>0</v>
          </cell>
          <cell r="CL4333">
            <v>0</v>
          </cell>
          <cell r="CM4333">
            <v>0</v>
          </cell>
        </row>
        <row r="4334">
          <cell r="F4334">
            <v>14545</v>
          </cell>
          <cell r="G4334">
            <v>14545</v>
          </cell>
          <cell r="H4334">
            <v>335.86</v>
          </cell>
          <cell r="I4334">
            <v>0</v>
          </cell>
          <cell r="AY4334">
            <v>168.91</v>
          </cell>
          <cell r="CK4334">
            <v>0</v>
          </cell>
          <cell r="CL4334">
            <v>0</v>
          </cell>
          <cell r="CM4334">
            <v>0</v>
          </cell>
        </row>
        <row r="4335">
          <cell r="F4335">
            <v>102208</v>
          </cell>
          <cell r="G4335">
            <v>99612.29</v>
          </cell>
          <cell r="H4335">
            <v>65867.41</v>
          </cell>
          <cell r="I4335">
            <v>8436.2199999999993</v>
          </cell>
          <cell r="AY4335">
            <v>8111.75</v>
          </cell>
          <cell r="CK4335">
            <v>0</v>
          </cell>
          <cell r="CL4335">
            <v>0</v>
          </cell>
          <cell r="CM4335">
            <v>0</v>
          </cell>
        </row>
        <row r="4336">
          <cell r="F4336">
            <v>23751</v>
          </cell>
          <cell r="G4336">
            <v>24264</v>
          </cell>
          <cell r="H4336">
            <v>24262.69</v>
          </cell>
          <cell r="I4336">
            <v>0</v>
          </cell>
          <cell r="AY4336">
            <v>0</v>
          </cell>
          <cell r="CK4336">
            <v>0</v>
          </cell>
          <cell r="CL4336">
            <v>0</v>
          </cell>
          <cell r="CM4336">
            <v>0</v>
          </cell>
        </row>
        <row r="4337">
          <cell r="F4337">
            <v>1772240</v>
          </cell>
          <cell r="G4337">
            <v>1772240</v>
          </cell>
          <cell r="H4337">
            <v>1115298.7</v>
          </cell>
          <cell r="I4337">
            <v>389697</v>
          </cell>
          <cell r="AY4337">
            <v>10800</v>
          </cell>
          <cell r="CK4337">
            <v>0</v>
          </cell>
          <cell r="CL4337">
            <v>0</v>
          </cell>
          <cell r="CM4337">
            <v>0</v>
          </cell>
        </row>
        <row r="4338">
          <cell r="F4338">
            <v>0</v>
          </cell>
          <cell r="G4338">
            <v>500</v>
          </cell>
          <cell r="H4338">
            <v>461.55</v>
          </cell>
          <cell r="I4338">
            <v>17</v>
          </cell>
          <cell r="AY4338">
            <v>0</v>
          </cell>
          <cell r="CK4338">
            <v>0</v>
          </cell>
          <cell r="CL4338">
            <v>0</v>
          </cell>
          <cell r="CM4338">
            <v>0</v>
          </cell>
        </row>
        <row r="4339">
          <cell r="F4339">
            <v>5393</v>
          </cell>
          <cell r="G4339">
            <v>5393</v>
          </cell>
          <cell r="H4339">
            <v>2332.37</v>
          </cell>
          <cell r="I4339">
            <v>0</v>
          </cell>
          <cell r="AY4339">
            <v>0</v>
          </cell>
          <cell r="CK4339">
            <v>0</v>
          </cell>
          <cell r="CL4339">
            <v>0</v>
          </cell>
          <cell r="CM4339">
            <v>0</v>
          </cell>
        </row>
        <row r="4340">
          <cell r="F4340">
            <v>5769</v>
          </cell>
          <cell r="G4340">
            <v>28199</v>
          </cell>
          <cell r="H4340">
            <v>22015.119999999999</v>
          </cell>
          <cell r="I4340">
            <v>0</v>
          </cell>
          <cell r="AY4340">
            <v>0</v>
          </cell>
          <cell r="CK4340">
            <v>0</v>
          </cell>
          <cell r="CL4340">
            <v>0</v>
          </cell>
          <cell r="CM4340">
            <v>0</v>
          </cell>
        </row>
        <row r="4341">
          <cell r="F4341">
            <v>1314</v>
          </cell>
          <cell r="G4341">
            <v>1314</v>
          </cell>
          <cell r="H4341">
            <v>1314</v>
          </cell>
          <cell r="I4341">
            <v>0</v>
          </cell>
          <cell r="AY4341">
            <v>0</v>
          </cell>
          <cell r="CK4341">
            <v>0</v>
          </cell>
          <cell r="CL4341">
            <v>0</v>
          </cell>
          <cell r="CM4341">
            <v>0</v>
          </cell>
        </row>
        <row r="4342">
          <cell r="F4342">
            <v>31955</v>
          </cell>
          <cell r="G4342">
            <v>21055</v>
          </cell>
          <cell r="H4342">
            <v>1225</v>
          </cell>
          <cell r="I4342">
            <v>0</v>
          </cell>
          <cell r="AY4342">
            <v>0</v>
          </cell>
          <cell r="CK4342">
            <v>0</v>
          </cell>
          <cell r="CL4342">
            <v>0</v>
          </cell>
          <cell r="CM4342">
            <v>0</v>
          </cell>
        </row>
        <row r="4343">
          <cell r="F4343">
            <v>53902</v>
          </cell>
          <cell r="G4343">
            <v>53902</v>
          </cell>
          <cell r="H4343">
            <v>16979.41</v>
          </cell>
          <cell r="I4343">
            <v>7188.53</v>
          </cell>
          <cell r="AY4343">
            <v>0</v>
          </cell>
          <cell r="CK4343">
            <v>0</v>
          </cell>
          <cell r="CL4343">
            <v>0</v>
          </cell>
          <cell r="CM4343">
            <v>0</v>
          </cell>
        </row>
        <row r="4344">
          <cell r="F4344">
            <v>5474</v>
          </cell>
          <cell r="G4344">
            <v>5474</v>
          </cell>
          <cell r="H4344">
            <v>3101.62</v>
          </cell>
          <cell r="I4344">
            <v>225</v>
          </cell>
          <cell r="AY4344">
            <v>0</v>
          </cell>
          <cell r="CK4344">
            <v>0</v>
          </cell>
          <cell r="CL4344">
            <v>0</v>
          </cell>
          <cell r="CM4344">
            <v>0</v>
          </cell>
        </row>
        <row r="4345">
          <cell r="F4345">
            <v>12648</v>
          </cell>
          <cell r="G4345">
            <v>12648</v>
          </cell>
          <cell r="H4345">
            <v>9376.07</v>
          </cell>
          <cell r="I4345">
            <v>82.54</v>
          </cell>
          <cell r="AY4345">
            <v>0</v>
          </cell>
          <cell r="CK4345">
            <v>0</v>
          </cell>
          <cell r="CL4345">
            <v>0</v>
          </cell>
          <cell r="CM4345">
            <v>0</v>
          </cell>
        </row>
        <row r="4347">
          <cell r="F4347">
            <v>14413128</v>
          </cell>
          <cell r="G4347">
            <v>14413128</v>
          </cell>
          <cell r="H4347">
            <v>11157049.439999999</v>
          </cell>
          <cell r="I4347">
            <v>0</v>
          </cell>
          <cell r="AY4347">
            <v>1231540.79</v>
          </cell>
          <cell r="CK4347">
            <v>0</v>
          </cell>
          <cell r="CL4347">
            <v>0</v>
          </cell>
          <cell r="CM4347">
            <v>0</v>
          </cell>
        </row>
        <row r="4348">
          <cell r="F4348">
            <v>7369</v>
          </cell>
          <cell r="G4348">
            <v>15109.4</v>
          </cell>
          <cell r="H4348">
            <v>7740.4</v>
          </cell>
          <cell r="I4348">
            <v>0</v>
          </cell>
          <cell r="AY4348">
            <v>0</v>
          </cell>
          <cell r="CK4348">
            <v>0</v>
          </cell>
          <cell r="CL4348">
            <v>0</v>
          </cell>
          <cell r="CM4348">
            <v>0</v>
          </cell>
        </row>
        <row r="4349">
          <cell r="F4349">
            <v>0</v>
          </cell>
          <cell r="G4349">
            <v>7789.05</v>
          </cell>
          <cell r="H4349">
            <v>7789.05</v>
          </cell>
          <cell r="I4349">
            <v>0</v>
          </cell>
          <cell r="AY4349">
            <v>0</v>
          </cell>
          <cell r="CK4349">
            <v>0</v>
          </cell>
          <cell r="CL4349">
            <v>0</v>
          </cell>
          <cell r="CM4349">
            <v>0</v>
          </cell>
        </row>
        <row r="4350">
          <cell r="F4350">
            <v>551438</v>
          </cell>
          <cell r="G4350">
            <v>555146.86</v>
          </cell>
          <cell r="H4350">
            <v>482250.96</v>
          </cell>
          <cell r="I4350">
            <v>0</v>
          </cell>
          <cell r="AY4350">
            <v>52471</v>
          </cell>
          <cell r="CK4350">
            <v>0</v>
          </cell>
          <cell r="CL4350">
            <v>0</v>
          </cell>
          <cell r="CM4350">
            <v>0</v>
          </cell>
        </row>
        <row r="4351">
          <cell r="F4351">
            <v>1031019</v>
          </cell>
          <cell r="G4351">
            <v>1031019</v>
          </cell>
          <cell r="H4351">
            <v>479747.69</v>
          </cell>
          <cell r="I4351">
            <v>0</v>
          </cell>
          <cell r="AY4351">
            <v>0</v>
          </cell>
          <cell r="CK4351">
            <v>0</v>
          </cell>
          <cell r="CL4351">
            <v>0</v>
          </cell>
          <cell r="CM4351">
            <v>0</v>
          </cell>
        </row>
        <row r="4352">
          <cell r="F4352">
            <v>2916675</v>
          </cell>
          <cell r="G4352">
            <v>2916675</v>
          </cell>
          <cell r="H4352">
            <v>24409.24</v>
          </cell>
          <cell r="I4352">
            <v>0</v>
          </cell>
          <cell r="AY4352">
            <v>0</v>
          </cell>
          <cell r="CK4352">
            <v>0</v>
          </cell>
          <cell r="CL4352">
            <v>0</v>
          </cell>
          <cell r="CM4352">
            <v>0</v>
          </cell>
        </row>
        <row r="4353">
          <cell r="F4353">
            <v>612782</v>
          </cell>
          <cell r="G4353">
            <v>727318.69</v>
          </cell>
          <cell r="H4353">
            <v>727318.69</v>
          </cell>
          <cell r="I4353">
            <v>0</v>
          </cell>
          <cell r="AY4353">
            <v>85784.72</v>
          </cell>
          <cell r="CK4353">
            <v>0</v>
          </cell>
          <cell r="CL4353">
            <v>0</v>
          </cell>
          <cell r="CM4353">
            <v>0</v>
          </cell>
        </row>
        <row r="4354">
          <cell r="F4354">
            <v>0</v>
          </cell>
          <cell r="G4354">
            <v>432537.72</v>
          </cell>
          <cell r="H4354">
            <v>432537.72</v>
          </cell>
          <cell r="I4354">
            <v>0</v>
          </cell>
          <cell r="AY4354">
            <v>0</v>
          </cell>
          <cell r="CK4354">
            <v>0</v>
          </cell>
          <cell r="CL4354">
            <v>0</v>
          </cell>
          <cell r="CM4354">
            <v>0</v>
          </cell>
        </row>
        <row r="4355">
          <cell r="F4355">
            <v>1995828</v>
          </cell>
          <cell r="G4355">
            <v>1995828</v>
          </cell>
          <cell r="H4355">
            <v>1468453.48</v>
          </cell>
          <cell r="I4355">
            <v>0</v>
          </cell>
          <cell r="AY4355">
            <v>162382.46</v>
          </cell>
          <cell r="CK4355">
            <v>0</v>
          </cell>
          <cell r="CL4355">
            <v>0</v>
          </cell>
          <cell r="CM4355">
            <v>0</v>
          </cell>
        </row>
        <row r="4356">
          <cell r="F4356">
            <v>330541</v>
          </cell>
          <cell r="G4356">
            <v>330541</v>
          </cell>
          <cell r="H4356">
            <v>248240.98</v>
          </cell>
          <cell r="I4356">
            <v>0</v>
          </cell>
          <cell r="AY4356">
            <v>27521.53</v>
          </cell>
          <cell r="CK4356">
            <v>0</v>
          </cell>
          <cell r="CL4356">
            <v>0</v>
          </cell>
          <cell r="CM4356">
            <v>0</v>
          </cell>
        </row>
        <row r="4357">
          <cell r="F4357">
            <v>554400</v>
          </cell>
          <cell r="G4357">
            <v>554400</v>
          </cell>
          <cell r="H4357">
            <v>419202.86</v>
          </cell>
          <cell r="I4357">
            <v>0</v>
          </cell>
          <cell r="AY4357">
            <v>45895.199999999997</v>
          </cell>
          <cell r="CK4357">
            <v>0</v>
          </cell>
          <cell r="CL4357">
            <v>0</v>
          </cell>
          <cell r="CM4357">
            <v>0</v>
          </cell>
        </row>
        <row r="4358">
          <cell r="F4358">
            <v>332460</v>
          </cell>
          <cell r="G4358">
            <v>332755.40000000002</v>
          </cell>
          <cell r="H4358">
            <v>332755.40000000002</v>
          </cell>
          <cell r="I4358">
            <v>0</v>
          </cell>
          <cell r="AY4358">
            <v>0</v>
          </cell>
          <cell r="CK4358">
            <v>0</v>
          </cell>
          <cell r="CL4358">
            <v>0</v>
          </cell>
          <cell r="CM4358">
            <v>0</v>
          </cell>
        </row>
        <row r="4359">
          <cell r="F4359">
            <v>1929473</v>
          </cell>
          <cell r="G4359">
            <v>1929473</v>
          </cell>
          <cell r="H4359">
            <v>1476847.18</v>
          </cell>
          <cell r="I4359">
            <v>0</v>
          </cell>
          <cell r="AY4359">
            <v>148605.04999999999</v>
          </cell>
          <cell r="CK4359">
            <v>0</v>
          </cell>
          <cell r="CL4359">
            <v>0</v>
          </cell>
          <cell r="CM4359">
            <v>0</v>
          </cell>
        </row>
        <row r="4360">
          <cell r="F4360">
            <v>1000</v>
          </cell>
          <cell r="G4360">
            <v>2987</v>
          </cell>
          <cell r="H4360">
            <v>1309.52</v>
          </cell>
          <cell r="I4360">
            <v>1677.48</v>
          </cell>
          <cell r="AY4360">
            <v>16.059999999999999</v>
          </cell>
          <cell r="CK4360">
            <v>0</v>
          </cell>
          <cell r="CL4360">
            <v>0</v>
          </cell>
          <cell r="CM4360">
            <v>0</v>
          </cell>
        </row>
        <row r="4361">
          <cell r="F4361">
            <v>227317</v>
          </cell>
          <cell r="G4361">
            <v>219015.18</v>
          </cell>
          <cell r="H4361">
            <v>126977.08</v>
          </cell>
          <cell r="I4361">
            <v>0</v>
          </cell>
          <cell r="AY4361">
            <v>0</v>
          </cell>
          <cell r="CK4361">
            <v>0</v>
          </cell>
          <cell r="CL4361">
            <v>0</v>
          </cell>
          <cell r="CM4361">
            <v>0</v>
          </cell>
        </row>
        <row r="4362">
          <cell r="F4362">
            <v>240925</v>
          </cell>
          <cell r="G4362">
            <v>238387</v>
          </cell>
          <cell r="H4362">
            <v>207731.76</v>
          </cell>
          <cell r="I4362">
            <v>0</v>
          </cell>
          <cell r="AY4362">
            <v>32802.379999999997</v>
          </cell>
          <cell r="CK4362">
            <v>0</v>
          </cell>
          <cell r="CL4362">
            <v>0</v>
          </cell>
          <cell r="CM4362">
            <v>0</v>
          </cell>
        </row>
        <row r="4363">
          <cell r="F4363">
            <v>37450</v>
          </cell>
          <cell r="G4363">
            <v>37450</v>
          </cell>
          <cell r="H4363">
            <v>8136.4</v>
          </cell>
          <cell r="I4363">
            <v>0</v>
          </cell>
          <cell r="AY4363">
            <v>858</v>
          </cell>
          <cell r="CK4363">
            <v>0</v>
          </cell>
          <cell r="CL4363">
            <v>0</v>
          </cell>
          <cell r="CM4363">
            <v>0</v>
          </cell>
        </row>
        <row r="4364">
          <cell r="F4364">
            <v>5001</v>
          </cell>
          <cell r="G4364">
            <v>5507.35</v>
          </cell>
          <cell r="H4364">
            <v>5287.35</v>
          </cell>
          <cell r="I4364">
            <v>0</v>
          </cell>
          <cell r="AY4364">
            <v>0</v>
          </cell>
          <cell r="CK4364">
            <v>190000</v>
          </cell>
          <cell r="CL4364">
            <v>0</v>
          </cell>
          <cell r="CM4364">
            <v>0</v>
          </cell>
        </row>
        <row r="4365">
          <cell r="F4365">
            <v>0</v>
          </cell>
          <cell r="G4365">
            <v>2077.64</v>
          </cell>
          <cell r="H4365">
            <v>2007.64</v>
          </cell>
          <cell r="I4365">
            <v>0</v>
          </cell>
          <cell r="AY4365">
            <v>0</v>
          </cell>
          <cell r="CK4365">
            <v>0</v>
          </cell>
          <cell r="CL4365">
            <v>0</v>
          </cell>
          <cell r="CM4365">
            <v>0</v>
          </cell>
        </row>
        <row r="4366">
          <cell r="F4366">
            <v>420945</v>
          </cell>
          <cell r="G4366">
            <v>443661.63</v>
          </cell>
          <cell r="H4366">
            <v>233857.75</v>
          </cell>
          <cell r="I4366">
            <v>0</v>
          </cell>
          <cell r="AY4366">
            <v>0</v>
          </cell>
          <cell r="CK4366">
            <v>0</v>
          </cell>
          <cell r="CL4366">
            <v>0</v>
          </cell>
          <cell r="CM4366">
            <v>0</v>
          </cell>
        </row>
        <row r="4367">
          <cell r="F4367">
            <v>32538</v>
          </cell>
          <cell r="G4367">
            <v>38128</v>
          </cell>
          <cell r="H4367">
            <v>38126.51</v>
          </cell>
          <cell r="I4367">
            <v>0</v>
          </cell>
          <cell r="AY4367">
            <v>0</v>
          </cell>
          <cell r="CK4367">
            <v>0</v>
          </cell>
          <cell r="CL4367">
            <v>0</v>
          </cell>
          <cell r="CM4367">
            <v>0</v>
          </cell>
        </row>
        <row r="4368">
          <cell r="F4368">
            <v>32833</v>
          </cell>
          <cell r="G4368">
            <v>51371</v>
          </cell>
          <cell r="H4368">
            <v>28340.65</v>
          </cell>
          <cell r="I4368">
            <v>21242.42</v>
          </cell>
          <cell r="AY4368">
            <v>0</v>
          </cell>
          <cell r="CK4368">
            <v>0</v>
          </cell>
          <cell r="CL4368">
            <v>0</v>
          </cell>
          <cell r="CM4368">
            <v>0</v>
          </cell>
        </row>
        <row r="4369">
          <cell r="F4369">
            <v>515200</v>
          </cell>
          <cell r="G4369">
            <v>515200</v>
          </cell>
          <cell r="H4369">
            <v>353565.07</v>
          </cell>
          <cell r="I4369">
            <v>0</v>
          </cell>
          <cell r="AY4369">
            <v>0</v>
          </cell>
          <cell r="CK4369">
            <v>0</v>
          </cell>
          <cell r="CL4369">
            <v>0</v>
          </cell>
          <cell r="CM4369">
            <v>0</v>
          </cell>
        </row>
        <row r="4370">
          <cell r="F4370">
            <v>350362</v>
          </cell>
          <cell r="G4370">
            <v>350362</v>
          </cell>
          <cell r="H4370">
            <v>127050</v>
          </cell>
          <cell r="I4370">
            <v>0</v>
          </cell>
          <cell r="AY4370">
            <v>0</v>
          </cell>
          <cell r="CK4370">
            <v>542080</v>
          </cell>
          <cell r="CL4370">
            <v>0</v>
          </cell>
          <cell r="CM4370">
            <v>0</v>
          </cell>
        </row>
        <row r="4371">
          <cell r="F4371">
            <v>3218050</v>
          </cell>
          <cell r="G4371">
            <v>3112184.49</v>
          </cell>
          <cell r="H4371">
            <v>2009850.21</v>
          </cell>
          <cell r="I4371">
            <v>0</v>
          </cell>
          <cell r="AY4371">
            <v>0</v>
          </cell>
          <cell r="CK4371">
            <v>0</v>
          </cell>
          <cell r="CL4371">
            <v>0</v>
          </cell>
          <cell r="CM4371">
            <v>0</v>
          </cell>
        </row>
        <row r="4372">
          <cell r="F4372">
            <v>3672445</v>
          </cell>
          <cell r="G4372">
            <v>3332931</v>
          </cell>
          <cell r="H4372">
            <v>798501.99</v>
          </cell>
          <cell r="I4372">
            <v>71676.27</v>
          </cell>
          <cell r="AY4372">
            <v>27529.5</v>
          </cell>
          <cell r="CK4372">
            <v>0</v>
          </cell>
          <cell r="CL4372">
            <v>0</v>
          </cell>
          <cell r="CM4372">
            <v>0</v>
          </cell>
        </row>
        <row r="4373">
          <cell r="F4373">
            <v>32395</v>
          </cell>
          <cell r="G4373">
            <v>30608</v>
          </cell>
          <cell r="H4373">
            <v>12827.12</v>
          </cell>
          <cell r="I4373">
            <v>4913.3599999999997</v>
          </cell>
          <cell r="AY4373">
            <v>250</v>
          </cell>
          <cell r="CK4373">
            <v>0</v>
          </cell>
          <cell r="CL4373">
            <v>0</v>
          </cell>
          <cell r="CM4373">
            <v>0</v>
          </cell>
        </row>
        <row r="4374">
          <cell r="F4374">
            <v>7228</v>
          </cell>
          <cell r="G4374">
            <v>7228</v>
          </cell>
          <cell r="H4374">
            <v>5279.31</v>
          </cell>
          <cell r="I4374">
            <v>1</v>
          </cell>
          <cell r="AY4374">
            <v>0</v>
          </cell>
          <cell r="CK4374">
            <v>0</v>
          </cell>
          <cell r="CL4374">
            <v>0</v>
          </cell>
          <cell r="CM4374">
            <v>0</v>
          </cell>
        </row>
        <row r="4375">
          <cell r="F4375">
            <v>4625</v>
          </cell>
          <cell r="G4375">
            <v>4625</v>
          </cell>
          <cell r="H4375">
            <v>2415</v>
          </cell>
          <cell r="I4375">
            <v>0</v>
          </cell>
          <cell r="AY4375">
            <v>0</v>
          </cell>
          <cell r="CK4375">
            <v>0</v>
          </cell>
          <cell r="CL4375">
            <v>0</v>
          </cell>
          <cell r="CM4375">
            <v>0</v>
          </cell>
        </row>
        <row r="4376">
          <cell r="F4376">
            <v>16248</v>
          </cell>
          <cell r="G4376">
            <v>7848</v>
          </cell>
          <cell r="H4376">
            <v>542.04999999999995</v>
          </cell>
          <cell r="I4376">
            <v>1</v>
          </cell>
          <cell r="AY4376">
            <v>0</v>
          </cell>
          <cell r="CK4376">
            <v>0</v>
          </cell>
          <cell r="CL4376">
            <v>0</v>
          </cell>
          <cell r="CM4376">
            <v>0</v>
          </cell>
        </row>
        <row r="4377">
          <cell r="F4377">
            <v>150000</v>
          </cell>
          <cell r="G4377">
            <v>465196.42</v>
          </cell>
          <cell r="H4377">
            <v>438071.42</v>
          </cell>
          <cell r="I4377">
            <v>24963</v>
          </cell>
          <cell r="AY4377">
            <v>9871.91</v>
          </cell>
          <cell r="CK4377">
            <v>0</v>
          </cell>
          <cell r="CL4377">
            <v>0</v>
          </cell>
          <cell r="CM4377">
            <v>0</v>
          </cell>
        </row>
        <row r="4378">
          <cell r="F4378">
            <v>10579</v>
          </cell>
          <cell r="G4378">
            <v>20579</v>
          </cell>
          <cell r="H4378">
            <v>14422.84</v>
          </cell>
          <cell r="I4378">
            <v>3553.27</v>
          </cell>
          <cell r="AY4378">
            <v>0</v>
          </cell>
          <cell r="CK4378">
            <v>0</v>
          </cell>
          <cell r="CL4378">
            <v>0</v>
          </cell>
          <cell r="CM4378">
            <v>0</v>
          </cell>
        </row>
        <row r="4379">
          <cell r="F4379">
            <v>3000000</v>
          </cell>
          <cell r="G4379">
            <v>7971164.0499999998</v>
          </cell>
          <cell r="H4379">
            <v>7118694.4199999999</v>
          </cell>
          <cell r="I4379">
            <v>619441.78</v>
          </cell>
          <cell r="AY4379">
            <v>0</v>
          </cell>
          <cell r="CK4379">
            <v>0</v>
          </cell>
          <cell r="CL4379">
            <v>0</v>
          </cell>
          <cell r="CM4379">
            <v>0</v>
          </cell>
        </row>
        <row r="4380">
          <cell r="F4380">
            <v>200000</v>
          </cell>
          <cell r="G4380">
            <v>138550</v>
          </cell>
          <cell r="H4380">
            <v>39110.61</v>
          </cell>
          <cell r="I4380">
            <v>523.5</v>
          </cell>
          <cell r="AY4380">
            <v>0</v>
          </cell>
          <cell r="CK4380">
            <v>0</v>
          </cell>
          <cell r="CL4380">
            <v>0</v>
          </cell>
          <cell r="CM4380">
            <v>0</v>
          </cell>
        </row>
        <row r="4381">
          <cell r="F4381">
            <v>28736</v>
          </cell>
          <cell r="G4381">
            <v>67736</v>
          </cell>
          <cell r="H4381">
            <v>67503.199999999997</v>
          </cell>
          <cell r="I4381">
            <v>231</v>
          </cell>
          <cell r="AY4381">
            <v>0</v>
          </cell>
          <cell r="CK4381">
            <v>0</v>
          </cell>
          <cell r="CL4381">
            <v>0</v>
          </cell>
          <cell r="CM4381">
            <v>0</v>
          </cell>
        </row>
        <row r="4382">
          <cell r="F4382">
            <v>2362</v>
          </cell>
          <cell r="G4382">
            <v>8362</v>
          </cell>
          <cell r="H4382">
            <v>6092.93</v>
          </cell>
          <cell r="I4382">
            <v>0</v>
          </cell>
          <cell r="AY4382">
            <v>0</v>
          </cell>
          <cell r="CK4382">
            <v>0</v>
          </cell>
          <cell r="CL4382">
            <v>0</v>
          </cell>
          <cell r="CM4382">
            <v>0</v>
          </cell>
        </row>
        <row r="4383">
          <cell r="F4383">
            <v>1501</v>
          </cell>
          <cell r="G4383">
            <v>1501</v>
          </cell>
          <cell r="H4383">
            <v>1083</v>
          </cell>
          <cell r="I4383">
            <v>469</v>
          </cell>
          <cell r="AY4383">
            <v>0</v>
          </cell>
          <cell r="CK4383">
            <v>0</v>
          </cell>
          <cell r="CL4383">
            <v>0</v>
          </cell>
          <cell r="CM4383">
            <v>0</v>
          </cell>
        </row>
        <row r="4384">
          <cell r="F4384">
            <v>50409</v>
          </cell>
          <cell r="G4384">
            <v>50409</v>
          </cell>
          <cell r="H4384">
            <v>26265.55</v>
          </cell>
          <cell r="I4384">
            <v>6073.82</v>
          </cell>
          <cell r="AY4384">
            <v>250</v>
          </cell>
          <cell r="CK4384">
            <v>0</v>
          </cell>
          <cell r="CL4384">
            <v>0</v>
          </cell>
          <cell r="CM4384">
            <v>0</v>
          </cell>
        </row>
        <row r="4385">
          <cell r="F4385">
            <v>220000</v>
          </cell>
          <cell r="G4385">
            <v>92052.800000000003</v>
          </cell>
          <cell r="H4385">
            <v>13034.29</v>
          </cell>
          <cell r="I4385">
            <v>39384.94</v>
          </cell>
          <cell r="AY4385">
            <v>0</v>
          </cell>
          <cell r="CK4385">
            <v>0</v>
          </cell>
          <cell r="CL4385">
            <v>0</v>
          </cell>
          <cell r="CM4385">
            <v>0</v>
          </cell>
        </row>
        <row r="4386">
          <cell r="F4386">
            <v>24807</v>
          </cell>
          <cell r="G4386">
            <v>51828</v>
          </cell>
          <cell r="H4386">
            <v>37396.43</v>
          </cell>
          <cell r="I4386">
            <v>4270.7</v>
          </cell>
          <cell r="AY4386">
            <v>199</v>
          </cell>
          <cell r="CK4386">
            <v>0</v>
          </cell>
          <cell r="CL4386">
            <v>0</v>
          </cell>
          <cell r="CM4386">
            <v>0</v>
          </cell>
        </row>
        <row r="4387">
          <cell r="F4387">
            <v>80000</v>
          </cell>
          <cell r="G4387">
            <v>110292</v>
          </cell>
          <cell r="H4387">
            <v>102137.47</v>
          </cell>
          <cell r="I4387">
            <v>8114.98</v>
          </cell>
          <cell r="AY4387">
            <v>2630.98</v>
          </cell>
          <cell r="CK4387">
            <v>0</v>
          </cell>
          <cell r="CL4387">
            <v>0</v>
          </cell>
          <cell r="CM4387">
            <v>0</v>
          </cell>
        </row>
        <row r="4388">
          <cell r="F4388">
            <v>250000</v>
          </cell>
          <cell r="G4388">
            <v>312736.56</v>
          </cell>
          <cell r="H4388">
            <v>221184.81</v>
          </cell>
          <cell r="I4388">
            <v>86969.68</v>
          </cell>
          <cell r="AY4388">
            <v>752.64</v>
          </cell>
          <cell r="CK4388">
            <v>0</v>
          </cell>
          <cell r="CL4388">
            <v>0</v>
          </cell>
          <cell r="CM4388">
            <v>0</v>
          </cell>
        </row>
        <row r="4389">
          <cell r="F4389">
            <v>1914504</v>
          </cell>
          <cell r="G4389">
            <v>1914504</v>
          </cell>
          <cell r="H4389">
            <v>1291731.7</v>
          </cell>
          <cell r="I4389">
            <v>60990.55</v>
          </cell>
          <cell r="AY4389">
            <v>13805.68</v>
          </cell>
          <cell r="CK4389">
            <v>0</v>
          </cell>
          <cell r="CL4389">
            <v>0</v>
          </cell>
          <cell r="CM4389">
            <v>0</v>
          </cell>
        </row>
        <row r="4390">
          <cell r="F4390">
            <v>75703</v>
          </cell>
          <cell r="G4390">
            <v>68703</v>
          </cell>
          <cell r="H4390">
            <v>43897.93</v>
          </cell>
          <cell r="I4390">
            <v>837.52</v>
          </cell>
          <cell r="AY4390">
            <v>0</v>
          </cell>
          <cell r="CK4390">
            <v>0</v>
          </cell>
          <cell r="CL4390">
            <v>0</v>
          </cell>
          <cell r="CM4390">
            <v>0</v>
          </cell>
        </row>
        <row r="4391">
          <cell r="F4391">
            <v>11400</v>
          </cell>
          <cell r="G4391">
            <v>1400</v>
          </cell>
          <cell r="H4391">
            <v>1343.91</v>
          </cell>
          <cell r="I4391">
            <v>0</v>
          </cell>
          <cell r="AY4391">
            <v>0</v>
          </cell>
          <cell r="CK4391">
            <v>0</v>
          </cell>
          <cell r="CL4391">
            <v>0</v>
          </cell>
          <cell r="CM4391">
            <v>0</v>
          </cell>
        </row>
        <row r="4392">
          <cell r="F4392">
            <v>57953</v>
          </cell>
          <cell r="G4392">
            <v>57953</v>
          </cell>
          <cell r="H4392">
            <v>45953.43</v>
          </cell>
          <cell r="I4392">
            <v>200</v>
          </cell>
          <cell r="AY4392">
            <v>0</v>
          </cell>
          <cell r="CK4392">
            <v>0</v>
          </cell>
          <cell r="CL4392">
            <v>0</v>
          </cell>
          <cell r="CM4392">
            <v>0</v>
          </cell>
        </row>
        <row r="4393">
          <cell r="F4393">
            <v>6867</v>
          </cell>
          <cell r="G4393">
            <v>7217</v>
          </cell>
          <cell r="H4393">
            <v>5071</v>
          </cell>
          <cell r="I4393">
            <v>74</v>
          </cell>
          <cell r="AY4393">
            <v>0</v>
          </cell>
          <cell r="CK4393">
            <v>0</v>
          </cell>
          <cell r="CL4393">
            <v>0</v>
          </cell>
          <cell r="CM4393">
            <v>0</v>
          </cell>
        </row>
        <row r="4394">
          <cell r="F4394">
            <v>17353</v>
          </cell>
          <cell r="G4394">
            <v>16653</v>
          </cell>
          <cell r="H4394">
            <v>8466.2000000000007</v>
          </cell>
          <cell r="I4394">
            <v>2389</v>
          </cell>
          <cell r="AY4394">
            <v>0</v>
          </cell>
          <cell r="CK4394">
            <v>0</v>
          </cell>
          <cell r="CL4394">
            <v>0</v>
          </cell>
          <cell r="CM4394">
            <v>0</v>
          </cell>
        </row>
        <row r="4395">
          <cell r="F4395">
            <v>5859</v>
          </cell>
          <cell r="G4395">
            <v>20229</v>
          </cell>
          <cell r="H4395">
            <v>14033.9</v>
          </cell>
          <cell r="I4395">
            <v>3493.3</v>
          </cell>
          <cell r="AY4395">
            <v>0</v>
          </cell>
          <cell r="CK4395">
            <v>0</v>
          </cell>
          <cell r="CL4395">
            <v>0</v>
          </cell>
          <cell r="CM4395">
            <v>0</v>
          </cell>
        </row>
        <row r="4396">
          <cell r="F4396">
            <v>26600</v>
          </cell>
          <cell r="G4396">
            <v>51764</v>
          </cell>
          <cell r="H4396">
            <v>41063.870000000003</v>
          </cell>
          <cell r="I4396">
            <v>3047.35</v>
          </cell>
          <cell r="AY4396">
            <v>0</v>
          </cell>
          <cell r="CK4396">
            <v>0</v>
          </cell>
          <cell r="CL4396">
            <v>0</v>
          </cell>
          <cell r="CM4396">
            <v>0</v>
          </cell>
        </row>
        <row r="4397">
          <cell r="F4397">
            <v>11727</v>
          </cell>
          <cell r="G4397">
            <v>6727</v>
          </cell>
          <cell r="H4397">
            <v>1246.95</v>
          </cell>
          <cell r="I4397">
            <v>0</v>
          </cell>
          <cell r="AY4397">
            <v>900</v>
          </cell>
          <cell r="CK4397">
            <v>0</v>
          </cell>
          <cell r="CL4397">
            <v>0</v>
          </cell>
          <cell r="CM4397">
            <v>0</v>
          </cell>
        </row>
        <row r="4398">
          <cell r="F4398">
            <v>0</v>
          </cell>
          <cell r="G4398">
            <v>436</v>
          </cell>
          <cell r="H4398">
            <v>436</v>
          </cell>
          <cell r="I4398">
            <v>0</v>
          </cell>
          <cell r="AY4398">
            <v>0</v>
          </cell>
          <cell r="CK4398">
            <v>0</v>
          </cell>
          <cell r="CL4398">
            <v>0</v>
          </cell>
          <cell r="CM4398">
            <v>0</v>
          </cell>
        </row>
        <row r="4399">
          <cell r="F4399">
            <v>1127</v>
          </cell>
          <cell r="G4399">
            <v>1127</v>
          </cell>
          <cell r="H4399">
            <v>376.03</v>
          </cell>
          <cell r="I4399">
            <v>0</v>
          </cell>
          <cell r="AY4399">
            <v>0</v>
          </cell>
          <cell r="CK4399">
            <v>0</v>
          </cell>
          <cell r="CL4399">
            <v>0</v>
          </cell>
          <cell r="CM4399">
            <v>0</v>
          </cell>
        </row>
        <row r="4400">
          <cell r="F4400">
            <v>3530</v>
          </cell>
          <cell r="G4400">
            <v>3530</v>
          </cell>
          <cell r="H4400">
            <v>150</v>
          </cell>
          <cell r="I4400">
            <v>1900</v>
          </cell>
          <cell r="AY4400">
            <v>0</v>
          </cell>
          <cell r="CK4400">
            <v>0</v>
          </cell>
          <cell r="CL4400">
            <v>0</v>
          </cell>
          <cell r="CM4400">
            <v>0</v>
          </cell>
        </row>
        <row r="4401">
          <cell r="F4401">
            <v>5733</v>
          </cell>
          <cell r="G4401">
            <v>14233</v>
          </cell>
          <cell r="H4401">
            <v>12185.26</v>
          </cell>
          <cell r="I4401">
            <v>130.49</v>
          </cell>
          <cell r="AY4401">
            <v>0</v>
          </cell>
          <cell r="CK4401">
            <v>0</v>
          </cell>
          <cell r="CL4401">
            <v>0</v>
          </cell>
          <cell r="CM4401">
            <v>0</v>
          </cell>
        </row>
        <row r="4402">
          <cell r="F4402">
            <v>1606</v>
          </cell>
          <cell r="G4402">
            <v>1606</v>
          </cell>
          <cell r="H4402">
            <v>1277.0999999999999</v>
          </cell>
          <cell r="I4402">
            <v>0</v>
          </cell>
          <cell r="AY4402">
            <v>0</v>
          </cell>
          <cell r="CK4402">
            <v>0</v>
          </cell>
          <cell r="CL4402">
            <v>0</v>
          </cell>
          <cell r="CM4402">
            <v>0</v>
          </cell>
        </row>
        <row r="4403">
          <cell r="F4403">
            <v>2100000</v>
          </cell>
          <cell r="G4403">
            <v>4085400.03</v>
          </cell>
          <cell r="H4403">
            <v>3751705.32</v>
          </cell>
          <cell r="I4403">
            <v>359096.11</v>
          </cell>
          <cell r="AY4403">
            <v>26411.78</v>
          </cell>
          <cell r="CK4403">
            <v>0</v>
          </cell>
          <cell r="CL4403">
            <v>0</v>
          </cell>
          <cell r="CM4403">
            <v>200000</v>
          </cell>
        </row>
        <row r="4404">
          <cell r="F4404">
            <v>992</v>
          </cell>
          <cell r="G4404">
            <v>992</v>
          </cell>
          <cell r="H4404">
            <v>154.24</v>
          </cell>
          <cell r="I4404">
            <v>0</v>
          </cell>
          <cell r="AY4404">
            <v>40.92</v>
          </cell>
          <cell r="CK4404">
            <v>0</v>
          </cell>
          <cell r="CL4404">
            <v>0</v>
          </cell>
          <cell r="CM4404">
            <v>0</v>
          </cell>
        </row>
        <row r="4405">
          <cell r="F4405">
            <v>0</v>
          </cell>
          <cell r="G4405">
            <v>10675</v>
          </cell>
          <cell r="H4405">
            <v>0</v>
          </cell>
          <cell r="I4405">
            <v>0</v>
          </cell>
          <cell r="AY4405">
            <v>0</v>
          </cell>
          <cell r="CK4405">
            <v>0</v>
          </cell>
          <cell r="CL4405">
            <v>0</v>
          </cell>
          <cell r="CM4405">
            <v>0</v>
          </cell>
        </row>
        <row r="4406">
          <cell r="F4406">
            <v>0</v>
          </cell>
          <cell r="G4406">
            <v>121750</v>
          </cell>
          <cell r="H4406">
            <v>23460</v>
          </cell>
          <cell r="I4406">
            <v>98137.64</v>
          </cell>
          <cell r="AY4406">
            <v>0</v>
          </cell>
          <cell r="CK4406">
            <v>0</v>
          </cell>
          <cell r="CL4406">
            <v>0</v>
          </cell>
          <cell r="CM4406">
            <v>0</v>
          </cell>
        </row>
        <row r="4407">
          <cell r="F4407">
            <v>0</v>
          </cell>
          <cell r="G4407">
            <v>8000</v>
          </cell>
          <cell r="H4407">
            <v>0</v>
          </cell>
          <cell r="I4407">
            <v>0</v>
          </cell>
          <cell r="AY4407">
            <v>0</v>
          </cell>
          <cell r="CK4407">
            <v>0</v>
          </cell>
          <cell r="CL4407">
            <v>0</v>
          </cell>
          <cell r="CM4407">
            <v>0</v>
          </cell>
        </row>
        <row r="4408">
          <cell r="F4408">
            <v>0</v>
          </cell>
          <cell r="G4408">
            <v>12000</v>
          </cell>
          <cell r="H4408">
            <v>0</v>
          </cell>
          <cell r="I4408">
            <v>0</v>
          </cell>
          <cell r="AY4408">
            <v>0</v>
          </cell>
          <cell r="CK4408">
            <v>0</v>
          </cell>
          <cell r="CL4408">
            <v>0</v>
          </cell>
          <cell r="CM4408">
            <v>0</v>
          </cell>
        </row>
        <row r="4409">
          <cell r="F4409">
            <v>0</v>
          </cell>
          <cell r="G4409">
            <v>22125</v>
          </cell>
          <cell r="H4409">
            <v>20125</v>
          </cell>
          <cell r="I4409">
            <v>0</v>
          </cell>
          <cell r="AY4409">
            <v>0</v>
          </cell>
          <cell r="CK4409">
            <v>0</v>
          </cell>
          <cell r="CL4409">
            <v>0</v>
          </cell>
          <cell r="CM4409">
            <v>0</v>
          </cell>
        </row>
        <row r="4410">
          <cell r="F4410">
            <v>6574680</v>
          </cell>
          <cell r="G4410">
            <v>6574680</v>
          </cell>
          <cell r="H4410">
            <v>5225979.5599999996</v>
          </cell>
          <cell r="I4410">
            <v>0</v>
          </cell>
          <cell r="AY4410">
            <v>570769.29</v>
          </cell>
          <cell r="CK4410">
            <v>0</v>
          </cell>
          <cell r="CL4410">
            <v>0</v>
          </cell>
          <cell r="CM4410">
            <v>0</v>
          </cell>
        </row>
        <row r="4411">
          <cell r="F4411">
            <v>367783</v>
          </cell>
          <cell r="G4411">
            <v>367783</v>
          </cell>
          <cell r="H4411">
            <v>335435</v>
          </cell>
          <cell r="I4411">
            <v>0</v>
          </cell>
          <cell r="AY4411">
            <v>34984</v>
          </cell>
          <cell r="CK4411">
            <v>0</v>
          </cell>
          <cell r="CL4411">
            <v>0</v>
          </cell>
          <cell r="CM4411">
            <v>0</v>
          </cell>
        </row>
        <row r="4412">
          <cell r="F4412">
            <v>524222</v>
          </cell>
          <cell r="G4412">
            <v>524222</v>
          </cell>
          <cell r="H4412">
            <v>253306.25</v>
          </cell>
          <cell r="I4412">
            <v>0</v>
          </cell>
          <cell r="AY4412">
            <v>1016.66</v>
          </cell>
          <cell r="CK4412">
            <v>0</v>
          </cell>
          <cell r="CL4412">
            <v>0</v>
          </cell>
          <cell r="CM4412">
            <v>0</v>
          </cell>
        </row>
        <row r="4413">
          <cell r="F4413">
            <v>1354715</v>
          </cell>
          <cell r="G4413">
            <v>1354715</v>
          </cell>
          <cell r="H4413">
            <v>0</v>
          </cell>
          <cell r="I4413">
            <v>0</v>
          </cell>
          <cell r="AY4413">
            <v>0</v>
          </cell>
          <cell r="CK4413">
            <v>0</v>
          </cell>
          <cell r="CL4413">
            <v>0</v>
          </cell>
          <cell r="CM4413">
            <v>0</v>
          </cell>
        </row>
        <row r="4414">
          <cell r="F4414">
            <v>33469</v>
          </cell>
          <cell r="G4414">
            <v>52748.59</v>
          </cell>
          <cell r="H4414">
            <v>52748.59</v>
          </cell>
          <cell r="I4414">
            <v>0</v>
          </cell>
          <cell r="AY4414">
            <v>13745.5</v>
          </cell>
          <cell r="CK4414">
            <v>0</v>
          </cell>
          <cell r="CL4414">
            <v>0</v>
          </cell>
          <cell r="CM4414">
            <v>0</v>
          </cell>
        </row>
        <row r="4415">
          <cell r="F4415">
            <v>1009286</v>
          </cell>
          <cell r="G4415">
            <v>1009286</v>
          </cell>
          <cell r="H4415">
            <v>763857.28</v>
          </cell>
          <cell r="I4415">
            <v>0</v>
          </cell>
          <cell r="AY4415">
            <v>82681.14</v>
          </cell>
          <cell r="CK4415">
            <v>0</v>
          </cell>
          <cell r="CL4415">
            <v>0</v>
          </cell>
          <cell r="CM4415">
            <v>0</v>
          </cell>
        </row>
        <row r="4416">
          <cell r="F4416">
            <v>168229</v>
          </cell>
          <cell r="G4416">
            <v>168229</v>
          </cell>
          <cell r="H4416">
            <v>130028.23</v>
          </cell>
          <cell r="I4416">
            <v>0</v>
          </cell>
          <cell r="AY4416">
            <v>14120.03</v>
          </cell>
          <cell r="CK4416">
            <v>0</v>
          </cell>
          <cell r="CL4416">
            <v>0</v>
          </cell>
          <cell r="CM4416">
            <v>0</v>
          </cell>
        </row>
        <row r="4417">
          <cell r="F4417">
            <v>264000</v>
          </cell>
          <cell r="G4417">
            <v>264000</v>
          </cell>
          <cell r="H4417">
            <v>207908.45</v>
          </cell>
          <cell r="I4417">
            <v>0</v>
          </cell>
          <cell r="AY4417">
            <v>22230</v>
          </cell>
          <cell r="CK4417">
            <v>0</v>
          </cell>
          <cell r="CL4417">
            <v>0</v>
          </cell>
          <cell r="CM4417">
            <v>0</v>
          </cell>
        </row>
        <row r="4418">
          <cell r="F4418">
            <v>154381</v>
          </cell>
          <cell r="G4418">
            <v>163206.16</v>
          </cell>
          <cell r="H4418">
            <v>163206.16</v>
          </cell>
          <cell r="I4418">
            <v>0</v>
          </cell>
          <cell r="AY4418">
            <v>0</v>
          </cell>
          <cell r="CK4418">
            <v>0</v>
          </cell>
          <cell r="CL4418">
            <v>0</v>
          </cell>
          <cell r="CM4418">
            <v>0</v>
          </cell>
        </row>
        <row r="4419">
          <cell r="F4419">
            <v>899716</v>
          </cell>
          <cell r="G4419">
            <v>899716</v>
          </cell>
          <cell r="H4419">
            <v>645314.9</v>
          </cell>
          <cell r="I4419">
            <v>0</v>
          </cell>
          <cell r="AY4419">
            <v>68733.83</v>
          </cell>
          <cell r="CK4419">
            <v>0</v>
          </cell>
          <cell r="CL4419">
            <v>0</v>
          </cell>
          <cell r="CM4419">
            <v>0</v>
          </cell>
        </row>
        <row r="4420">
          <cell r="F4420">
            <v>6196</v>
          </cell>
          <cell r="G4420">
            <v>6196</v>
          </cell>
          <cell r="H4420">
            <v>6000</v>
          </cell>
          <cell r="I4420">
            <v>0</v>
          </cell>
          <cell r="AY4420">
            <v>0</v>
          </cell>
          <cell r="CK4420">
            <v>0</v>
          </cell>
          <cell r="CL4420">
            <v>0</v>
          </cell>
          <cell r="CM4420">
            <v>0</v>
          </cell>
        </row>
        <row r="4421">
          <cell r="F4421">
            <v>220025</v>
          </cell>
          <cell r="G4421">
            <v>212129.84</v>
          </cell>
          <cell r="H4421">
            <v>149460.10999999999</v>
          </cell>
          <cell r="I4421">
            <v>0</v>
          </cell>
          <cell r="AY4421">
            <v>0</v>
          </cell>
          <cell r="CK4421">
            <v>0</v>
          </cell>
          <cell r="CL4421">
            <v>0</v>
          </cell>
          <cell r="CM4421">
            <v>0</v>
          </cell>
        </row>
        <row r="4422">
          <cell r="F4422">
            <v>2714</v>
          </cell>
          <cell r="G4422">
            <v>2714</v>
          </cell>
          <cell r="H4422">
            <v>1519.07</v>
          </cell>
          <cell r="I4422">
            <v>0</v>
          </cell>
          <cell r="AY4422">
            <v>0</v>
          </cell>
          <cell r="CK4422">
            <v>0</v>
          </cell>
          <cell r="CL4422">
            <v>0</v>
          </cell>
          <cell r="CM4422">
            <v>0</v>
          </cell>
        </row>
        <row r="4423">
          <cell r="F4423">
            <v>45707</v>
          </cell>
          <cell r="G4423">
            <v>38109</v>
          </cell>
          <cell r="H4423">
            <v>37286.9</v>
          </cell>
          <cell r="I4423">
            <v>0</v>
          </cell>
          <cell r="AY4423">
            <v>0</v>
          </cell>
          <cell r="CK4423">
            <v>0</v>
          </cell>
          <cell r="CL4423">
            <v>0</v>
          </cell>
          <cell r="CM4423">
            <v>0</v>
          </cell>
        </row>
        <row r="4424">
          <cell r="F4424">
            <v>350</v>
          </cell>
          <cell r="G4424">
            <v>350</v>
          </cell>
          <cell r="H4424">
            <v>350</v>
          </cell>
          <cell r="I4424">
            <v>0</v>
          </cell>
          <cell r="AY4424">
            <v>0</v>
          </cell>
          <cell r="CK4424">
            <v>0</v>
          </cell>
          <cell r="CL4424">
            <v>0</v>
          </cell>
          <cell r="CM4424">
            <v>0</v>
          </cell>
        </row>
        <row r="4425">
          <cell r="F4425">
            <v>1135</v>
          </cell>
          <cell r="G4425">
            <v>1135</v>
          </cell>
          <cell r="H4425">
            <v>249</v>
          </cell>
          <cell r="I4425">
            <v>39</v>
          </cell>
          <cell r="AY4425">
            <v>0</v>
          </cell>
          <cell r="CK4425">
            <v>0</v>
          </cell>
          <cell r="CL4425">
            <v>0</v>
          </cell>
          <cell r="CM4425">
            <v>0</v>
          </cell>
        </row>
        <row r="4426">
          <cell r="F4426">
            <v>2095</v>
          </cell>
          <cell r="G4426">
            <v>2995</v>
          </cell>
          <cell r="H4426">
            <v>1600.76</v>
          </cell>
          <cell r="I4426">
            <v>1381</v>
          </cell>
          <cell r="AY4426">
            <v>0</v>
          </cell>
          <cell r="CK4426">
            <v>0</v>
          </cell>
          <cell r="CL4426">
            <v>0</v>
          </cell>
          <cell r="CM4426">
            <v>0</v>
          </cell>
        </row>
        <row r="4427">
          <cell r="F4427">
            <v>1300</v>
          </cell>
          <cell r="G4427">
            <v>1229</v>
          </cell>
          <cell r="H4427">
            <v>0</v>
          </cell>
          <cell r="I4427">
            <v>0</v>
          </cell>
          <cell r="AY4427">
            <v>0</v>
          </cell>
          <cell r="CK4427">
            <v>0</v>
          </cell>
          <cell r="CL4427">
            <v>0</v>
          </cell>
          <cell r="CM4427">
            <v>0</v>
          </cell>
        </row>
        <row r="4428">
          <cell r="F4428">
            <v>25000</v>
          </cell>
          <cell r="G4428">
            <v>25000</v>
          </cell>
          <cell r="H4428">
            <v>24997.09</v>
          </cell>
          <cell r="I4428">
            <v>2</v>
          </cell>
          <cell r="AY4428">
            <v>0</v>
          </cell>
          <cell r="CK4428">
            <v>0</v>
          </cell>
          <cell r="CL4428">
            <v>0</v>
          </cell>
          <cell r="CM4428">
            <v>0</v>
          </cell>
        </row>
        <row r="4429">
          <cell r="F4429">
            <v>53649</v>
          </cell>
          <cell r="G4429">
            <v>53649</v>
          </cell>
          <cell r="H4429">
            <v>19726.61</v>
          </cell>
          <cell r="I4429">
            <v>5604.81</v>
          </cell>
          <cell r="AY4429">
            <v>0</v>
          </cell>
          <cell r="CK4429">
            <v>0</v>
          </cell>
          <cell r="CL4429">
            <v>0</v>
          </cell>
          <cell r="CM4429">
            <v>0</v>
          </cell>
        </row>
        <row r="4430">
          <cell r="F4430">
            <v>8000</v>
          </cell>
          <cell r="G4430">
            <v>16000</v>
          </cell>
          <cell r="H4430">
            <v>10174.83</v>
          </cell>
          <cell r="I4430">
            <v>0</v>
          </cell>
          <cell r="AY4430">
            <v>0</v>
          </cell>
          <cell r="CK4430">
            <v>0</v>
          </cell>
          <cell r="CL4430">
            <v>0</v>
          </cell>
          <cell r="CM4430">
            <v>0</v>
          </cell>
        </row>
        <row r="4431">
          <cell r="F4431">
            <v>450</v>
          </cell>
          <cell r="G4431">
            <v>450</v>
          </cell>
          <cell r="H4431">
            <v>100</v>
          </cell>
          <cell r="I4431">
            <v>100</v>
          </cell>
          <cell r="AY4431">
            <v>0</v>
          </cell>
          <cell r="CK4431">
            <v>0</v>
          </cell>
          <cell r="CL4431">
            <v>0</v>
          </cell>
          <cell r="CM4431">
            <v>0</v>
          </cell>
        </row>
        <row r="4432">
          <cell r="F4432">
            <v>3927</v>
          </cell>
          <cell r="G4432">
            <v>3998</v>
          </cell>
          <cell r="H4432">
            <v>3758</v>
          </cell>
          <cell r="I4432">
            <v>240</v>
          </cell>
          <cell r="AY4432">
            <v>0</v>
          </cell>
          <cell r="CK4432">
            <v>0</v>
          </cell>
          <cell r="CL4432">
            <v>0</v>
          </cell>
          <cell r="CM4432">
            <v>0</v>
          </cell>
        </row>
        <row r="4433">
          <cell r="F4433">
            <v>4521</v>
          </cell>
          <cell r="G4433">
            <v>4521</v>
          </cell>
          <cell r="H4433">
            <v>2124.5</v>
          </cell>
          <cell r="I4433">
            <v>300</v>
          </cell>
          <cell r="AY4433">
            <v>0</v>
          </cell>
          <cell r="CK4433">
            <v>0</v>
          </cell>
          <cell r="CL4433">
            <v>0</v>
          </cell>
          <cell r="CM4433">
            <v>0</v>
          </cell>
        </row>
        <row r="4434">
          <cell r="F4434">
            <v>58678</v>
          </cell>
          <cell r="G4434">
            <v>58678</v>
          </cell>
          <cell r="H4434">
            <v>48087.13</v>
          </cell>
          <cell r="I4434">
            <v>0</v>
          </cell>
          <cell r="AY4434">
            <v>0</v>
          </cell>
          <cell r="CK4434">
            <v>0</v>
          </cell>
          <cell r="CL4434">
            <v>0</v>
          </cell>
          <cell r="CM4434">
            <v>0</v>
          </cell>
        </row>
        <row r="4435">
          <cell r="F4435">
            <v>28856</v>
          </cell>
          <cell r="G4435">
            <v>28856</v>
          </cell>
          <cell r="H4435">
            <v>19366.71</v>
          </cell>
          <cell r="I4435">
            <v>0</v>
          </cell>
          <cell r="AY4435">
            <v>0</v>
          </cell>
          <cell r="CK4435">
            <v>0</v>
          </cell>
          <cell r="CL4435">
            <v>0</v>
          </cell>
          <cell r="CM4435">
            <v>0</v>
          </cell>
        </row>
        <row r="4436">
          <cell r="F4436">
            <v>5541</v>
          </cell>
          <cell r="G4436">
            <v>5541</v>
          </cell>
          <cell r="H4436">
            <v>4285</v>
          </cell>
          <cell r="I4436">
            <v>750</v>
          </cell>
          <cell r="AY4436">
            <v>0</v>
          </cell>
          <cell r="CK4436">
            <v>0</v>
          </cell>
          <cell r="CL4436">
            <v>0</v>
          </cell>
          <cell r="CM4436">
            <v>0</v>
          </cell>
        </row>
        <row r="4437">
          <cell r="F4437">
            <v>46103</v>
          </cell>
          <cell r="G4437">
            <v>45203</v>
          </cell>
          <cell r="H4437">
            <v>13255.65</v>
          </cell>
          <cell r="I4437">
            <v>1949</v>
          </cell>
          <cell r="AY4437">
            <v>860</v>
          </cell>
          <cell r="CK4437">
            <v>0</v>
          </cell>
          <cell r="CL4437">
            <v>0</v>
          </cell>
          <cell r="CM4437">
            <v>0</v>
          </cell>
        </row>
        <row r="4438">
          <cell r="F4438">
            <v>249</v>
          </cell>
          <cell r="G4438">
            <v>249</v>
          </cell>
          <cell r="H4438">
            <v>0</v>
          </cell>
          <cell r="I4438">
            <v>0</v>
          </cell>
          <cell r="AY4438">
            <v>0</v>
          </cell>
          <cell r="CK4438">
            <v>0</v>
          </cell>
          <cell r="CL4438">
            <v>0</v>
          </cell>
          <cell r="CM4438">
            <v>0</v>
          </cell>
        </row>
        <row r="4439">
          <cell r="F4439">
            <v>3045</v>
          </cell>
          <cell r="G4439">
            <v>3045</v>
          </cell>
          <cell r="H4439">
            <v>300</v>
          </cell>
          <cell r="I4439">
            <v>0</v>
          </cell>
          <cell r="AY4439">
            <v>0</v>
          </cell>
          <cell r="CK4439">
            <v>0</v>
          </cell>
          <cell r="CL4439">
            <v>0</v>
          </cell>
          <cell r="CM4439">
            <v>0</v>
          </cell>
        </row>
        <row r="4440">
          <cell r="F4440">
            <v>383</v>
          </cell>
          <cell r="G4440">
            <v>383</v>
          </cell>
          <cell r="H4440">
            <v>0</v>
          </cell>
          <cell r="I4440">
            <v>230</v>
          </cell>
          <cell r="AY4440">
            <v>0</v>
          </cell>
          <cell r="CK4440">
            <v>0</v>
          </cell>
          <cell r="CL4440">
            <v>0</v>
          </cell>
          <cell r="CM4440">
            <v>0</v>
          </cell>
        </row>
        <row r="4441">
          <cell r="F4441">
            <v>71138</v>
          </cell>
          <cell r="G4441">
            <v>67335.95</v>
          </cell>
          <cell r="H4441">
            <v>48523.83</v>
          </cell>
          <cell r="I4441">
            <v>1734.84</v>
          </cell>
          <cell r="AY4441">
            <v>2720.61</v>
          </cell>
          <cell r="CK4441">
            <v>0</v>
          </cell>
          <cell r="CL4441">
            <v>0</v>
          </cell>
          <cell r="CM4441">
            <v>0</v>
          </cell>
        </row>
        <row r="4442">
          <cell r="F4442">
            <v>6148152</v>
          </cell>
          <cell r="G4442">
            <v>6148152</v>
          </cell>
          <cell r="H4442">
            <v>4842706.2699999996</v>
          </cell>
          <cell r="I4442">
            <v>0</v>
          </cell>
          <cell r="AY4442">
            <v>547373.61</v>
          </cell>
          <cell r="CK4442">
            <v>0</v>
          </cell>
          <cell r="CL4442">
            <v>0</v>
          </cell>
          <cell r="CM4442">
            <v>0</v>
          </cell>
        </row>
        <row r="4443">
          <cell r="F4443">
            <v>13539</v>
          </cell>
          <cell r="G4443">
            <v>26422.36</v>
          </cell>
          <cell r="H4443">
            <v>18662.04</v>
          </cell>
          <cell r="I4443">
            <v>0</v>
          </cell>
          <cell r="AY4443">
            <v>0</v>
          </cell>
          <cell r="CK4443">
            <v>0</v>
          </cell>
          <cell r="CL4443">
            <v>0</v>
          </cell>
          <cell r="CM4443">
            <v>0</v>
          </cell>
        </row>
        <row r="4444">
          <cell r="F4444">
            <v>0</v>
          </cell>
          <cell r="G4444">
            <v>10559.87</v>
          </cell>
          <cell r="H4444">
            <v>10559.87</v>
          </cell>
          <cell r="I4444">
            <v>0</v>
          </cell>
          <cell r="AY4444">
            <v>10559.87</v>
          </cell>
          <cell r="CK4444">
            <v>0</v>
          </cell>
          <cell r="CL4444">
            <v>0</v>
          </cell>
          <cell r="CM4444">
            <v>0</v>
          </cell>
        </row>
        <row r="4445">
          <cell r="F4445">
            <v>589104</v>
          </cell>
          <cell r="G4445">
            <v>589104</v>
          </cell>
          <cell r="H4445">
            <v>475473.4</v>
          </cell>
          <cell r="I4445">
            <v>0</v>
          </cell>
          <cell r="AY4445">
            <v>50900</v>
          </cell>
          <cell r="CK4445">
            <v>0</v>
          </cell>
          <cell r="CL4445">
            <v>0</v>
          </cell>
          <cell r="CM4445">
            <v>0</v>
          </cell>
        </row>
        <row r="4446">
          <cell r="F4446">
            <v>525993</v>
          </cell>
          <cell r="G4446">
            <v>525993</v>
          </cell>
          <cell r="H4446">
            <v>250946.21</v>
          </cell>
          <cell r="I4446">
            <v>0</v>
          </cell>
          <cell r="AY4446">
            <v>6150.41</v>
          </cell>
          <cell r="CK4446">
            <v>0</v>
          </cell>
          <cell r="CL4446">
            <v>0</v>
          </cell>
          <cell r="CM4446">
            <v>0</v>
          </cell>
        </row>
        <row r="4447">
          <cell r="F4447">
            <v>1311848</v>
          </cell>
          <cell r="G4447">
            <v>1311848</v>
          </cell>
          <cell r="H4447">
            <v>32836.93</v>
          </cell>
          <cell r="I4447">
            <v>0</v>
          </cell>
          <cell r="AY4447">
            <v>0</v>
          </cell>
          <cell r="CK4447">
            <v>0</v>
          </cell>
          <cell r="CL4447">
            <v>0</v>
          </cell>
          <cell r="CM4447">
            <v>0</v>
          </cell>
        </row>
        <row r="4448">
          <cell r="F4448">
            <v>1697526</v>
          </cell>
          <cell r="G4448">
            <v>1695316.02</v>
          </cell>
          <cell r="H4448">
            <v>1695316.02</v>
          </cell>
          <cell r="I4448">
            <v>0</v>
          </cell>
          <cell r="AY4448">
            <v>373012.14</v>
          </cell>
          <cell r="CK4448">
            <v>0</v>
          </cell>
          <cell r="CL4448">
            <v>0</v>
          </cell>
          <cell r="CM4448">
            <v>0</v>
          </cell>
        </row>
        <row r="4449">
          <cell r="F4449">
            <v>0</v>
          </cell>
          <cell r="G4449">
            <v>292308.87</v>
          </cell>
          <cell r="H4449">
            <v>292308.87</v>
          </cell>
          <cell r="I4449">
            <v>0</v>
          </cell>
          <cell r="AY4449">
            <v>0</v>
          </cell>
          <cell r="CK4449">
            <v>0</v>
          </cell>
          <cell r="CL4449">
            <v>0</v>
          </cell>
          <cell r="CM4449">
            <v>0</v>
          </cell>
        </row>
        <row r="4450">
          <cell r="F4450">
            <v>1020611</v>
          </cell>
          <cell r="G4450">
            <v>1020611</v>
          </cell>
          <cell r="H4450">
            <v>764212.3</v>
          </cell>
          <cell r="I4450">
            <v>0</v>
          </cell>
          <cell r="AY4450">
            <v>84531.23</v>
          </cell>
          <cell r="CK4450">
            <v>0</v>
          </cell>
          <cell r="CL4450">
            <v>0</v>
          </cell>
          <cell r="CM4450">
            <v>0</v>
          </cell>
        </row>
        <row r="4451">
          <cell r="F4451">
            <v>163576</v>
          </cell>
          <cell r="G4451">
            <v>163576</v>
          </cell>
          <cell r="H4451">
            <v>124539.41</v>
          </cell>
          <cell r="I4451">
            <v>0</v>
          </cell>
          <cell r="AY4451">
            <v>13827.19</v>
          </cell>
          <cell r="CK4451">
            <v>0</v>
          </cell>
          <cell r="CL4451">
            <v>0</v>
          </cell>
          <cell r="CM4451">
            <v>0</v>
          </cell>
        </row>
        <row r="4452">
          <cell r="F4452">
            <v>349800</v>
          </cell>
          <cell r="G4452">
            <v>349800</v>
          </cell>
          <cell r="H4452">
            <v>269310.59999999998</v>
          </cell>
          <cell r="I4452">
            <v>0</v>
          </cell>
          <cell r="AY4452">
            <v>29250</v>
          </cell>
          <cell r="CK4452">
            <v>0</v>
          </cell>
          <cell r="CL4452">
            <v>0</v>
          </cell>
          <cell r="CM4452">
            <v>0</v>
          </cell>
        </row>
        <row r="4453">
          <cell r="F4453">
            <v>149878</v>
          </cell>
          <cell r="G4453">
            <v>154019.17000000001</v>
          </cell>
          <cell r="H4453">
            <v>154019.17000000001</v>
          </cell>
          <cell r="I4453">
            <v>0</v>
          </cell>
          <cell r="AY4453">
            <v>0</v>
          </cell>
          <cell r="CK4453">
            <v>0</v>
          </cell>
          <cell r="CL4453">
            <v>0</v>
          </cell>
          <cell r="CM4453">
            <v>0</v>
          </cell>
        </row>
        <row r="4454">
          <cell r="F4454">
            <v>800134</v>
          </cell>
          <cell r="G4454">
            <v>800134</v>
          </cell>
          <cell r="H4454">
            <v>737458.39</v>
          </cell>
          <cell r="I4454">
            <v>0</v>
          </cell>
          <cell r="AY4454">
            <v>100030</v>
          </cell>
          <cell r="CK4454">
            <v>0</v>
          </cell>
          <cell r="CL4454">
            <v>0</v>
          </cell>
          <cell r="CM4454">
            <v>0</v>
          </cell>
        </row>
        <row r="4455">
          <cell r="F4455">
            <v>0</v>
          </cell>
          <cell r="G4455">
            <v>2000</v>
          </cell>
          <cell r="H4455">
            <v>129.01</v>
          </cell>
          <cell r="I4455">
            <v>0</v>
          </cell>
          <cell r="AY4455">
            <v>0</v>
          </cell>
          <cell r="CK4455">
            <v>0</v>
          </cell>
          <cell r="CL4455">
            <v>0</v>
          </cell>
          <cell r="CM4455">
            <v>0</v>
          </cell>
        </row>
        <row r="4456">
          <cell r="F4456">
            <v>129964</v>
          </cell>
          <cell r="G4456">
            <v>72660.98</v>
          </cell>
          <cell r="H4456">
            <v>72660.98</v>
          </cell>
          <cell r="I4456">
            <v>0</v>
          </cell>
          <cell r="AY4456">
            <v>0</v>
          </cell>
          <cell r="CK4456">
            <v>0</v>
          </cell>
          <cell r="CL4456">
            <v>0</v>
          </cell>
          <cell r="CM4456">
            <v>0</v>
          </cell>
        </row>
        <row r="4457">
          <cell r="F4457">
            <v>857560</v>
          </cell>
          <cell r="G4457">
            <v>1091941.83</v>
          </cell>
          <cell r="H4457">
            <v>1091941.83</v>
          </cell>
          <cell r="I4457">
            <v>0</v>
          </cell>
          <cell r="AY4457">
            <v>595327.84</v>
          </cell>
          <cell r="CK4457">
            <v>0</v>
          </cell>
          <cell r="CL4457">
            <v>0</v>
          </cell>
          <cell r="CM4457">
            <v>0</v>
          </cell>
        </row>
        <row r="4458">
          <cell r="F4458">
            <v>1444440</v>
          </cell>
          <cell r="G4458">
            <v>481043.92</v>
          </cell>
          <cell r="H4458">
            <v>19871</v>
          </cell>
          <cell r="I4458">
            <v>0</v>
          </cell>
          <cell r="AY4458">
            <v>2637.35</v>
          </cell>
          <cell r="CK4458">
            <v>0</v>
          </cell>
          <cell r="CL4458">
            <v>0</v>
          </cell>
          <cell r="CM4458">
            <v>0</v>
          </cell>
        </row>
        <row r="4459">
          <cell r="F4459">
            <v>45695</v>
          </cell>
          <cell r="G4459">
            <v>45695</v>
          </cell>
          <cell r="H4459">
            <v>30997</v>
          </cell>
          <cell r="I4459">
            <v>0</v>
          </cell>
          <cell r="AY4459">
            <v>629</v>
          </cell>
          <cell r="CK4459">
            <v>0</v>
          </cell>
          <cell r="CL4459">
            <v>0</v>
          </cell>
          <cell r="CM4459">
            <v>0</v>
          </cell>
        </row>
        <row r="4460">
          <cell r="F4460">
            <v>907517</v>
          </cell>
          <cell r="G4460">
            <v>954892.38</v>
          </cell>
          <cell r="H4460">
            <v>652023.31999999995</v>
          </cell>
          <cell r="I4460">
            <v>0</v>
          </cell>
          <cell r="AY4460">
            <v>44252</v>
          </cell>
          <cell r="CK4460">
            <v>0</v>
          </cell>
          <cell r="CL4460">
            <v>0</v>
          </cell>
          <cell r="CM4460">
            <v>0</v>
          </cell>
        </row>
        <row r="4461">
          <cell r="F4461">
            <v>9066</v>
          </cell>
          <cell r="G4461">
            <v>9356</v>
          </cell>
          <cell r="H4461">
            <v>9354.9</v>
          </cell>
          <cell r="I4461">
            <v>0</v>
          </cell>
          <cell r="AY4461">
            <v>0</v>
          </cell>
          <cell r="CK4461">
            <v>0</v>
          </cell>
          <cell r="CL4461">
            <v>0</v>
          </cell>
          <cell r="CM4461">
            <v>0</v>
          </cell>
        </row>
        <row r="4462">
          <cell r="F4462">
            <v>0</v>
          </cell>
          <cell r="G4462">
            <v>3600</v>
          </cell>
          <cell r="H4462">
            <v>1200</v>
          </cell>
          <cell r="I4462">
            <v>0</v>
          </cell>
          <cell r="AY4462">
            <v>0</v>
          </cell>
          <cell r="CK4462">
            <v>0</v>
          </cell>
          <cell r="CL4462">
            <v>0</v>
          </cell>
          <cell r="CM4462">
            <v>0</v>
          </cell>
        </row>
        <row r="4463">
          <cell r="F4463">
            <v>42207</v>
          </cell>
          <cell r="G4463">
            <v>85117</v>
          </cell>
          <cell r="H4463">
            <v>52915.18</v>
          </cell>
          <cell r="I4463">
            <v>12075</v>
          </cell>
          <cell r="AY4463">
            <v>0</v>
          </cell>
          <cell r="CK4463">
            <v>0</v>
          </cell>
          <cell r="CL4463">
            <v>0</v>
          </cell>
          <cell r="CM4463">
            <v>0</v>
          </cell>
        </row>
        <row r="4464">
          <cell r="F4464">
            <v>124403</v>
          </cell>
          <cell r="G4464">
            <v>124403</v>
          </cell>
          <cell r="H4464">
            <v>79973.179999999993</v>
          </cell>
          <cell r="I4464">
            <v>0</v>
          </cell>
          <cell r="AY4464">
            <v>0</v>
          </cell>
          <cell r="CK4464">
            <v>0</v>
          </cell>
          <cell r="CL4464">
            <v>0</v>
          </cell>
          <cell r="CM4464">
            <v>0</v>
          </cell>
        </row>
        <row r="4465">
          <cell r="F4465">
            <v>0</v>
          </cell>
          <cell r="G4465">
            <v>15913.7</v>
          </cell>
          <cell r="H4465">
            <v>15913.7</v>
          </cell>
          <cell r="I4465">
            <v>0</v>
          </cell>
          <cell r="AY4465">
            <v>0</v>
          </cell>
          <cell r="CK4465">
            <v>0</v>
          </cell>
          <cell r="CL4465">
            <v>0</v>
          </cell>
          <cell r="CM4465">
            <v>0</v>
          </cell>
        </row>
        <row r="4466">
          <cell r="F4466">
            <v>350</v>
          </cell>
          <cell r="G4466">
            <v>350</v>
          </cell>
          <cell r="H4466">
            <v>0</v>
          </cell>
          <cell r="I4466">
            <v>0</v>
          </cell>
          <cell r="AY4466">
            <v>0</v>
          </cell>
          <cell r="CK4466">
            <v>0</v>
          </cell>
          <cell r="CL4466">
            <v>0</v>
          </cell>
          <cell r="CM4466">
            <v>0</v>
          </cell>
        </row>
        <row r="4467">
          <cell r="F4467">
            <v>16161</v>
          </cell>
          <cell r="G4467">
            <v>10961</v>
          </cell>
          <cell r="H4467">
            <v>2368.4899999999998</v>
          </cell>
          <cell r="I4467">
            <v>217</v>
          </cell>
          <cell r="AY4467">
            <v>57.5</v>
          </cell>
          <cell r="CK4467">
            <v>0</v>
          </cell>
          <cell r="CL4467">
            <v>0</v>
          </cell>
          <cell r="CM4467">
            <v>0</v>
          </cell>
        </row>
        <row r="4468">
          <cell r="F4468">
            <v>639</v>
          </cell>
          <cell r="G4468">
            <v>21789</v>
          </cell>
          <cell r="H4468">
            <v>8780.59</v>
          </cell>
          <cell r="I4468">
            <v>12654</v>
          </cell>
          <cell r="AY4468">
            <v>160.30000000000001</v>
          </cell>
          <cell r="CK4468">
            <v>0</v>
          </cell>
          <cell r="CL4468">
            <v>0</v>
          </cell>
          <cell r="CM4468">
            <v>0</v>
          </cell>
        </row>
        <row r="4469">
          <cell r="F4469">
            <v>3978</v>
          </cell>
          <cell r="G4469">
            <v>23978</v>
          </cell>
          <cell r="H4469">
            <v>20865</v>
          </cell>
          <cell r="I4469">
            <v>1495</v>
          </cell>
          <cell r="AY4469">
            <v>0</v>
          </cell>
          <cell r="CK4469">
            <v>0</v>
          </cell>
          <cell r="CL4469">
            <v>0</v>
          </cell>
          <cell r="CM4469">
            <v>0</v>
          </cell>
        </row>
        <row r="4470">
          <cell r="F4470">
            <v>1009</v>
          </cell>
          <cell r="G4470">
            <v>1009</v>
          </cell>
          <cell r="H4470">
            <v>1007.71</v>
          </cell>
          <cell r="I4470">
            <v>0</v>
          </cell>
          <cell r="AY4470">
            <v>0</v>
          </cell>
          <cell r="CK4470">
            <v>0</v>
          </cell>
          <cell r="CL4470">
            <v>0</v>
          </cell>
          <cell r="CM4470">
            <v>0</v>
          </cell>
        </row>
        <row r="4471">
          <cell r="F4471">
            <v>200000</v>
          </cell>
          <cell r="G4471">
            <v>200000</v>
          </cell>
          <cell r="H4471">
            <v>171833</v>
          </cell>
          <cell r="I4471">
            <v>28167</v>
          </cell>
          <cell r="AY4471">
            <v>1978.13</v>
          </cell>
          <cell r="CK4471">
            <v>0</v>
          </cell>
          <cell r="CL4471">
            <v>0</v>
          </cell>
          <cell r="CM4471">
            <v>0</v>
          </cell>
        </row>
        <row r="4472">
          <cell r="F4472">
            <v>2339</v>
          </cell>
          <cell r="G4472">
            <v>2339</v>
          </cell>
          <cell r="H4472">
            <v>1997.5</v>
          </cell>
          <cell r="I4472">
            <v>0</v>
          </cell>
          <cell r="AY4472">
            <v>0</v>
          </cell>
          <cell r="CK4472">
            <v>0</v>
          </cell>
          <cell r="CL4472">
            <v>0</v>
          </cell>
          <cell r="CM4472">
            <v>0</v>
          </cell>
        </row>
        <row r="4473">
          <cell r="F4473">
            <v>156898</v>
          </cell>
          <cell r="G4473">
            <v>181898</v>
          </cell>
          <cell r="H4473">
            <v>137032.23000000001</v>
          </cell>
          <cell r="I4473">
            <v>25352</v>
          </cell>
          <cell r="AY4473">
            <v>0</v>
          </cell>
          <cell r="CK4473">
            <v>0</v>
          </cell>
          <cell r="CL4473">
            <v>0</v>
          </cell>
          <cell r="CM4473">
            <v>0</v>
          </cell>
        </row>
        <row r="4474">
          <cell r="F4474">
            <v>0</v>
          </cell>
          <cell r="G4474">
            <v>110000</v>
          </cell>
          <cell r="H4474">
            <v>0</v>
          </cell>
          <cell r="I4474">
            <v>110000</v>
          </cell>
          <cell r="AY4474">
            <v>0</v>
          </cell>
          <cell r="CK4474">
            <v>0</v>
          </cell>
          <cell r="CL4474">
            <v>0</v>
          </cell>
          <cell r="CM4474">
            <v>0</v>
          </cell>
        </row>
        <row r="4475">
          <cell r="F4475">
            <v>2862</v>
          </cell>
          <cell r="G4475">
            <v>2862</v>
          </cell>
          <cell r="H4475">
            <v>2281.1799999999998</v>
          </cell>
          <cell r="I4475">
            <v>0</v>
          </cell>
          <cell r="AY4475">
            <v>0</v>
          </cell>
          <cell r="CK4475">
            <v>0</v>
          </cell>
          <cell r="CL4475">
            <v>0</v>
          </cell>
          <cell r="CM4475">
            <v>0</v>
          </cell>
        </row>
        <row r="4476">
          <cell r="F4476">
            <v>650000</v>
          </cell>
          <cell r="G4476">
            <v>1701993</v>
          </cell>
          <cell r="H4476">
            <v>669644.99</v>
          </cell>
          <cell r="I4476">
            <v>951239.01</v>
          </cell>
          <cell r="AY4476">
            <v>0</v>
          </cell>
          <cell r="CK4476">
            <v>0</v>
          </cell>
          <cell r="CL4476">
            <v>0</v>
          </cell>
          <cell r="CM4476">
            <v>0</v>
          </cell>
        </row>
        <row r="4477">
          <cell r="F4477">
            <v>1042</v>
          </cell>
          <cell r="G4477">
            <v>1042</v>
          </cell>
          <cell r="H4477">
            <v>10</v>
          </cell>
          <cell r="I4477">
            <v>10</v>
          </cell>
          <cell r="AY4477">
            <v>0</v>
          </cell>
          <cell r="CK4477">
            <v>0</v>
          </cell>
          <cell r="CL4477">
            <v>0</v>
          </cell>
          <cell r="CM4477">
            <v>0</v>
          </cell>
        </row>
        <row r="4478">
          <cell r="F4478">
            <v>1701</v>
          </cell>
          <cell r="G4478">
            <v>14301</v>
          </cell>
          <cell r="H4478">
            <v>11817.7</v>
          </cell>
          <cell r="I4478">
            <v>0</v>
          </cell>
          <cell r="AY4478">
            <v>0</v>
          </cell>
          <cell r="CK4478">
            <v>0</v>
          </cell>
          <cell r="CL4478">
            <v>0</v>
          </cell>
          <cell r="CM4478">
            <v>0</v>
          </cell>
        </row>
        <row r="4479">
          <cell r="F4479">
            <v>1977</v>
          </cell>
          <cell r="G4479">
            <v>69025</v>
          </cell>
          <cell r="H4479">
            <v>25418.21</v>
          </cell>
          <cell r="I4479">
            <v>48605.81</v>
          </cell>
          <cell r="AY4479">
            <v>0</v>
          </cell>
          <cell r="CK4479">
            <v>0</v>
          </cell>
          <cell r="CL4479">
            <v>0</v>
          </cell>
          <cell r="CM4479">
            <v>0</v>
          </cell>
        </row>
        <row r="4480">
          <cell r="F4480">
            <v>2766</v>
          </cell>
          <cell r="G4480">
            <v>2766</v>
          </cell>
          <cell r="H4480">
            <v>1715</v>
          </cell>
          <cell r="I4480">
            <v>0</v>
          </cell>
          <cell r="AY4480">
            <v>0</v>
          </cell>
          <cell r="CK4480">
            <v>0</v>
          </cell>
          <cell r="CL4480">
            <v>0</v>
          </cell>
          <cell r="CM4480">
            <v>0</v>
          </cell>
        </row>
        <row r="4481">
          <cell r="F4481">
            <v>40917</v>
          </cell>
          <cell r="G4481">
            <v>40917</v>
          </cell>
          <cell r="H4481">
            <v>30785.57</v>
          </cell>
          <cell r="I4481">
            <v>6983.95</v>
          </cell>
          <cell r="AY4481">
            <v>0</v>
          </cell>
          <cell r="CK4481">
            <v>0</v>
          </cell>
          <cell r="CL4481">
            <v>0</v>
          </cell>
          <cell r="CM4481">
            <v>0</v>
          </cell>
        </row>
        <row r="4482">
          <cell r="F4482">
            <v>16356</v>
          </cell>
          <cell r="G4482">
            <v>16356</v>
          </cell>
          <cell r="H4482">
            <v>5121.53</v>
          </cell>
          <cell r="I4482">
            <v>36</v>
          </cell>
          <cell r="AY4482">
            <v>0</v>
          </cell>
          <cell r="CK4482">
            <v>0</v>
          </cell>
          <cell r="CL4482">
            <v>0</v>
          </cell>
          <cell r="CM4482">
            <v>0</v>
          </cell>
        </row>
        <row r="4483">
          <cell r="F4483">
            <v>8979</v>
          </cell>
          <cell r="G4483">
            <v>8979</v>
          </cell>
          <cell r="H4483">
            <v>8961.1</v>
          </cell>
          <cell r="I4483">
            <v>0</v>
          </cell>
          <cell r="AY4483">
            <v>0</v>
          </cell>
          <cell r="CK4483">
            <v>0</v>
          </cell>
          <cell r="CL4483">
            <v>0</v>
          </cell>
          <cell r="CM4483">
            <v>0</v>
          </cell>
        </row>
        <row r="4484">
          <cell r="F4484">
            <v>2000</v>
          </cell>
          <cell r="G4484">
            <v>2000</v>
          </cell>
          <cell r="H4484">
            <v>1500</v>
          </cell>
          <cell r="I4484">
            <v>0</v>
          </cell>
          <cell r="AY4484">
            <v>0</v>
          </cell>
          <cell r="CK4484">
            <v>0</v>
          </cell>
          <cell r="CL4484">
            <v>0</v>
          </cell>
          <cell r="CM4484">
            <v>0</v>
          </cell>
        </row>
        <row r="4485">
          <cell r="F4485">
            <v>5881</v>
          </cell>
          <cell r="G4485">
            <v>5881</v>
          </cell>
          <cell r="H4485">
            <v>3623</v>
          </cell>
          <cell r="I4485">
            <v>0</v>
          </cell>
          <cell r="AY4485">
            <v>0</v>
          </cell>
          <cell r="CK4485">
            <v>0</v>
          </cell>
          <cell r="CL4485">
            <v>0</v>
          </cell>
          <cell r="CM4485">
            <v>0</v>
          </cell>
        </row>
        <row r="4486">
          <cell r="F4486">
            <v>103877</v>
          </cell>
          <cell r="G4486">
            <v>86667</v>
          </cell>
          <cell r="H4486">
            <v>65023.07</v>
          </cell>
          <cell r="I4486">
            <v>5797.1</v>
          </cell>
          <cell r="AY4486">
            <v>1172.03</v>
          </cell>
          <cell r="CK4486">
            <v>0</v>
          </cell>
          <cell r="CL4486">
            <v>0</v>
          </cell>
          <cell r="CM4486">
            <v>0</v>
          </cell>
        </row>
        <row r="4487">
          <cell r="F4487">
            <v>4160</v>
          </cell>
          <cell r="G4487">
            <v>26160</v>
          </cell>
          <cell r="H4487">
            <v>17151.62</v>
          </cell>
          <cell r="I4487">
            <v>5642.32</v>
          </cell>
          <cell r="AY4487">
            <v>0</v>
          </cell>
          <cell r="CK4487">
            <v>0</v>
          </cell>
          <cell r="CL4487">
            <v>0</v>
          </cell>
          <cell r="CM4487">
            <v>0</v>
          </cell>
        </row>
        <row r="4488">
          <cell r="F4488">
            <v>1026</v>
          </cell>
          <cell r="G4488">
            <v>1026</v>
          </cell>
          <cell r="H4488">
            <v>810.54</v>
          </cell>
          <cell r="I4488">
            <v>0</v>
          </cell>
          <cell r="AY4488">
            <v>0</v>
          </cell>
          <cell r="CK4488">
            <v>0</v>
          </cell>
          <cell r="CL4488">
            <v>0</v>
          </cell>
          <cell r="CM4488">
            <v>0</v>
          </cell>
        </row>
        <row r="4489">
          <cell r="F4489">
            <v>1474</v>
          </cell>
          <cell r="G4489">
            <v>1474</v>
          </cell>
          <cell r="H4489">
            <v>540.51</v>
          </cell>
          <cell r="I4489">
            <v>0</v>
          </cell>
          <cell r="AY4489">
            <v>0</v>
          </cell>
          <cell r="CK4489">
            <v>0</v>
          </cell>
          <cell r="CL4489">
            <v>0</v>
          </cell>
          <cell r="CM4489">
            <v>0</v>
          </cell>
        </row>
        <row r="4490">
          <cell r="F4490">
            <v>78</v>
          </cell>
          <cell r="G4490">
            <v>78</v>
          </cell>
          <cell r="H4490">
            <v>71</v>
          </cell>
          <cell r="I4490">
            <v>0</v>
          </cell>
          <cell r="AY4490">
            <v>0</v>
          </cell>
          <cell r="CK4490">
            <v>0</v>
          </cell>
          <cell r="CL4490">
            <v>0</v>
          </cell>
          <cell r="CM4490">
            <v>0</v>
          </cell>
        </row>
        <row r="4491">
          <cell r="F4491">
            <v>0</v>
          </cell>
          <cell r="G4491">
            <v>6500</v>
          </cell>
          <cell r="H4491">
            <v>6300</v>
          </cell>
          <cell r="I4491">
            <v>0</v>
          </cell>
          <cell r="AY4491">
            <v>0</v>
          </cell>
          <cell r="CK4491">
            <v>0</v>
          </cell>
          <cell r="CL4491">
            <v>0</v>
          </cell>
          <cell r="CM4491">
            <v>0</v>
          </cell>
        </row>
        <row r="4492">
          <cell r="F4492">
            <v>7402</v>
          </cell>
          <cell r="G4492">
            <v>32402</v>
          </cell>
          <cell r="H4492">
            <v>31618.880000000001</v>
          </cell>
          <cell r="I4492">
            <v>340</v>
          </cell>
          <cell r="AY4492">
            <v>0</v>
          </cell>
          <cell r="CK4492">
            <v>0</v>
          </cell>
          <cell r="CL4492">
            <v>0</v>
          </cell>
          <cell r="CM4492">
            <v>0</v>
          </cell>
        </row>
        <row r="4493">
          <cell r="F4493">
            <v>400000</v>
          </cell>
          <cell r="G4493">
            <v>400000</v>
          </cell>
          <cell r="H4493">
            <v>174880.5</v>
          </cell>
          <cell r="I4493">
            <v>39235</v>
          </cell>
          <cell r="AY4493">
            <v>0</v>
          </cell>
          <cell r="CK4493">
            <v>0</v>
          </cell>
          <cell r="CL4493">
            <v>0</v>
          </cell>
          <cell r="CM4493">
            <v>0</v>
          </cell>
        </row>
        <row r="4494">
          <cell r="F4494">
            <v>352323</v>
          </cell>
          <cell r="G4494">
            <v>334697.21999999997</v>
          </cell>
          <cell r="H4494">
            <v>198731.85</v>
          </cell>
          <cell r="I4494">
            <v>7906.07</v>
          </cell>
          <cell r="AY4494">
            <v>2124.0300000000002</v>
          </cell>
          <cell r="CK4494">
            <v>0</v>
          </cell>
          <cell r="CL4494">
            <v>0</v>
          </cell>
          <cell r="CM4494">
            <v>0</v>
          </cell>
        </row>
        <row r="4495">
          <cell r="F4495">
            <v>30000</v>
          </cell>
          <cell r="G4495">
            <v>53000</v>
          </cell>
          <cell r="H4495">
            <v>38947.800000000003</v>
          </cell>
          <cell r="I4495">
            <v>9000</v>
          </cell>
          <cell r="AY4495">
            <v>0</v>
          </cell>
          <cell r="CK4495">
            <v>0</v>
          </cell>
          <cell r="CL4495">
            <v>0</v>
          </cell>
          <cell r="CM4495">
            <v>0</v>
          </cell>
        </row>
        <row r="4496">
          <cell r="F4496">
            <v>5356</v>
          </cell>
          <cell r="G4496">
            <v>9856</v>
          </cell>
          <cell r="H4496">
            <v>7498.81</v>
          </cell>
          <cell r="I4496">
            <v>105.8</v>
          </cell>
          <cell r="AY4496">
            <v>0</v>
          </cell>
          <cell r="CK4496">
            <v>0</v>
          </cell>
          <cell r="CL4496">
            <v>0</v>
          </cell>
          <cell r="CM4496">
            <v>0</v>
          </cell>
        </row>
        <row r="4497">
          <cell r="F4497">
            <v>0</v>
          </cell>
          <cell r="G4497">
            <v>115000</v>
          </cell>
          <cell r="H4497">
            <v>11992</v>
          </cell>
          <cell r="I4497">
            <v>29785.16</v>
          </cell>
          <cell r="AY4497">
            <v>0</v>
          </cell>
          <cell r="CK4497">
            <v>0</v>
          </cell>
          <cell r="CL4497">
            <v>0</v>
          </cell>
          <cell r="CM4497">
            <v>0</v>
          </cell>
        </row>
        <row r="4499">
          <cell r="F4499">
            <v>0</v>
          </cell>
          <cell r="G4499">
            <v>5000</v>
          </cell>
          <cell r="H4499">
            <v>4153.5</v>
          </cell>
          <cell r="I4499">
            <v>0</v>
          </cell>
          <cell r="AY4499">
            <v>0</v>
          </cell>
          <cell r="CK4499">
            <v>0</v>
          </cell>
          <cell r="CL4499">
            <v>0</v>
          </cell>
          <cell r="CM4499">
            <v>0</v>
          </cell>
        </row>
        <row r="4500">
          <cell r="F4500">
            <v>0</v>
          </cell>
          <cell r="G4500">
            <v>25000</v>
          </cell>
          <cell r="H4500">
            <v>14304.4</v>
          </cell>
          <cell r="I4500">
            <v>0</v>
          </cell>
          <cell r="AY4500">
            <v>0</v>
          </cell>
          <cell r="CK4500">
            <v>0</v>
          </cell>
          <cell r="CL4500">
            <v>0</v>
          </cell>
          <cell r="CM4500">
            <v>0</v>
          </cell>
        </row>
        <row r="4501">
          <cell r="F4501">
            <v>0</v>
          </cell>
          <cell r="G4501">
            <v>5000</v>
          </cell>
          <cell r="H4501">
            <v>0</v>
          </cell>
          <cell r="I4501">
            <v>0</v>
          </cell>
          <cell r="AY4501">
            <v>0</v>
          </cell>
          <cell r="CK4501">
            <v>0</v>
          </cell>
          <cell r="CL4501">
            <v>0</v>
          </cell>
          <cell r="CM4501">
            <v>0</v>
          </cell>
        </row>
        <row r="4502">
          <cell r="F4502">
            <v>7341991</v>
          </cell>
          <cell r="G4502">
            <v>7341991</v>
          </cell>
          <cell r="H4502">
            <v>4896476.75</v>
          </cell>
          <cell r="I4502">
            <v>0</v>
          </cell>
          <cell r="AY4502">
            <v>543851.88</v>
          </cell>
          <cell r="CK4502">
            <v>0</v>
          </cell>
          <cell r="CL4502">
            <v>0</v>
          </cell>
          <cell r="CM4502">
            <v>0</v>
          </cell>
        </row>
        <row r="4503">
          <cell r="F4503">
            <v>2543868</v>
          </cell>
          <cell r="G4503">
            <v>2543868</v>
          </cell>
          <cell r="H4503">
            <v>2062940.21</v>
          </cell>
          <cell r="I4503">
            <v>0</v>
          </cell>
          <cell r="AY4503">
            <v>242313.92</v>
          </cell>
          <cell r="CK4503">
            <v>0</v>
          </cell>
          <cell r="CL4503">
            <v>0</v>
          </cell>
          <cell r="CM4503">
            <v>0</v>
          </cell>
        </row>
        <row r="4504">
          <cell r="F4504">
            <v>157565</v>
          </cell>
          <cell r="G4504">
            <v>157565</v>
          </cell>
          <cell r="H4504">
            <v>65103.46</v>
          </cell>
          <cell r="I4504">
            <v>0</v>
          </cell>
          <cell r="AY4504">
            <v>7451.58</v>
          </cell>
          <cell r="CK4504">
            <v>0</v>
          </cell>
          <cell r="CL4504">
            <v>0</v>
          </cell>
          <cell r="CM4504">
            <v>0</v>
          </cell>
        </row>
        <row r="4505">
          <cell r="F4505">
            <v>247584</v>
          </cell>
          <cell r="G4505">
            <v>247584</v>
          </cell>
          <cell r="H4505">
            <v>200284.54</v>
          </cell>
          <cell r="I4505">
            <v>0</v>
          </cell>
          <cell r="AY4505">
            <v>21663</v>
          </cell>
          <cell r="CK4505">
            <v>0</v>
          </cell>
          <cell r="CL4505">
            <v>0</v>
          </cell>
          <cell r="CM4505">
            <v>0</v>
          </cell>
        </row>
        <row r="4506">
          <cell r="F4506">
            <v>212700</v>
          </cell>
          <cell r="G4506">
            <v>212700</v>
          </cell>
          <cell r="H4506">
            <v>114046.42</v>
          </cell>
          <cell r="I4506">
            <v>0</v>
          </cell>
          <cell r="AY4506">
            <v>6640.26</v>
          </cell>
          <cell r="CK4506">
            <v>0</v>
          </cell>
          <cell r="CL4506">
            <v>0</v>
          </cell>
          <cell r="CM4506">
            <v>0</v>
          </cell>
        </row>
        <row r="4507">
          <cell r="F4507">
            <v>543606</v>
          </cell>
          <cell r="G4507">
            <v>543606</v>
          </cell>
          <cell r="H4507">
            <v>0</v>
          </cell>
          <cell r="I4507">
            <v>0</v>
          </cell>
          <cell r="AY4507">
            <v>0</v>
          </cell>
          <cell r="CK4507">
            <v>0</v>
          </cell>
          <cell r="CL4507">
            <v>0</v>
          </cell>
          <cell r="CM4507">
            <v>0</v>
          </cell>
        </row>
        <row r="4508">
          <cell r="F4508">
            <v>759969</v>
          </cell>
          <cell r="G4508">
            <v>759624.26</v>
          </cell>
          <cell r="H4508">
            <v>549991.25</v>
          </cell>
          <cell r="I4508">
            <v>0</v>
          </cell>
          <cell r="AY4508">
            <v>137007.93</v>
          </cell>
          <cell r="CK4508">
            <v>0</v>
          </cell>
          <cell r="CL4508">
            <v>0</v>
          </cell>
          <cell r="CM4508">
            <v>0</v>
          </cell>
        </row>
        <row r="4509">
          <cell r="F4509">
            <v>464075</v>
          </cell>
          <cell r="G4509">
            <v>464075</v>
          </cell>
          <cell r="H4509">
            <v>353394.93</v>
          </cell>
          <cell r="I4509">
            <v>0</v>
          </cell>
          <cell r="AY4509">
            <v>39916.44</v>
          </cell>
          <cell r="CK4509">
            <v>0</v>
          </cell>
          <cell r="CL4509">
            <v>0</v>
          </cell>
          <cell r="CM4509">
            <v>0</v>
          </cell>
        </row>
        <row r="4510">
          <cell r="F4510">
            <v>70717</v>
          </cell>
          <cell r="G4510">
            <v>70717</v>
          </cell>
          <cell r="H4510">
            <v>54686.1</v>
          </cell>
          <cell r="I4510">
            <v>0</v>
          </cell>
          <cell r="AY4510">
            <v>6187.79</v>
          </cell>
          <cell r="CK4510">
            <v>0</v>
          </cell>
          <cell r="CL4510">
            <v>0</v>
          </cell>
          <cell r="CM4510">
            <v>0</v>
          </cell>
        </row>
        <row r="4511">
          <cell r="F4511">
            <v>204600</v>
          </cell>
          <cell r="G4511">
            <v>204600</v>
          </cell>
          <cell r="H4511">
            <v>156662.42000000001</v>
          </cell>
          <cell r="I4511">
            <v>0</v>
          </cell>
          <cell r="AY4511">
            <v>17468.099999999999</v>
          </cell>
          <cell r="CK4511">
            <v>0</v>
          </cell>
          <cell r="CL4511">
            <v>0</v>
          </cell>
          <cell r="CM4511">
            <v>0</v>
          </cell>
        </row>
        <row r="4512">
          <cell r="F4512">
            <v>62032</v>
          </cell>
          <cell r="G4512">
            <v>64630.39</v>
          </cell>
          <cell r="H4512">
            <v>64630.39</v>
          </cell>
          <cell r="I4512">
            <v>0</v>
          </cell>
          <cell r="AY4512">
            <v>0</v>
          </cell>
          <cell r="CK4512">
            <v>0</v>
          </cell>
          <cell r="CL4512">
            <v>0</v>
          </cell>
          <cell r="CM4512">
            <v>0</v>
          </cell>
        </row>
        <row r="4513">
          <cell r="F4513">
            <v>360592</v>
          </cell>
          <cell r="G4513">
            <v>360592</v>
          </cell>
          <cell r="H4513">
            <v>246248.34</v>
          </cell>
          <cell r="I4513">
            <v>0</v>
          </cell>
          <cell r="AY4513">
            <v>35916.76</v>
          </cell>
          <cell r="CK4513">
            <v>0</v>
          </cell>
          <cell r="CL4513">
            <v>0</v>
          </cell>
          <cell r="CM4513">
            <v>0</v>
          </cell>
        </row>
        <row r="4514">
          <cell r="F4514">
            <v>205999</v>
          </cell>
          <cell r="G4514">
            <v>205999</v>
          </cell>
          <cell r="H4514">
            <v>99903.57</v>
          </cell>
          <cell r="I4514">
            <v>0</v>
          </cell>
          <cell r="AY4514">
            <v>0</v>
          </cell>
          <cell r="CK4514">
            <v>0</v>
          </cell>
          <cell r="CL4514">
            <v>0</v>
          </cell>
          <cell r="CM4514">
            <v>0</v>
          </cell>
        </row>
        <row r="4515">
          <cell r="F4515">
            <v>2353016</v>
          </cell>
          <cell r="G4515">
            <v>2114303.17</v>
          </cell>
          <cell r="H4515">
            <v>1483489</v>
          </cell>
          <cell r="I4515">
            <v>0</v>
          </cell>
          <cell r="AY4515">
            <v>91222</v>
          </cell>
          <cell r="CK4515">
            <v>0</v>
          </cell>
          <cell r="CL4515">
            <v>0</v>
          </cell>
          <cell r="CM4515">
            <v>0</v>
          </cell>
        </row>
        <row r="4516">
          <cell r="F4516">
            <v>0</v>
          </cell>
          <cell r="G4516">
            <v>963396.08</v>
          </cell>
          <cell r="H4516">
            <v>897611.6</v>
          </cell>
          <cell r="I4516">
            <v>0</v>
          </cell>
          <cell r="AY4516">
            <v>98628.92</v>
          </cell>
          <cell r="CK4516">
            <v>0</v>
          </cell>
          <cell r="CL4516">
            <v>0</v>
          </cell>
          <cell r="CM4516">
            <v>0</v>
          </cell>
        </row>
        <row r="4517">
          <cell r="F4517">
            <v>5250</v>
          </cell>
          <cell r="G4517">
            <v>5250</v>
          </cell>
          <cell r="H4517">
            <v>5066.5200000000004</v>
          </cell>
          <cell r="I4517">
            <v>0</v>
          </cell>
          <cell r="AY4517">
            <v>355.5</v>
          </cell>
          <cell r="CK4517">
            <v>0</v>
          </cell>
          <cell r="CL4517">
            <v>0</v>
          </cell>
          <cell r="CM4517">
            <v>0</v>
          </cell>
        </row>
        <row r="4518">
          <cell r="F4518">
            <v>5001</v>
          </cell>
          <cell r="G4518">
            <v>5001</v>
          </cell>
          <cell r="H4518">
            <v>3493</v>
          </cell>
          <cell r="I4518">
            <v>0</v>
          </cell>
          <cell r="AY4518">
            <v>0</v>
          </cell>
          <cell r="CK4518">
            <v>0</v>
          </cell>
          <cell r="CL4518">
            <v>0</v>
          </cell>
          <cell r="CM4518">
            <v>0</v>
          </cell>
        </row>
        <row r="4519">
          <cell r="F4519">
            <v>5000</v>
          </cell>
          <cell r="G4519">
            <v>5000</v>
          </cell>
          <cell r="H4519">
            <v>463.8</v>
          </cell>
          <cell r="I4519">
            <v>0</v>
          </cell>
          <cell r="AY4519">
            <v>0</v>
          </cell>
          <cell r="CK4519">
            <v>0</v>
          </cell>
          <cell r="CL4519">
            <v>0</v>
          </cell>
          <cell r="CM4519">
            <v>0</v>
          </cell>
        </row>
        <row r="4520">
          <cell r="F4520">
            <v>2000</v>
          </cell>
          <cell r="G4520">
            <v>195000</v>
          </cell>
          <cell r="H4520">
            <v>180478.39</v>
          </cell>
          <cell r="I4520">
            <v>12535</v>
          </cell>
          <cell r="AY4520">
            <v>0</v>
          </cell>
          <cell r="CK4520">
            <v>0</v>
          </cell>
          <cell r="CL4520">
            <v>0</v>
          </cell>
          <cell r="CM4520">
            <v>0</v>
          </cell>
        </row>
        <row r="4521">
          <cell r="F4521">
            <v>105000</v>
          </cell>
          <cell r="G4521">
            <v>270850</v>
          </cell>
          <cell r="H4521">
            <v>56056.4</v>
          </cell>
          <cell r="I4521">
            <v>97446.49</v>
          </cell>
          <cell r="AY4521">
            <v>40</v>
          </cell>
          <cell r="CK4521">
            <v>0</v>
          </cell>
          <cell r="CL4521">
            <v>0</v>
          </cell>
          <cell r="CM4521">
            <v>0</v>
          </cell>
        </row>
        <row r="4522">
          <cell r="F4522">
            <v>0</v>
          </cell>
          <cell r="G4522">
            <v>1815554</v>
          </cell>
          <cell r="H4522">
            <v>994327.56</v>
          </cell>
          <cell r="I4522">
            <v>431175.34</v>
          </cell>
          <cell r="AY4522">
            <v>0</v>
          </cell>
          <cell r="CK4522">
            <v>400000</v>
          </cell>
          <cell r="CL4522">
            <v>400000</v>
          </cell>
          <cell r="CM4522">
            <v>400000</v>
          </cell>
        </row>
        <row r="4523">
          <cell r="F4523">
            <v>0</v>
          </cell>
          <cell r="G4523">
            <v>23162</v>
          </cell>
          <cell r="H4523">
            <v>70</v>
          </cell>
          <cell r="I4523">
            <v>101.63</v>
          </cell>
          <cell r="AY4523">
            <v>0</v>
          </cell>
          <cell r="CK4523">
            <v>0</v>
          </cell>
          <cell r="CL4523">
            <v>0</v>
          </cell>
          <cell r="CM4523">
            <v>0</v>
          </cell>
        </row>
        <row r="4524">
          <cell r="F4524">
            <v>44744</v>
          </cell>
          <cell r="G4524">
            <v>64744</v>
          </cell>
          <cell r="H4524">
            <v>26754.92</v>
          </cell>
          <cell r="I4524">
            <v>12127.44</v>
          </cell>
          <cell r="AY4524">
            <v>0</v>
          </cell>
          <cell r="CK4524">
            <v>0</v>
          </cell>
          <cell r="CL4524">
            <v>0</v>
          </cell>
          <cell r="CM4524">
            <v>0</v>
          </cell>
        </row>
        <row r="4525">
          <cell r="F4525">
            <v>10629</v>
          </cell>
          <cell r="G4525">
            <v>10629</v>
          </cell>
          <cell r="H4525">
            <v>9573.75</v>
          </cell>
          <cell r="I4525">
            <v>977.5</v>
          </cell>
          <cell r="AY4525">
            <v>270.18</v>
          </cell>
          <cell r="CK4525">
            <v>0</v>
          </cell>
          <cell r="CL4525">
            <v>0</v>
          </cell>
          <cell r="CM4525">
            <v>0</v>
          </cell>
        </row>
        <row r="4526">
          <cell r="F4526">
            <v>37492</v>
          </cell>
          <cell r="G4526">
            <v>37492</v>
          </cell>
          <cell r="H4526">
            <v>10676.59</v>
          </cell>
          <cell r="I4526">
            <v>793.86</v>
          </cell>
          <cell r="AY4526">
            <v>0</v>
          </cell>
          <cell r="CK4526">
            <v>0</v>
          </cell>
          <cell r="CL4526">
            <v>0</v>
          </cell>
          <cell r="CM4526">
            <v>0</v>
          </cell>
        </row>
        <row r="4527">
          <cell r="F4527">
            <v>248515</v>
          </cell>
          <cell r="G4527">
            <v>248515</v>
          </cell>
          <cell r="H4527">
            <v>102127.13</v>
          </cell>
          <cell r="I4527">
            <v>4356</v>
          </cell>
          <cell r="AY4527">
            <v>0</v>
          </cell>
          <cell r="CK4527">
            <v>0</v>
          </cell>
          <cell r="CL4527">
            <v>0</v>
          </cell>
          <cell r="CM4527">
            <v>0</v>
          </cell>
        </row>
        <row r="4528">
          <cell r="F4528">
            <v>6554</v>
          </cell>
          <cell r="G4528">
            <v>21554</v>
          </cell>
          <cell r="H4528">
            <v>11782.41</v>
          </cell>
          <cell r="I4528">
            <v>89</v>
          </cell>
          <cell r="AY4528">
            <v>0</v>
          </cell>
          <cell r="CK4528">
            <v>0</v>
          </cell>
          <cell r="CL4528">
            <v>0</v>
          </cell>
          <cell r="CM4528">
            <v>0</v>
          </cell>
        </row>
        <row r="4529">
          <cell r="F4529">
            <v>2000</v>
          </cell>
          <cell r="G4529">
            <v>2000</v>
          </cell>
          <cell r="H4529">
            <v>1500</v>
          </cell>
          <cell r="I4529">
            <v>0</v>
          </cell>
          <cell r="AY4529">
            <v>0</v>
          </cell>
          <cell r="CK4529">
            <v>0</v>
          </cell>
          <cell r="CL4529">
            <v>0</v>
          </cell>
          <cell r="CM4529">
            <v>0</v>
          </cell>
        </row>
        <row r="4530">
          <cell r="F4530">
            <v>82577</v>
          </cell>
          <cell r="G4530">
            <v>82577</v>
          </cell>
          <cell r="H4530">
            <v>61881.84</v>
          </cell>
          <cell r="I4530">
            <v>2846.02</v>
          </cell>
          <cell r="AY4530">
            <v>0</v>
          </cell>
          <cell r="CK4530">
            <v>0</v>
          </cell>
          <cell r="CL4530">
            <v>0</v>
          </cell>
          <cell r="CM4530">
            <v>0</v>
          </cell>
        </row>
        <row r="4531">
          <cell r="F4531">
            <v>58750</v>
          </cell>
          <cell r="G4531">
            <v>58750</v>
          </cell>
          <cell r="H4531">
            <v>45725.16</v>
          </cell>
          <cell r="I4531">
            <v>2578.29</v>
          </cell>
          <cell r="AY4531">
            <v>172.54</v>
          </cell>
          <cell r="CK4531">
            <v>0</v>
          </cell>
          <cell r="CL4531">
            <v>0</v>
          </cell>
          <cell r="CM4531">
            <v>0</v>
          </cell>
        </row>
        <row r="4532">
          <cell r="F4532">
            <v>55000</v>
          </cell>
          <cell r="G4532">
            <v>95000</v>
          </cell>
          <cell r="H4532">
            <v>90176.87</v>
          </cell>
          <cell r="I4532">
            <v>3126.82</v>
          </cell>
          <cell r="AY4532">
            <v>47</v>
          </cell>
          <cell r="CK4532">
            <v>0</v>
          </cell>
          <cell r="CL4532">
            <v>0</v>
          </cell>
          <cell r="CM4532">
            <v>0</v>
          </cell>
        </row>
        <row r="4533">
          <cell r="F4533">
            <v>0</v>
          </cell>
          <cell r="G4533">
            <v>40000</v>
          </cell>
          <cell r="H4533">
            <v>17798.82</v>
          </cell>
          <cell r="I4533">
            <v>0</v>
          </cell>
          <cell r="AY4533">
            <v>0</v>
          </cell>
          <cell r="CK4533">
            <v>0</v>
          </cell>
          <cell r="CL4533">
            <v>0</v>
          </cell>
          <cell r="CM4533">
            <v>0</v>
          </cell>
        </row>
        <row r="4534">
          <cell r="F4534">
            <v>1000</v>
          </cell>
          <cell r="G4534">
            <v>1000</v>
          </cell>
          <cell r="H4534">
            <v>885.09</v>
          </cell>
          <cell r="I4534">
            <v>0</v>
          </cell>
          <cell r="AY4534">
            <v>0</v>
          </cell>
          <cell r="CK4534">
            <v>0</v>
          </cell>
          <cell r="CL4534">
            <v>0</v>
          </cell>
          <cell r="CM4534">
            <v>0</v>
          </cell>
        </row>
        <row r="4535">
          <cell r="F4535">
            <v>125847</v>
          </cell>
          <cell r="G4535">
            <v>285660</v>
          </cell>
          <cell r="H4535">
            <v>221327.64</v>
          </cell>
          <cell r="I4535">
            <v>1133.23</v>
          </cell>
          <cell r="AY4535">
            <v>0</v>
          </cell>
          <cell r="CK4535">
            <v>0</v>
          </cell>
          <cell r="CL4535">
            <v>0</v>
          </cell>
          <cell r="CM4535">
            <v>0</v>
          </cell>
        </row>
        <row r="4536">
          <cell r="F4536">
            <v>0</v>
          </cell>
          <cell r="G4536">
            <v>30000</v>
          </cell>
          <cell r="H4536">
            <v>22897.46</v>
          </cell>
          <cell r="I4536">
            <v>2796.41</v>
          </cell>
          <cell r="AY4536">
            <v>0</v>
          </cell>
          <cell r="CK4536">
            <v>0</v>
          </cell>
          <cell r="CL4536">
            <v>0</v>
          </cell>
          <cell r="CM4536">
            <v>0</v>
          </cell>
        </row>
        <row r="4537">
          <cell r="F4537">
            <v>130077</v>
          </cell>
          <cell r="G4537">
            <v>130077</v>
          </cell>
          <cell r="H4537">
            <v>57919.12</v>
          </cell>
          <cell r="I4537">
            <v>3703.18</v>
          </cell>
          <cell r="AY4537">
            <v>820.17</v>
          </cell>
          <cell r="CK4537">
            <v>0</v>
          </cell>
          <cell r="CL4537">
            <v>0</v>
          </cell>
          <cell r="CM4537">
            <v>0</v>
          </cell>
        </row>
        <row r="4538">
          <cell r="F4538">
            <v>4689</v>
          </cell>
          <cell r="G4538">
            <v>4689</v>
          </cell>
          <cell r="H4538">
            <v>4305.25</v>
          </cell>
          <cell r="I4538">
            <v>42.56</v>
          </cell>
          <cell r="AY4538">
            <v>0</v>
          </cell>
          <cell r="CK4538">
            <v>0</v>
          </cell>
          <cell r="CL4538">
            <v>0</v>
          </cell>
          <cell r="CM4538">
            <v>0</v>
          </cell>
        </row>
        <row r="4539">
          <cell r="F4539">
            <v>54648</v>
          </cell>
          <cell r="G4539">
            <v>7648</v>
          </cell>
          <cell r="H4539">
            <v>2530</v>
          </cell>
          <cell r="I4539">
            <v>0</v>
          </cell>
          <cell r="AY4539">
            <v>0</v>
          </cell>
          <cell r="CK4539">
            <v>0</v>
          </cell>
          <cell r="CL4539">
            <v>0</v>
          </cell>
          <cell r="CM4539">
            <v>0</v>
          </cell>
        </row>
        <row r="4540">
          <cell r="F4540">
            <v>3749</v>
          </cell>
          <cell r="G4540">
            <v>3749</v>
          </cell>
          <cell r="H4540">
            <v>3622.08</v>
          </cell>
          <cell r="I4540">
            <v>0</v>
          </cell>
          <cell r="AY4540">
            <v>0</v>
          </cell>
          <cell r="CK4540">
            <v>0</v>
          </cell>
          <cell r="CL4540">
            <v>0</v>
          </cell>
          <cell r="CM4540">
            <v>0</v>
          </cell>
        </row>
        <row r="4541">
          <cell r="F4541">
            <v>0</v>
          </cell>
          <cell r="G4541">
            <v>16000</v>
          </cell>
          <cell r="H4541">
            <v>8993</v>
          </cell>
          <cell r="I4541">
            <v>0</v>
          </cell>
          <cell r="AY4541">
            <v>0</v>
          </cell>
          <cell r="CK4541">
            <v>0</v>
          </cell>
          <cell r="CL4541">
            <v>0</v>
          </cell>
          <cell r="CM4541">
            <v>0</v>
          </cell>
        </row>
        <row r="4542">
          <cell r="F4542">
            <v>0</v>
          </cell>
          <cell r="G4542">
            <v>45000</v>
          </cell>
          <cell r="H4542">
            <v>34362</v>
          </cell>
          <cell r="I4542">
            <v>0</v>
          </cell>
          <cell r="AY4542">
            <v>0</v>
          </cell>
          <cell r="CK4542">
            <v>0</v>
          </cell>
          <cell r="CL4542">
            <v>0</v>
          </cell>
          <cell r="CM4542">
            <v>0</v>
          </cell>
        </row>
        <row r="4543">
          <cell r="F4543">
            <v>0</v>
          </cell>
          <cell r="G4543">
            <v>15000</v>
          </cell>
          <cell r="H4543">
            <v>13938</v>
          </cell>
          <cell r="I4543">
            <v>0</v>
          </cell>
          <cell r="AY4543">
            <v>0</v>
          </cell>
          <cell r="CK4543">
            <v>0</v>
          </cell>
          <cell r="CL4543">
            <v>0</v>
          </cell>
          <cell r="CM4543">
            <v>0</v>
          </cell>
        </row>
        <row r="4544">
          <cell r="F4544">
            <v>0</v>
          </cell>
          <cell r="G4544">
            <v>2500</v>
          </cell>
          <cell r="H4544">
            <v>1382.3</v>
          </cell>
          <cell r="I4544">
            <v>0</v>
          </cell>
          <cell r="AY4544">
            <v>0</v>
          </cell>
          <cell r="CK4544">
            <v>0</v>
          </cell>
          <cell r="CL4544">
            <v>0</v>
          </cell>
          <cell r="CM4544">
            <v>0</v>
          </cell>
        </row>
        <row r="4545">
          <cell r="F4545">
            <v>0</v>
          </cell>
          <cell r="G4545">
            <v>2500</v>
          </cell>
          <cell r="H4545">
            <v>2200</v>
          </cell>
          <cell r="I4545">
            <v>0</v>
          </cell>
          <cell r="AY4545">
            <v>0</v>
          </cell>
          <cell r="CK4545">
            <v>0</v>
          </cell>
          <cell r="CL4545">
            <v>0</v>
          </cell>
          <cell r="CM4545">
            <v>0</v>
          </cell>
        </row>
        <row r="4546">
          <cell r="F4546">
            <v>3883644</v>
          </cell>
          <cell r="G4546">
            <v>3883644</v>
          </cell>
          <cell r="H4546">
            <v>2933535.17</v>
          </cell>
          <cell r="I4546">
            <v>0</v>
          </cell>
          <cell r="AY4546">
            <v>336647.9</v>
          </cell>
          <cell r="CK4546">
            <v>0</v>
          </cell>
          <cell r="CL4546">
            <v>0</v>
          </cell>
          <cell r="CM4546">
            <v>0</v>
          </cell>
        </row>
        <row r="4547">
          <cell r="F4547">
            <v>0</v>
          </cell>
          <cell r="G4547">
            <v>101744.57</v>
          </cell>
          <cell r="H4547">
            <v>101744.57</v>
          </cell>
          <cell r="I4547">
            <v>0</v>
          </cell>
          <cell r="AY4547">
            <v>0</v>
          </cell>
          <cell r="CK4547">
            <v>0</v>
          </cell>
          <cell r="CL4547">
            <v>0</v>
          </cell>
          <cell r="CM4547">
            <v>0</v>
          </cell>
        </row>
        <row r="4548">
          <cell r="F4548">
            <v>109268</v>
          </cell>
          <cell r="G4548">
            <v>110023</v>
          </cell>
          <cell r="H4548">
            <v>97098.77</v>
          </cell>
          <cell r="I4548">
            <v>0</v>
          </cell>
          <cell r="AY4548">
            <v>10135</v>
          </cell>
          <cell r="CK4548">
            <v>0</v>
          </cell>
          <cell r="CL4548">
            <v>0</v>
          </cell>
          <cell r="CM4548">
            <v>0</v>
          </cell>
        </row>
        <row r="4549">
          <cell r="F4549">
            <v>298883</v>
          </cell>
          <cell r="G4549">
            <v>298883</v>
          </cell>
          <cell r="H4549">
            <v>150723.76999999999</v>
          </cell>
          <cell r="I4549">
            <v>0</v>
          </cell>
          <cell r="AY4549">
            <v>540.55999999999995</v>
          </cell>
          <cell r="CK4549">
            <v>0</v>
          </cell>
          <cell r="CL4549">
            <v>0</v>
          </cell>
          <cell r="CM4549">
            <v>0</v>
          </cell>
        </row>
        <row r="4550">
          <cell r="F4550">
            <v>777672</v>
          </cell>
          <cell r="G4550">
            <v>777672</v>
          </cell>
          <cell r="H4550">
            <v>5971.63</v>
          </cell>
          <cell r="I4550">
            <v>0</v>
          </cell>
          <cell r="AY4550">
            <v>0</v>
          </cell>
          <cell r="CK4550">
            <v>0</v>
          </cell>
          <cell r="CL4550">
            <v>0</v>
          </cell>
          <cell r="CM4550">
            <v>0</v>
          </cell>
        </row>
        <row r="4551">
          <cell r="F4551">
            <v>1079</v>
          </cell>
          <cell r="G4551">
            <v>1079</v>
          </cell>
          <cell r="H4551">
            <v>0</v>
          </cell>
          <cell r="I4551">
            <v>0</v>
          </cell>
          <cell r="AY4551">
            <v>0</v>
          </cell>
          <cell r="CK4551">
            <v>0</v>
          </cell>
          <cell r="CL4551">
            <v>0</v>
          </cell>
          <cell r="CM4551">
            <v>0</v>
          </cell>
        </row>
        <row r="4552">
          <cell r="F4552">
            <v>539294</v>
          </cell>
          <cell r="G4552">
            <v>539294</v>
          </cell>
          <cell r="H4552">
            <v>395327.99</v>
          </cell>
          <cell r="I4552">
            <v>0</v>
          </cell>
          <cell r="AY4552">
            <v>46342.97</v>
          </cell>
          <cell r="CK4552">
            <v>0</v>
          </cell>
          <cell r="CL4552">
            <v>0</v>
          </cell>
          <cell r="CM4552">
            <v>0</v>
          </cell>
        </row>
        <row r="4553">
          <cell r="F4553">
            <v>91229</v>
          </cell>
          <cell r="G4553">
            <v>91229</v>
          </cell>
          <cell r="H4553">
            <v>68624.08</v>
          </cell>
          <cell r="I4553">
            <v>0</v>
          </cell>
          <cell r="AY4553">
            <v>8039.85</v>
          </cell>
          <cell r="CK4553">
            <v>0</v>
          </cell>
          <cell r="CL4553">
            <v>0</v>
          </cell>
          <cell r="CM4553">
            <v>0</v>
          </cell>
        </row>
        <row r="4554">
          <cell r="F4554">
            <v>125400</v>
          </cell>
          <cell r="G4554">
            <v>125400</v>
          </cell>
          <cell r="H4554">
            <v>93268.5</v>
          </cell>
          <cell r="I4554">
            <v>0</v>
          </cell>
          <cell r="AY4554">
            <v>11115</v>
          </cell>
          <cell r="CK4554">
            <v>0</v>
          </cell>
          <cell r="CL4554">
            <v>0</v>
          </cell>
          <cell r="CM4554">
            <v>0</v>
          </cell>
        </row>
        <row r="4555">
          <cell r="F4555">
            <v>88783</v>
          </cell>
          <cell r="G4555">
            <v>91068.76</v>
          </cell>
          <cell r="H4555">
            <v>91068.76</v>
          </cell>
          <cell r="I4555">
            <v>0</v>
          </cell>
          <cell r="AY4555">
            <v>0</v>
          </cell>
          <cell r="CK4555">
            <v>0</v>
          </cell>
          <cell r="CL4555">
            <v>0</v>
          </cell>
          <cell r="CM4555">
            <v>0</v>
          </cell>
        </row>
        <row r="4556">
          <cell r="F4556">
            <v>539683</v>
          </cell>
          <cell r="G4556">
            <v>539683</v>
          </cell>
          <cell r="H4556">
            <v>359774.87</v>
          </cell>
          <cell r="I4556">
            <v>0</v>
          </cell>
          <cell r="AY4556">
            <v>38565.07</v>
          </cell>
          <cell r="CK4556">
            <v>0</v>
          </cell>
          <cell r="CL4556">
            <v>0</v>
          </cell>
          <cell r="CM4556">
            <v>0</v>
          </cell>
        </row>
        <row r="4557">
          <cell r="F4557">
            <v>23715</v>
          </cell>
          <cell r="G4557">
            <v>23715</v>
          </cell>
          <cell r="H4557">
            <v>11100.9</v>
          </cell>
          <cell r="I4557">
            <v>0</v>
          </cell>
          <cell r="AY4557">
            <v>0</v>
          </cell>
          <cell r="CK4557">
            <v>0</v>
          </cell>
          <cell r="CL4557">
            <v>0</v>
          </cell>
          <cell r="CM4557">
            <v>0</v>
          </cell>
        </row>
        <row r="4558">
          <cell r="F4558">
            <v>12194</v>
          </cell>
          <cell r="G4558">
            <v>12194</v>
          </cell>
          <cell r="H4558">
            <v>8926</v>
          </cell>
          <cell r="I4558">
            <v>0</v>
          </cell>
          <cell r="AY4558">
            <v>1089.3599999999999</v>
          </cell>
          <cell r="CK4558">
            <v>0</v>
          </cell>
          <cell r="CL4558">
            <v>0</v>
          </cell>
          <cell r="CM4558">
            <v>0</v>
          </cell>
        </row>
        <row r="4559">
          <cell r="F4559">
            <v>3427</v>
          </cell>
          <cell r="G4559">
            <v>4072</v>
          </cell>
          <cell r="H4559">
            <v>3980.89</v>
          </cell>
          <cell r="I4559">
            <v>0</v>
          </cell>
          <cell r="AY4559">
            <v>0</v>
          </cell>
          <cell r="CK4559">
            <v>0</v>
          </cell>
          <cell r="CL4559">
            <v>0</v>
          </cell>
          <cell r="CM4559">
            <v>0</v>
          </cell>
        </row>
        <row r="4560">
          <cell r="F4560">
            <v>66000</v>
          </cell>
          <cell r="G4560">
            <v>66000</v>
          </cell>
          <cell r="H4560">
            <v>18819.12</v>
          </cell>
          <cell r="I4560">
            <v>6611.75</v>
          </cell>
          <cell r="AY4560">
            <v>0</v>
          </cell>
          <cell r="CK4560">
            <v>0</v>
          </cell>
          <cell r="CL4560">
            <v>0</v>
          </cell>
          <cell r="CM4560">
            <v>0</v>
          </cell>
        </row>
        <row r="4561">
          <cell r="F4561">
            <v>9257</v>
          </cell>
          <cell r="G4561">
            <v>9257</v>
          </cell>
          <cell r="H4561">
            <v>6999.14</v>
          </cell>
          <cell r="I4561">
            <v>2103.4</v>
          </cell>
          <cell r="AY4561">
            <v>95</v>
          </cell>
          <cell r="CK4561">
            <v>0</v>
          </cell>
          <cell r="CL4561">
            <v>0</v>
          </cell>
          <cell r="CM4561">
            <v>0</v>
          </cell>
        </row>
        <row r="4562">
          <cell r="F4562">
            <v>3901</v>
          </cell>
          <cell r="G4562">
            <v>3901</v>
          </cell>
          <cell r="H4562">
            <v>1730</v>
          </cell>
          <cell r="I4562">
            <v>325</v>
          </cell>
          <cell r="AY4562">
            <v>65</v>
          </cell>
          <cell r="CK4562">
            <v>0</v>
          </cell>
          <cell r="CL4562">
            <v>0</v>
          </cell>
          <cell r="CM4562">
            <v>0</v>
          </cell>
        </row>
        <row r="4563">
          <cell r="F4563">
            <v>3412</v>
          </cell>
          <cell r="G4563">
            <v>3412</v>
          </cell>
          <cell r="H4563">
            <v>0</v>
          </cell>
          <cell r="I4563">
            <v>0</v>
          </cell>
          <cell r="AY4563">
            <v>0</v>
          </cell>
          <cell r="CK4563">
            <v>0</v>
          </cell>
          <cell r="CL4563">
            <v>0</v>
          </cell>
          <cell r="CM4563">
            <v>0</v>
          </cell>
        </row>
        <row r="4564">
          <cell r="F4564">
            <v>9963</v>
          </cell>
          <cell r="G4564">
            <v>9963</v>
          </cell>
          <cell r="H4564">
            <v>0</v>
          </cell>
          <cell r="I4564">
            <v>0</v>
          </cell>
          <cell r="AY4564">
            <v>0</v>
          </cell>
          <cell r="CK4564">
            <v>0</v>
          </cell>
          <cell r="CL4564">
            <v>0</v>
          </cell>
          <cell r="CM4564">
            <v>0</v>
          </cell>
        </row>
        <row r="4565">
          <cell r="F4565">
            <v>35631</v>
          </cell>
          <cell r="G4565">
            <v>24131</v>
          </cell>
          <cell r="H4565">
            <v>14133.94</v>
          </cell>
          <cell r="I4565">
            <v>4705.38</v>
          </cell>
          <cell r="AY4565">
            <v>0</v>
          </cell>
          <cell r="CK4565">
            <v>0</v>
          </cell>
          <cell r="CL4565">
            <v>0</v>
          </cell>
          <cell r="CM4565">
            <v>0</v>
          </cell>
        </row>
        <row r="4566">
          <cell r="F4566">
            <v>14153</v>
          </cell>
          <cell r="G4566">
            <v>41513</v>
          </cell>
          <cell r="H4566">
            <v>38837.550000000003</v>
          </cell>
          <cell r="I4566">
            <v>0</v>
          </cell>
          <cell r="AY4566">
            <v>0</v>
          </cell>
          <cell r="CK4566">
            <v>0</v>
          </cell>
          <cell r="CL4566">
            <v>0</v>
          </cell>
          <cell r="CM4566">
            <v>0</v>
          </cell>
        </row>
        <row r="4567">
          <cell r="F4567">
            <v>3865</v>
          </cell>
          <cell r="G4567">
            <v>3865</v>
          </cell>
          <cell r="H4567">
            <v>2114.8000000000002</v>
          </cell>
          <cell r="I4567">
            <v>399</v>
          </cell>
          <cell r="AY4567">
            <v>0</v>
          </cell>
          <cell r="CK4567">
            <v>0</v>
          </cell>
          <cell r="CL4567">
            <v>0</v>
          </cell>
          <cell r="CM4567">
            <v>0</v>
          </cell>
        </row>
        <row r="4568">
          <cell r="F4568">
            <v>3436</v>
          </cell>
          <cell r="G4568">
            <v>3436</v>
          </cell>
          <cell r="H4568">
            <v>860.02</v>
          </cell>
          <cell r="I4568">
            <v>0</v>
          </cell>
          <cell r="AY4568">
            <v>0</v>
          </cell>
          <cell r="CK4568">
            <v>0</v>
          </cell>
          <cell r="CL4568">
            <v>0</v>
          </cell>
          <cell r="CM4568">
            <v>0</v>
          </cell>
        </row>
        <row r="4569">
          <cell r="F4569">
            <v>18176</v>
          </cell>
          <cell r="G4569">
            <v>16708.310000000001</v>
          </cell>
          <cell r="H4569">
            <v>6635.08</v>
          </cell>
          <cell r="I4569">
            <v>226.92</v>
          </cell>
          <cell r="AY4569">
            <v>448.77</v>
          </cell>
          <cell r="CK4569">
            <v>0</v>
          </cell>
          <cell r="CL4569">
            <v>0</v>
          </cell>
          <cell r="CM4569">
            <v>0</v>
          </cell>
        </row>
        <row r="4570">
          <cell r="F4570">
            <v>6434544</v>
          </cell>
          <cell r="G4570">
            <v>1463035.85</v>
          </cell>
          <cell r="H4570">
            <v>1463035.85</v>
          </cell>
          <cell r="I4570">
            <v>0</v>
          </cell>
          <cell r="AY4570">
            <v>602297.64</v>
          </cell>
          <cell r="CK4570">
            <v>0</v>
          </cell>
          <cell r="CL4570">
            <v>0</v>
          </cell>
          <cell r="CM4570">
            <v>0</v>
          </cell>
        </row>
        <row r="4571">
          <cell r="F4571">
            <v>682671</v>
          </cell>
          <cell r="G4571">
            <v>145178.84</v>
          </cell>
          <cell r="H4571">
            <v>145178.84</v>
          </cell>
          <cell r="I4571">
            <v>0</v>
          </cell>
          <cell r="AY4571">
            <v>59950.34</v>
          </cell>
          <cell r="CK4571">
            <v>0</v>
          </cell>
          <cell r="CL4571">
            <v>0</v>
          </cell>
          <cell r="CM4571">
            <v>0</v>
          </cell>
        </row>
        <row r="4572">
          <cell r="F4572">
            <v>586475</v>
          </cell>
          <cell r="G4572">
            <v>14882.61</v>
          </cell>
          <cell r="H4572">
            <v>14882.61</v>
          </cell>
          <cell r="I4572">
            <v>0</v>
          </cell>
          <cell r="AY4572">
            <v>12632.2</v>
          </cell>
          <cell r="CK4572">
            <v>0</v>
          </cell>
          <cell r="CL4572">
            <v>0</v>
          </cell>
          <cell r="CM4572">
            <v>0</v>
          </cell>
        </row>
        <row r="4573">
          <cell r="F4573">
            <v>1386490</v>
          </cell>
          <cell r="G4573">
            <v>6337.77</v>
          </cell>
          <cell r="H4573">
            <v>6337.77</v>
          </cell>
          <cell r="I4573">
            <v>0</v>
          </cell>
          <cell r="AY4573">
            <v>0</v>
          </cell>
          <cell r="CK4573">
            <v>0</v>
          </cell>
          <cell r="CL4573">
            <v>0</v>
          </cell>
          <cell r="CM4573">
            <v>0</v>
          </cell>
        </row>
        <row r="4574">
          <cell r="F4574">
            <v>262291</v>
          </cell>
          <cell r="G4574">
            <v>194405.08</v>
          </cell>
          <cell r="H4574">
            <v>194405.08</v>
          </cell>
          <cell r="I4574">
            <v>0</v>
          </cell>
          <cell r="AY4574">
            <v>50904.11</v>
          </cell>
          <cell r="CK4574">
            <v>0</v>
          </cell>
          <cell r="CL4574">
            <v>0</v>
          </cell>
          <cell r="CM4574">
            <v>0</v>
          </cell>
        </row>
        <row r="4575">
          <cell r="F4575">
            <v>0</v>
          </cell>
          <cell r="G4575">
            <v>555670.04</v>
          </cell>
          <cell r="H4575">
            <v>555670.04</v>
          </cell>
          <cell r="I4575">
            <v>0</v>
          </cell>
          <cell r="AY4575">
            <v>0</v>
          </cell>
          <cell r="CK4575">
            <v>0</v>
          </cell>
          <cell r="CL4575">
            <v>0</v>
          </cell>
          <cell r="CM4575">
            <v>0</v>
          </cell>
        </row>
        <row r="4576">
          <cell r="F4576">
            <v>1086999</v>
          </cell>
          <cell r="G4576">
            <v>212472.95</v>
          </cell>
          <cell r="H4576">
            <v>209550.01</v>
          </cell>
          <cell r="I4576">
            <v>0</v>
          </cell>
          <cell r="AY4576">
            <v>89400.02</v>
          </cell>
          <cell r="CK4576">
            <v>0</v>
          </cell>
          <cell r="CL4576">
            <v>0</v>
          </cell>
          <cell r="CM4576">
            <v>0</v>
          </cell>
        </row>
        <row r="4577">
          <cell r="F4577">
            <v>175474</v>
          </cell>
          <cell r="G4577">
            <v>34716.97</v>
          </cell>
          <cell r="H4577">
            <v>34716.97</v>
          </cell>
          <cell r="I4577">
            <v>0</v>
          </cell>
          <cell r="AY4577">
            <v>14647.62</v>
          </cell>
          <cell r="CK4577">
            <v>0</v>
          </cell>
          <cell r="CL4577">
            <v>0</v>
          </cell>
          <cell r="CM4577">
            <v>0</v>
          </cell>
        </row>
        <row r="4578">
          <cell r="F4578">
            <v>356400</v>
          </cell>
          <cell r="G4578">
            <v>76872.899999999994</v>
          </cell>
          <cell r="H4578">
            <v>76872.899999999994</v>
          </cell>
          <cell r="I4578">
            <v>0</v>
          </cell>
          <cell r="AY4578">
            <v>31270.2</v>
          </cell>
          <cell r="CK4578">
            <v>0</v>
          </cell>
          <cell r="CL4578">
            <v>0</v>
          </cell>
          <cell r="CM4578">
            <v>0</v>
          </cell>
        </row>
        <row r="4579">
          <cell r="F4579">
            <v>158362</v>
          </cell>
          <cell r="G4579">
            <v>0</v>
          </cell>
          <cell r="H4579">
            <v>0</v>
          </cell>
          <cell r="I4579">
            <v>0</v>
          </cell>
          <cell r="AY4579">
            <v>0</v>
          </cell>
          <cell r="CK4579">
            <v>0</v>
          </cell>
          <cell r="CL4579">
            <v>0</v>
          </cell>
          <cell r="CM4579">
            <v>0</v>
          </cell>
        </row>
        <row r="4580">
          <cell r="F4580">
            <v>888536</v>
          </cell>
          <cell r="G4580">
            <v>223425.2</v>
          </cell>
          <cell r="H4580">
            <v>223425.2</v>
          </cell>
          <cell r="I4580">
            <v>0</v>
          </cell>
          <cell r="AY4580">
            <v>75482.429999999993</v>
          </cell>
          <cell r="CK4580">
            <v>0</v>
          </cell>
          <cell r="CL4580">
            <v>0</v>
          </cell>
          <cell r="CM4580">
            <v>0</v>
          </cell>
        </row>
        <row r="4581">
          <cell r="F4581">
            <v>48023</v>
          </cell>
          <cell r="G4581">
            <v>9453.77</v>
          </cell>
          <cell r="H4581">
            <v>9453.77</v>
          </cell>
          <cell r="I4581">
            <v>0</v>
          </cell>
          <cell r="AY4581">
            <v>0</v>
          </cell>
          <cell r="CK4581">
            <v>0</v>
          </cell>
          <cell r="CL4581">
            <v>0</v>
          </cell>
          <cell r="CM4581">
            <v>0</v>
          </cell>
        </row>
        <row r="4582">
          <cell r="F4582">
            <v>286642</v>
          </cell>
          <cell r="G4582">
            <v>84512.320000000007</v>
          </cell>
          <cell r="H4582">
            <v>84512.320000000007</v>
          </cell>
          <cell r="I4582">
            <v>0</v>
          </cell>
          <cell r="AY4582">
            <v>18649.919999999998</v>
          </cell>
          <cell r="CK4582">
            <v>0</v>
          </cell>
          <cell r="CL4582">
            <v>0</v>
          </cell>
          <cell r="CM4582">
            <v>0</v>
          </cell>
        </row>
        <row r="4583">
          <cell r="F4583">
            <v>268200</v>
          </cell>
          <cell r="G4583">
            <v>53332.57</v>
          </cell>
          <cell r="H4583">
            <v>53332.57</v>
          </cell>
          <cell r="I4583">
            <v>0</v>
          </cell>
          <cell r="AY4583">
            <v>16749.27</v>
          </cell>
          <cell r="CK4583">
            <v>0</v>
          </cell>
          <cell r="CL4583">
            <v>0</v>
          </cell>
          <cell r="CM4583">
            <v>0</v>
          </cell>
        </row>
        <row r="4584">
          <cell r="F4584">
            <v>51975</v>
          </cell>
          <cell r="G4584">
            <v>3607.25</v>
          </cell>
          <cell r="H4584">
            <v>3607.25</v>
          </cell>
          <cell r="I4584">
            <v>0</v>
          </cell>
          <cell r="AY4584">
            <v>0</v>
          </cell>
          <cell r="CK4584">
            <v>0</v>
          </cell>
          <cell r="CL4584">
            <v>0</v>
          </cell>
          <cell r="CM4584">
            <v>0</v>
          </cell>
        </row>
        <row r="4585">
          <cell r="F4585">
            <v>350</v>
          </cell>
          <cell r="G4585">
            <v>0</v>
          </cell>
          <cell r="H4585">
            <v>0</v>
          </cell>
          <cell r="I4585">
            <v>0</v>
          </cell>
          <cell r="AY4585">
            <v>0</v>
          </cell>
          <cell r="CK4585">
            <v>0</v>
          </cell>
          <cell r="CL4585">
            <v>0</v>
          </cell>
          <cell r="CM4585">
            <v>0</v>
          </cell>
        </row>
        <row r="4586">
          <cell r="F4586">
            <v>557</v>
          </cell>
          <cell r="G4586">
            <v>362.95</v>
          </cell>
          <cell r="H4586">
            <v>362.95</v>
          </cell>
          <cell r="I4586">
            <v>0</v>
          </cell>
          <cell r="AY4586">
            <v>149.15</v>
          </cell>
          <cell r="CK4586">
            <v>0</v>
          </cell>
          <cell r="CL4586">
            <v>0</v>
          </cell>
          <cell r="CM4586">
            <v>0</v>
          </cell>
        </row>
        <row r="4587">
          <cell r="F4587">
            <v>4099</v>
          </cell>
          <cell r="G4587">
            <v>1</v>
          </cell>
          <cell r="H4587">
            <v>0</v>
          </cell>
          <cell r="I4587">
            <v>0</v>
          </cell>
          <cell r="AY4587">
            <v>0</v>
          </cell>
          <cell r="CK4587">
            <v>0</v>
          </cell>
          <cell r="CL4587">
            <v>0</v>
          </cell>
          <cell r="CM4587">
            <v>0</v>
          </cell>
        </row>
        <row r="4588">
          <cell r="F4588">
            <v>19263</v>
          </cell>
          <cell r="G4588">
            <v>0</v>
          </cell>
          <cell r="H4588">
            <v>0</v>
          </cell>
          <cell r="I4588">
            <v>0</v>
          </cell>
          <cell r="AY4588">
            <v>0</v>
          </cell>
          <cell r="CK4588">
            <v>0</v>
          </cell>
          <cell r="CL4588">
            <v>0</v>
          </cell>
          <cell r="CM4588">
            <v>0</v>
          </cell>
        </row>
        <row r="4589">
          <cell r="F4589">
            <v>405851</v>
          </cell>
          <cell r="G4589">
            <v>137988.14000000001</v>
          </cell>
          <cell r="H4589">
            <v>68078.64</v>
          </cell>
          <cell r="I4589">
            <v>69908.5</v>
          </cell>
          <cell r="AY4589">
            <v>170.36</v>
          </cell>
          <cell r="CK4589">
            <v>0</v>
          </cell>
          <cell r="CL4589">
            <v>0</v>
          </cell>
          <cell r="CM4589">
            <v>0</v>
          </cell>
        </row>
        <row r="4590">
          <cell r="F4590">
            <v>27000</v>
          </cell>
          <cell r="G4590">
            <v>237.01</v>
          </cell>
          <cell r="H4590">
            <v>235.01</v>
          </cell>
          <cell r="I4590">
            <v>2</v>
          </cell>
          <cell r="AY4590">
            <v>0</v>
          </cell>
          <cell r="CK4590">
            <v>0</v>
          </cell>
          <cell r="CL4590">
            <v>0</v>
          </cell>
          <cell r="CM4590">
            <v>0</v>
          </cell>
        </row>
        <row r="4591">
          <cell r="F4591">
            <v>12504</v>
          </cell>
          <cell r="G4591">
            <v>4672.25</v>
          </cell>
          <cell r="H4591">
            <v>4672.25</v>
          </cell>
          <cell r="I4591">
            <v>0</v>
          </cell>
          <cell r="AY4591">
            <v>0</v>
          </cell>
          <cell r="CK4591">
            <v>0</v>
          </cell>
          <cell r="CL4591">
            <v>0</v>
          </cell>
          <cell r="CM4591">
            <v>0</v>
          </cell>
        </row>
        <row r="4592">
          <cell r="F4592">
            <v>100906</v>
          </cell>
          <cell r="G4592">
            <v>11199.38</v>
          </cell>
          <cell r="H4592">
            <v>11199.38</v>
          </cell>
          <cell r="I4592">
            <v>0</v>
          </cell>
          <cell r="AY4592">
            <v>0</v>
          </cell>
          <cell r="CK4592">
            <v>0</v>
          </cell>
          <cell r="CL4592">
            <v>0</v>
          </cell>
          <cell r="CM4592">
            <v>0</v>
          </cell>
        </row>
        <row r="4593">
          <cell r="F4593">
            <v>54105</v>
          </cell>
          <cell r="G4593">
            <v>6817.71</v>
          </cell>
          <cell r="H4593">
            <v>6817.71</v>
          </cell>
          <cell r="I4593">
            <v>0</v>
          </cell>
          <cell r="AY4593">
            <v>190.92</v>
          </cell>
          <cell r="CK4593">
            <v>0</v>
          </cell>
          <cell r="CL4593">
            <v>0</v>
          </cell>
          <cell r="CM4593">
            <v>0</v>
          </cell>
        </row>
        <row r="4594">
          <cell r="F4594">
            <v>10007</v>
          </cell>
          <cell r="G4594">
            <v>3959.6</v>
          </cell>
          <cell r="H4594">
            <v>3959.6</v>
          </cell>
          <cell r="I4594">
            <v>0</v>
          </cell>
          <cell r="AY4594">
            <v>299</v>
          </cell>
          <cell r="CK4594">
            <v>0</v>
          </cell>
          <cell r="CL4594">
            <v>0</v>
          </cell>
          <cell r="CM4594">
            <v>0</v>
          </cell>
        </row>
        <row r="4595">
          <cell r="F4595">
            <v>28489</v>
          </cell>
          <cell r="G4595">
            <v>489.47</v>
          </cell>
          <cell r="H4595">
            <v>489.47</v>
          </cell>
          <cell r="I4595">
            <v>0</v>
          </cell>
          <cell r="AY4595">
            <v>122.47</v>
          </cell>
          <cell r="CK4595">
            <v>0</v>
          </cell>
          <cell r="CL4595">
            <v>0</v>
          </cell>
          <cell r="CM4595">
            <v>0</v>
          </cell>
        </row>
        <row r="4596">
          <cell r="F4596">
            <v>35171</v>
          </cell>
          <cell r="G4596">
            <v>10605.22</v>
          </cell>
          <cell r="H4596">
            <v>10605.22</v>
          </cell>
          <cell r="I4596">
            <v>0</v>
          </cell>
          <cell r="AY4596">
            <v>0</v>
          </cell>
          <cell r="CK4596">
            <v>0</v>
          </cell>
          <cell r="CL4596">
            <v>0</v>
          </cell>
          <cell r="CM4596">
            <v>0</v>
          </cell>
        </row>
        <row r="4597">
          <cell r="F4597">
            <v>11384</v>
          </cell>
          <cell r="G4597">
            <v>8000</v>
          </cell>
          <cell r="H4597">
            <v>8000</v>
          </cell>
          <cell r="I4597">
            <v>0</v>
          </cell>
          <cell r="AY4597">
            <v>0</v>
          </cell>
          <cell r="CK4597">
            <v>0</v>
          </cell>
          <cell r="CL4597">
            <v>0</v>
          </cell>
          <cell r="CM4597">
            <v>0</v>
          </cell>
        </row>
        <row r="4598">
          <cell r="F4598">
            <v>4666</v>
          </cell>
          <cell r="G4598">
            <v>339.1</v>
          </cell>
          <cell r="H4598">
            <v>319</v>
          </cell>
          <cell r="I4598">
            <v>0</v>
          </cell>
          <cell r="AY4598">
            <v>0</v>
          </cell>
          <cell r="CK4598">
            <v>0</v>
          </cell>
          <cell r="CL4598">
            <v>0</v>
          </cell>
          <cell r="CM4598">
            <v>0</v>
          </cell>
        </row>
        <row r="4599">
          <cell r="F4599">
            <v>40859</v>
          </cell>
          <cell r="G4599">
            <v>3048.8</v>
          </cell>
          <cell r="H4599">
            <v>3048.8</v>
          </cell>
          <cell r="I4599">
            <v>0</v>
          </cell>
          <cell r="AY4599">
            <v>0</v>
          </cell>
          <cell r="CK4599">
            <v>0</v>
          </cell>
          <cell r="CL4599">
            <v>0</v>
          </cell>
          <cell r="CM4599">
            <v>0</v>
          </cell>
        </row>
        <row r="4600">
          <cell r="F4600">
            <v>329</v>
          </cell>
          <cell r="G4600">
            <v>0</v>
          </cell>
          <cell r="H4600">
            <v>0</v>
          </cell>
          <cell r="I4600">
            <v>0</v>
          </cell>
          <cell r="AY4600">
            <v>0</v>
          </cell>
          <cell r="CK4600">
            <v>0</v>
          </cell>
          <cell r="CL4600">
            <v>0</v>
          </cell>
          <cell r="CM4600">
            <v>0</v>
          </cell>
        </row>
        <row r="4601">
          <cell r="F4601">
            <v>4602</v>
          </cell>
          <cell r="G4601">
            <v>1189.07</v>
          </cell>
          <cell r="H4601">
            <v>1189.07</v>
          </cell>
          <cell r="I4601">
            <v>0</v>
          </cell>
          <cell r="AY4601">
            <v>0</v>
          </cell>
          <cell r="CK4601">
            <v>0</v>
          </cell>
          <cell r="CL4601">
            <v>0</v>
          </cell>
          <cell r="CM4601">
            <v>0</v>
          </cell>
        </row>
        <row r="4602">
          <cell r="F4602">
            <v>21424</v>
          </cell>
          <cell r="G4602">
            <v>827.78</v>
          </cell>
          <cell r="H4602">
            <v>827.78</v>
          </cell>
          <cell r="I4602">
            <v>0</v>
          </cell>
          <cell r="AY4602">
            <v>0</v>
          </cell>
          <cell r="CK4602">
            <v>0</v>
          </cell>
          <cell r="CL4602">
            <v>0</v>
          </cell>
          <cell r="CM4602">
            <v>0</v>
          </cell>
        </row>
        <row r="4603">
          <cell r="F4603">
            <v>8821</v>
          </cell>
          <cell r="G4603">
            <v>392.5</v>
          </cell>
          <cell r="H4603">
            <v>300.5</v>
          </cell>
          <cell r="I4603">
            <v>92</v>
          </cell>
          <cell r="AY4603">
            <v>0</v>
          </cell>
          <cell r="CK4603">
            <v>0</v>
          </cell>
          <cell r="CL4603">
            <v>0</v>
          </cell>
          <cell r="CM4603">
            <v>0</v>
          </cell>
        </row>
        <row r="4604">
          <cell r="F4604">
            <v>39140</v>
          </cell>
          <cell r="G4604">
            <v>15724.9</v>
          </cell>
          <cell r="H4604">
            <v>14833.92</v>
          </cell>
          <cell r="I4604">
            <v>890.98</v>
          </cell>
          <cell r="AY4604">
            <v>0</v>
          </cell>
          <cell r="CK4604">
            <v>0</v>
          </cell>
          <cell r="CL4604">
            <v>0</v>
          </cell>
          <cell r="CM4604">
            <v>0</v>
          </cell>
        </row>
        <row r="4605">
          <cell r="F4605">
            <v>22199</v>
          </cell>
          <cell r="G4605">
            <v>11008.76</v>
          </cell>
          <cell r="H4605">
            <v>11008.76</v>
          </cell>
          <cell r="I4605">
            <v>0</v>
          </cell>
          <cell r="AY4605">
            <v>2020.67</v>
          </cell>
          <cell r="CK4605">
            <v>0</v>
          </cell>
          <cell r="CL4605">
            <v>0</v>
          </cell>
          <cell r="CM4605">
            <v>0</v>
          </cell>
        </row>
        <row r="4606">
          <cell r="F4606">
            <v>2598</v>
          </cell>
          <cell r="G4606">
            <v>1454</v>
          </cell>
          <cell r="H4606">
            <v>1454</v>
          </cell>
          <cell r="I4606">
            <v>0</v>
          </cell>
          <cell r="AY4606">
            <v>0</v>
          </cell>
          <cell r="CK4606">
            <v>0</v>
          </cell>
          <cell r="CL4606">
            <v>0</v>
          </cell>
          <cell r="CM4606">
            <v>0</v>
          </cell>
        </row>
        <row r="4607">
          <cell r="F4607">
            <v>26780</v>
          </cell>
          <cell r="G4607">
            <v>0</v>
          </cell>
          <cell r="H4607">
            <v>0</v>
          </cell>
          <cell r="I4607">
            <v>0</v>
          </cell>
          <cell r="AY4607">
            <v>0</v>
          </cell>
          <cell r="CK4607">
            <v>0</v>
          </cell>
          <cell r="CL4607">
            <v>0</v>
          </cell>
          <cell r="CM4607">
            <v>0</v>
          </cell>
        </row>
        <row r="4608">
          <cell r="F4608">
            <v>0</v>
          </cell>
          <cell r="G4608">
            <v>2347686.52</v>
          </cell>
          <cell r="H4608">
            <v>1785707.37</v>
          </cell>
          <cell r="I4608">
            <v>0</v>
          </cell>
          <cell r="AY4608">
            <v>0</v>
          </cell>
          <cell r="CK4608">
            <v>0</v>
          </cell>
          <cell r="CL4608">
            <v>0</v>
          </cell>
          <cell r="CM4608">
            <v>0</v>
          </cell>
        </row>
        <row r="4609">
          <cell r="F4609">
            <v>0</v>
          </cell>
          <cell r="G4609">
            <v>590859.16</v>
          </cell>
          <cell r="H4609">
            <v>234947</v>
          </cell>
          <cell r="I4609">
            <v>0</v>
          </cell>
          <cell r="AY4609">
            <v>0</v>
          </cell>
          <cell r="CK4609">
            <v>0</v>
          </cell>
          <cell r="CL4609">
            <v>0</v>
          </cell>
          <cell r="CM4609">
            <v>0</v>
          </cell>
        </row>
        <row r="4610">
          <cell r="F4610">
            <v>0</v>
          </cell>
          <cell r="G4610">
            <v>359815.79</v>
          </cell>
          <cell r="H4610">
            <v>127147.72</v>
          </cell>
          <cell r="I4610">
            <v>0</v>
          </cell>
          <cell r="AY4610">
            <v>0</v>
          </cell>
          <cell r="CK4610">
            <v>0</v>
          </cell>
          <cell r="CL4610">
            <v>0</v>
          </cell>
          <cell r="CM4610">
            <v>0</v>
          </cell>
        </row>
        <row r="4611">
          <cell r="F4611">
            <v>0</v>
          </cell>
          <cell r="G4611">
            <v>674230.26</v>
          </cell>
          <cell r="H4611">
            <v>0</v>
          </cell>
          <cell r="I4611">
            <v>0</v>
          </cell>
          <cell r="AY4611">
            <v>0</v>
          </cell>
          <cell r="CK4611">
            <v>0</v>
          </cell>
          <cell r="CL4611">
            <v>0</v>
          </cell>
          <cell r="CM4611">
            <v>0</v>
          </cell>
        </row>
        <row r="4612">
          <cell r="F4612">
            <v>0</v>
          </cell>
          <cell r="G4612">
            <v>200694.77</v>
          </cell>
          <cell r="H4612">
            <v>200694.77</v>
          </cell>
          <cell r="I4612">
            <v>0</v>
          </cell>
          <cell r="AY4612">
            <v>0</v>
          </cell>
          <cell r="CK4612">
            <v>0</v>
          </cell>
          <cell r="CL4612">
            <v>0</v>
          </cell>
          <cell r="CM4612">
            <v>0</v>
          </cell>
        </row>
        <row r="4614">
          <cell r="F4614">
            <v>0</v>
          </cell>
          <cell r="G4614">
            <v>490848.53</v>
          </cell>
          <cell r="H4614">
            <v>292763.44</v>
          </cell>
          <cell r="I4614">
            <v>0</v>
          </cell>
          <cell r="AY4614">
            <v>0</v>
          </cell>
          <cell r="CK4614">
            <v>0</v>
          </cell>
          <cell r="CL4614">
            <v>0</v>
          </cell>
          <cell r="CM4614">
            <v>0</v>
          </cell>
        </row>
        <row r="4615">
          <cell r="F4615">
            <v>0</v>
          </cell>
          <cell r="G4615">
            <v>77959.929999999993</v>
          </cell>
          <cell r="H4615">
            <v>47768.42</v>
          </cell>
          <cell r="I4615">
            <v>0</v>
          </cell>
          <cell r="AY4615">
            <v>0</v>
          </cell>
          <cell r="CK4615">
            <v>0</v>
          </cell>
          <cell r="CL4615">
            <v>0</v>
          </cell>
          <cell r="CM4615">
            <v>0</v>
          </cell>
        </row>
        <row r="4616">
          <cell r="F4616">
            <v>0</v>
          </cell>
          <cell r="G4616">
            <v>143432.70000000001</v>
          </cell>
          <cell r="H4616">
            <v>98564.7</v>
          </cell>
          <cell r="I4616">
            <v>0</v>
          </cell>
          <cell r="AY4616">
            <v>0</v>
          </cell>
          <cell r="CK4616">
            <v>0</v>
          </cell>
          <cell r="CL4616">
            <v>0</v>
          </cell>
          <cell r="CM4616">
            <v>0</v>
          </cell>
        </row>
        <row r="4617">
          <cell r="F4617">
            <v>0</v>
          </cell>
          <cell r="G4617">
            <v>82214.880000000005</v>
          </cell>
          <cell r="H4617">
            <v>82214.880000000005</v>
          </cell>
          <cell r="I4617">
            <v>0</v>
          </cell>
          <cell r="AY4617">
            <v>0</v>
          </cell>
          <cell r="CK4617">
            <v>0</v>
          </cell>
          <cell r="CL4617">
            <v>0</v>
          </cell>
          <cell r="CM4617">
            <v>0</v>
          </cell>
        </row>
        <row r="4618">
          <cell r="F4618">
            <v>0</v>
          </cell>
          <cell r="G4618">
            <v>419056.28</v>
          </cell>
          <cell r="H4618">
            <v>245926.17</v>
          </cell>
          <cell r="I4618">
            <v>0</v>
          </cell>
          <cell r="AY4618">
            <v>0</v>
          </cell>
          <cell r="CK4618">
            <v>0</v>
          </cell>
          <cell r="CL4618">
            <v>0</v>
          </cell>
          <cell r="CM4618">
            <v>0</v>
          </cell>
        </row>
        <row r="4619">
          <cell r="F4619">
            <v>0</v>
          </cell>
          <cell r="G4619">
            <v>37523.870000000003</v>
          </cell>
          <cell r="H4619">
            <v>7919.52</v>
          </cell>
          <cell r="I4619">
            <v>0</v>
          </cell>
          <cell r="AY4619">
            <v>0</v>
          </cell>
          <cell r="CK4619">
            <v>0</v>
          </cell>
          <cell r="CL4619">
            <v>0</v>
          </cell>
          <cell r="CM4619">
            <v>0</v>
          </cell>
        </row>
        <row r="4620">
          <cell r="F4620">
            <v>0</v>
          </cell>
          <cell r="G4620">
            <v>200660.2</v>
          </cell>
          <cell r="H4620">
            <v>114320.31</v>
          </cell>
          <cell r="I4620">
            <v>0</v>
          </cell>
          <cell r="AY4620">
            <v>0</v>
          </cell>
          <cell r="CK4620">
            <v>0</v>
          </cell>
          <cell r="CL4620">
            <v>0</v>
          </cell>
          <cell r="CM4620">
            <v>0</v>
          </cell>
        </row>
        <row r="4621">
          <cell r="F4621">
            <v>0</v>
          </cell>
          <cell r="G4621">
            <v>208906.15</v>
          </cell>
          <cell r="H4621">
            <v>80243.47</v>
          </cell>
          <cell r="I4621">
            <v>0</v>
          </cell>
          <cell r="AY4621">
            <v>0</v>
          </cell>
          <cell r="CK4621">
            <v>0</v>
          </cell>
          <cell r="CL4621">
            <v>0</v>
          </cell>
          <cell r="CM4621">
            <v>0</v>
          </cell>
        </row>
        <row r="4622"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CK4622">
            <v>0</v>
          </cell>
          <cell r="CL4622">
            <v>0</v>
          </cell>
          <cell r="CM4622">
            <v>0</v>
          </cell>
        </row>
        <row r="4623">
          <cell r="F4623">
            <v>0</v>
          </cell>
          <cell r="G4623">
            <v>7693.37</v>
          </cell>
          <cell r="H4623">
            <v>4346.37</v>
          </cell>
          <cell r="I4623">
            <v>93.93</v>
          </cell>
          <cell r="AY4623">
            <v>0</v>
          </cell>
          <cell r="CK4623">
            <v>0</v>
          </cell>
          <cell r="CL4623">
            <v>0</v>
          </cell>
          <cell r="CM4623">
            <v>0</v>
          </cell>
        </row>
        <row r="4624">
          <cell r="F4624">
            <v>0</v>
          </cell>
          <cell r="G4624">
            <v>350</v>
          </cell>
          <cell r="H4624">
            <v>0</v>
          </cell>
          <cell r="I4624">
            <v>0</v>
          </cell>
          <cell r="AY4624">
            <v>0</v>
          </cell>
          <cell r="CK4624">
            <v>0</v>
          </cell>
          <cell r="CL4624">
            <v>0</v>
          </cell>
          <cell r="CM4624">
            <v>0</v>
          </cell>
        </row>
        <row r="4625">
          <cell r="F4625">
            <v>0</v>
          </cell>
          <cell r="G4625">
            <v>1694.05</v>
          </cell>
          <cell r="H4625">
            <v>1380</v>
          </cell>
          <cell r="I4625">
            <v>0</v>
          </cell>
          <cell r="AY4625">
            <v>0</v>
          </cell>
          <cell r="CK4625">
            <v>0</v>
          </cell>
          <cell r="CL4625">
            <v>0</v>
          </cell>
          <cell r="CM4625">
            <v>0</v>
          </cell>
        </row>
        <row r="4626">
          <cell r="F4626">
            <v>0</v>
          </cell>
          <cell r="G4626">
            <v>1366</v>
          </cell>
          <cell r="H4626">
            <v>292.31</v>
          </cell>
          <cell r="I4626">
            <v>1</v>
          </cell>
          <cell r="AY4626">
            <v>0</v>
          </cell>
          <cell r="CK4626">
            <v>0</v>
          </cell>
          <cell r="CL4626">
            <v>0</v>
          </cell>
          <cell r="CM4626">
            <v>0</v>
          </cell>
        </row>
        <row r="4627">
          <cell r="F4627">
            <v>0</v>
          </cell>
          <cell r="G4627">
            <v>6421</v>
          </cell>
          <cell r="H4627">
            <v>3542</v>
          </cell>
          <cell r="I4627">
            <v>0</v>
          </cell>
          <cell r="AY4627">
            <v>0</v>
          </cell>
          <cell r="CK4627">
            <v>0</v>
          </cell>
          <cell r="CL4627">
            <v>0</v>
          </cell>
          <cell r="CM4627">
            <v>0</v>
          </cell>
        </row>
        <row r="4628">
          <cell r="F4628">
            <v>0</v>
          </cell>
          <cell r="G4628">
            <v>266362.86</v>
          </cell>
          <cell r="H4628">
            <v>53276.04</v>
          </cell>
          <cell r="I4628">
            <v>179645.72</v>
          </cell>
          <cell r="AY4628">
            <v>0</v>
          </cell>
          <cell r="CK4628">
            <v>0</v>
          </cell>
          <cell r="CL4628">
            <v>0</v>
          </cell>
          <cell r="CM4628">
            <v>0</v>
          </cell>
        </row>
        <row r="4629">
          <cell r="F4629">
            <v>0</v>
          </cell>
          <cell r="G4629">
            <v>8762.99</v>
          </cell>
          <cell r="H4629">
            <v>3699.75</v>
          </cell>
          <cell r="I4629">
            <v>99</v>
          </cell>
          <cell r="AY4629">
            <v>0</v>
          </cell>
          <cell r="CK4629">
            <v>0</v>
          </cell>
          <cell r="CL4629">
            <v>0</v>
          </cell>
          <cell r="CM4629">
            <v>0</v>
          </cell>
        </row>
        <row r="4630">
          <cell r="F4630">
            <v>0</v>
          </cell>
          <cell r="G4630">
            <v>7831.75</v>
          </cell>
          <cell r="H4630">
            <v>0</v>
          </cell>
          <cell r="I4630">
            <v>2043.53</v>
          </cell>
          <cell r="AY4630">
            <v>0</v>
          </cell>
          <cell r="CK4630">
            <v>0</v>
          </cell>
          <cell r="CL4630">
            <v>0</v>
          </cell>
          <cell r="CM4630">
            <v>0</v>
          </cell>
        </row>
        <row r="4631">
          <cell r="F4631">
            <v>0</v>
          </cell>
          <cell r="G4631">
            <v>91547.5</v>
          </cell>
          <cell r="H4631">
            <v>82472.929999999993</v>
          </cell>
          <cell r="I4631">
            <v>4600</v>
          </cell>
          <cell r="AY4631">
            <v>0</v>
          </cell>
          <cell r="CK4631">
            <v>0</v>
          </cell>
          <cell r="CL4631">
            <v>0</v>
          </cell>
          <cell r="CM4631">
            <v>0</v>
          </cell>
        </row>
        <row r="4632">
          <cell r="F4632">
            <v>0</v>
          </cell>
          <cell r="G4632">
            <v>12124.59</v>
          </cell>
          <cell r="H4632">
            <v>2046.08</v>
          </cell>
          <cell r="I4632">
            <v>219.9</v>
          </cell>
          <cell r="AY4632">
            <v>0</v>
          </cell>
          <cell r="CK4632">
            <v>0</v>
          </cell>
          <cell r="CL4632">
            <v>0</v>
          </cell>
          <cell r="CM4632">
            <v>0</v>
          </cell>
        </row>
        <row r="4633">
          <cell r="F4633">
            <v>0</v>
          </cell>
          <cell r="G4633">
            <v>6047.4</v>
          </cell>
          <cell r="H4633">
            <v>2623.45</v>
          </cell>
          <cell r="I4633">
            <v>546.25</v>
          </cell>
          <cell r="AY4633">
            <v>0</v>
          </cell>
          <cell r="CK4633">
            <v>0</v>
          </cell>
          <cell r="CL4633">
            <v>0</v>
          </cell>
          <cell r="CM4633">
            <v>0</v>
          </cell>
        </row>
        <row r="4634">
          <cell r="F4634">
            <v>0</v>
          </cell>
          <cell r="G4634">
            <v>9129.0300000000007</v>
          </cell>
          <cell r="H4634">
            <v>250.38</v>
          </cell>
          <cell r="I4634">
            <v>332.53</v>
          </cell>
          <cell r="AY4634">
            <v>0</v>
          </cell>
          <cell r="CK4634">
            <v>0</v>
          </cell>
          <cell r="CL4634">
            <v>0</v>
          </cell>
          <cell r="CM4634">
            <v>0</v>
          </cell>
        </row>
        <row r="4635">
          <cell r="F4635">
            <v>0</v>
          </cell>
          <cell r="G4635">
            <v>8458.3799999999992</v>
          </cell>
          <cell r="H4635">
            <v>0</v>
          </cell>
          <cell r="I4635">
            <v>3208.64</v>
          </cell>
          <cell r="AY4635">
            <v>0</v>
          </cell>
          <cell r="CK4635">
            <v>0</v>
          </cell>
          <cell r="CL4635">
            <v>0</v>
          </cell>
          <cell r="CM4635">
            <v>0</v>
          </cell>
        </row>
        <row r="4636">
          <cell r="F4636">
            <v>0</v>
          </cell>
          <cell r="G4636">
            <v>1215.9000000000001</v>
          </cell>
          <cell r="H4636">
            <v>285.60000000000002</v>
          </cell>
          <cell r="I4636">
            <v>575.29999999999995</v>
          </cell>
          <cell r="AY4636">
            <v>0</v>
          </cell>
          <cell r="CK4636">
            <v>0</v>
          </cell>
          <cell r="CL4636">
            <v>0</v>
          </cell>
          <cell r="CM4636">
            <v>0</v>
          </cell>
        </row>
        <row r="4637">
          <cell r="F4637">
            <v>0</v>
          </cell>
          <cell r="G4637">
            <v>25842.2</v>
          </cell>
          <cell r="H4637">
            <v>125.01</v>
          </cell>
          <cell r="I4637">
            <v>1360.2</v>
          </cell>
          <cell r="AY4637">
            <v>0</v>
          </cell>
          <cell r="CK4637">
            <v>0</v>
          </cell>
          <cell r="CL4637">
            <v>0</v>
          </cell>
          <cell r="CM4637">
            <v>0</v>
          </cell>
        </row>
        <row r="4638">
          <cell r="F4638">
            <v>0</v>
          </cell>
          <cell r="G4638">
            <v>329</v>
          </cell>
          <cell r="H4638">
            <v>0</v>
          </cell>
          <cell r="I4638">
            <v>0</v>
          </cell>
          <cell r="AY4638">
            <v>0</v>
          </cell>
          <cell r="CK4638">
            <v>0</v>
          </cell>
          <cell r="CL4638">
            <v>0</v>
          </cell>
          <cell r="CM4638">
            <v>0</v>
          </cell>
        </row>
        <row r="4639">
          <cell r="F4639">
            <v>0</v>
          </cell>
          <cell r="G4639">
            <v>544</v>
          </cell>
          <cell r="H4639">
            <v>212</v>
          </cell>
          <cell r="I4639">
            <v>0</v>
          </cell>
          <cell r="AY4639">
            <v>0</v>
          </cell>
          <cell r="CK4639">
            <v>0</v>
          </cell>
          <cell r="CL4639">
            <v>0</v>
          </cell>
          <cell r="CM4639">
            <v>0</v>
          </cell>
        </row>
        <row r="4640">
          <cell r="F4640">
            <v>0</v>
          </cell>
          <cell r="G4640">
            <v>4596.22</v>
          </cell>
          <cell r="H4640">
            <v>0</v>
          </cell>
          <cell r="I4640">
            <v>397.72</v>
          </cell>
          <cell r="AY4640">
            <v>0</v>
          </cell>
          <cell r="CK4640">
            <v>0</v>
          </cell>
          <cell r="CL4640">
            <v>0</v>
          </cell>
          <cell r="CM4640">
            <v>0</v>
          </cell>
        </row>
        <row r="4641">
          <cell r="F4641">
            <v>0</v>
          </cell>
          <cell r="G4641">
            <v>7.5</v>
          </cell>
          <cell r="H4641">
            <v>0</v>
          </cell>
          <cell r="I4641">
            <v>0</v>
          </cell>
          <cell r="AY4641">
            <v>0</v>
          </cell>
          <cell r="CK4641">
            <v>0</v>
          </cell>
          <cell r="CL4641">
            <v>0</v>
          </cell>
          <cell r="CM4641">
            <v>0</v>
          </cell>
        </row>
        <row r="4642">
          <cell r="F4642">
            <v>0</v>
          </cell>
          <cell r="G4642">
            <v>15.1</v>
          </cell>
          <cell r="H4642">
            <v>0</v>
          </cell>
          <cell r="I4642">
            <v>0</v>
          </cell>
          <cell r="AY4642">
            <v>0</v>
          </cell>
          <cell r="CK4642">
            <v>0</v>
          </cell>
          <cell r="CL4642">
            <v>0</v>
          </cell>
          <cell r="CM4642">
            <v>0</v>
          </cell>
        </row>
        <row r="4643">
          <cell r="F4643">
            <v>0</v>
          </cell>
          <cell r="G4643">
            <v>13279.25</v>
          </cell>
          <cell r="H4643">
            <v>7936.06</v>
          </cell>
          <cell r="I4643">
            <v>175.68</v>
          </cell>
          <cell r="AY4643">
            <v>0</v>
          </cell>
          <cell r="CK4643">
            <v>0</v>
          </cell>
          <cell r="CL4643">
            <v>0</v>
          </cell>
          <cell r="CM4643">
            <v>0</v>
          </cell>
        </row>
        <row r="4644">
          <cell r="F4644">
            <v>0</v>
          </cell>
          <cell r="G4644">
            <v>1144</v>
          </cell>
          <cell r="H4644">
            <v>885.28</v>
          </cell>
          <cell r="I4644">
            <v>0</v>
          </cell>
          <cell r="AY4644">
            <v>0</v>
          </cell>
          <cell r="CK4644">
            <v>0</v>
          </cell>
          <cell r="CL4644">
            <v>0</v>
          </cell>
          <cell r="CM4644">
            <v>0</v>
          </cell>
        </row>
        <row r="4645">
          <cell r="F4645">
            <v>0</v>
          </cell>
          <cell r="G4645">
            <v>16780</v>
          </cell>
          <cell r="H4645">
            <v>0</v>
          </cell>
          <cell r="I4645">
            <v>0</v>
          </cell>
          <cell r="AY4645">
            <v>0</v>
          </cell>
          <cell r="CK4645">
            <v>0</v>
          </cell>
          <cell r="CL4645">
            <v>0</v>
          </cell>
          <cell r="CM4645">
            <v>0</v>
          </cell>
        </row>
        <row r="4646">
          <cell r="F4646">
            <v>0</v>
          </cell>
          <cell r="G4646">
            <v>1109</v>
          </cell>
          <cell r="H4646">
            <v>0</v>
          </cell>
          <cell r="I4646">
            <v>0</v>
          </cell>
          <cell r="AY4646">
            <v>0</v>
          </cell>
          <cell r="CK4646">
            <v>0</v>
          </cell>
          <cell r="CL4646">
            <v>0</v>
          </cell>
          <cell r="CM4646">
            <v>0</v>
          </cell>
        </row>
        <row r="4647">
          <cell r="F4647">
            <v>2706676</v>
          </cell>
          <cell r="G4647">
            <v>2706676</v>
          </cell>
          <cell r="H4647">
            <v>2313970.2400000002</v>
          </cell>
          <cell r="I4647">
            <v>0</v>
          </cell>
          <cell r="AY4647">
            <v>241069.27</v>
          </cell>
          <cell r="CK4647">
            <v>0</v>
          </cell>
          <cell r="CL4647">
            <v>0</v>
          </cell>
          <cell r="CM4647">
            <v>0</v>
          </cell>
        </row>
        <row r="4648">
          <cell r="F4648">
            <v>7816</v>
          </cell>
          <cell r="G4648">
            <v>7816</v>
          </cell>
          <cell r="H4648">
            <v>5026.5600000000004</v>
          </cell>
          <cell r="I4648">
            <v>0</v>
          </cell>
          <cell r="AY4648">
            <v>0</v>
          </cell>
          <cell r="CK4648">
            <v>0</v>
          </cell>
          <cell r="CL4648">
            <v>0</v>
          </cell>
          <cell r="CM4648">
            <v>0</v>
          </cell>
        </row>
        <row r="4649">
          <cell r="F4649">
            <v>0</v>
          </cell>
          <cell r="G4649">
            <v>64567.53</v>
          </cell>
          <cell r="H4649">
            <v>64567.53</v>
          </cell>
          <cell r="I4649">
            <v>0</v>
          </cell>
          <cell r="AY4649">
            <v>10925.73</v>
          </cell>
          <cell r="CK4649">
            <v>0</v>
          </cell>
          <cell r="CL4649">
            <v>0</v>
          </cell>
          <cell r="CM4649">
            <v>0</v>
          </cell>
        </row>
        <row r="4650">
          <cell r="F4650">
            <v>55245</v>
          </cell>
          <cell r="G4650">
            <v>56617</v>
          </cell>
          <cell r="H4650">
            <v>56617</v>
          </cell>
          <cell r="I4650">
            <v>0</v>
          </cell>
          <cell r="AY4650">
            <v>5191</v>
          </cell>
          <cell r="CK4650">
            <v>0</v>
          </cell>
          <cell r="CL4650">
            <v>0</v>
          </cell>
          <cell r="CM4650">
            <v>0</v>
          </cell>
        </row>
        <row r="4651">
          <cell r="F4651">
            <v>175187</v>
          </cell>
          <cell r="G4651">
            <v>175187</v>
          </cell>
          <cell r="H4651">
            <v>112949.86</v>
          </cell>
          <cell r="I4651">
            <v>0</v>
          </cell>
          <cell r="AY4651">
            <v>4263.96</v>
          </cell>
          <cell r="CK4651">
            <v>0</v>
          </cell>
          <cell r="CL4651">
            <v>0</v>
          </cell>
          <cell r="CM4651">
            <v>0</v>
          </cell>
        </row>
        <row r="4652">
          <cell r="F4652">
            <v>518385</v>
          </cell>
          <cell r="G4652">
            <v>518385</v>
          </cell>
          <cell r="H4652">
            <v>14585.56</v>
          </cell>
          <cell r="I4652">
            <v>0</v>
          </cell>
          <cell r="AY4652">
            <v>14585.56</v>
          </cell>
          <cell r="CK4652">
            <v>0</v>
          </cell>
          <cell r="CL4652">
            <v>0</v>
          </cell>
          <cell r="CM4652">
            <v>0</v>
          </cell>
        </row>
        <row r="4653">
          <cell r="F4653">
            <v>11263</v>
          </cell>
          <cell r="G4653">
            <v>40237.42</v>
          </cell>
          <cell r="H4653">
            <v>40237.42</v>
          </cell>
          <cell r="I4653">
            <v>0</v>
          </cell>
          <cell r="AY4653">
            <v>1084.1199999999999</v>
          </cell>
          <cell r="CK4653">
            <v>0</v>
          </cell>
          <cell r="CL4653">
            <v>0</v>
          </cell>
          <cell r="CM4653">
            <v>0</v>
          </cell>
        </row>
        <row r="4654">
          <cell r="F4654">
            <v>0</v>
          </cell>
          <cell r="G4654">
            <v>272308.28999999998</v>
          </cell>
          <cell r="H4654">
            <v>272308.28999999998</v>
          </cell>
          <cell r="I4654">
            <v>0</v>
          </cell>
          <cell r="AY4654">
            <v>95618.880000000005</v>
          </cell>
          <cell r="CK4654">
            <v>0</v>
          </cell>
          <cell r="CL4654">
            <v>0</v>
          </cell>
          <cell r="CM4654">
            <v>0</v>
          </cell>
        </row>
        <row r="4655">
          <cell r="F4655">
            <v>376871</v>
          </cell>
          <cell r="G4655">
            <v>376871</v>
          </cell>
          <cell r="H4655">
            <v>322632.55</v>
          </cell>
          <cell r="I4655">
            <v>0</v>
          </cell>
          <cell r="AY4655">
            <v>32851.589999999997</v>
          </cell>
          <cell r="CK4655">
            <v>0</v>
          </cell>
          <cell r="CL4655">
            <v>0</v>
          </cell>
          <cell r="CM4655">
            <v>0</v>
          </cell>
        </row>
        <row r="4656">
          <cell r="F4656">
            <v>61821</v>
          </cell>
          <cell r="G4656">
            <v>61821</v>
          </cell>
          <cell r="H4656">
            <v>54027.040000000001</v>
          </cell>
          <cell r="I4656">
            <v>0</v>
          </cell>
          <cell r="AY4656">
            <v>5506.48</v>
          </cell>
          <cell r="CK4656">
            <v>0</v>
          </cell>
          <cell r="CL4656">
            <v>0</v>
          </cell>
          <cell r="CM4656">
            <v>0</v>
          </cell>
        </row>
        <row r="4657">
          <cell r="F4657">
            <v>112200</v>
          </cell>
          <cell r="G4657">
            <v>112200</v>
          </cell>
          <cell r="H4657">
            <v>97391.679999999993</v>
          </cell>
          <cell r="I4657">
            <v>0</v>
          </cell>
          <cell r="AY4657">
            <v>9945</v>
          </cell>
          <cell r="CK4657">
            <v>0</v>
          </cell>
          <cell r="CL4657">
            <v>0</v>
          </cell>
          <cell r="CM4657">
            <v>0</v>
          </cell>
        </row>
        <row r="4658">
          <cell r="F4658">
            <v>59150</v>
          </cell>
          <cell r="G4658">
            <v>73673.7</v>
          </cell>
          <cell r="H4658">
            <v>73673.7</v>
          </cell>
          <cell r="I4658">
            <v>0</v>
          </cell>
          <cell r="AY4658">
            <v>0</v>
          </cell>
          <cell r="CK4658">
            <v>0</v>
          </cell>
          <cell r="CL4658">
            <v>0</v>
          </cell>
          <cell r="CM4658">
            <v>0</v>
          </cell>
        </row>
        <row r="4659">
          <cell r="F4659">
            <v>350017</v>
          </cell>
          <cell r="G4659">
            <v>350017</v>
          </cell>
          <cell r="H4659">
            <v>270630.81</v>
          </cell>
          <cell r="I4659">
            <v>0</v>
          </cell>
          <cell r="AY4659">
            <v>26618.53</v>
          </cell>
          <cell r="CK4659">
            <v>0</v>
          </cell>
          <cell r="CL4659">
            <v>0</v>
          </cell>
          <cell r="CM4659">
            <v>0</v>
          </cell>
        </row>
        <row r="4660">
          <cell r="F4660">
            <v>141682</v>
          </cell>
          <cell r="G4660">
            <v>140841.29999999999</v>
          </cell>
          <cell r="H4660">
            <v>97091.61</v>
          </cell>
          <cell r="I4660">
            <v>0</v>
          </cell>
          <cell r="AY4660">
            <v>7012.67</v>
          </cell>
          <cell r="CK4660">
            <v>0</v>
          </cell>
          <cell r="CL4660">
            <v>0</v>
          </cell>
          <cell r="CM4660">
            <v>0</v>
          </cell>
        </row>
        <row r="4661">
          <cell r="F4661">
            <v>190000</v>
          </cell>
          <cell r="G4661">
            <v>174376.06</v>
          </cell>
          <cell r="H4661">
            <v>140812.6</v>
          </cell>
          <cell r="I4661">
            <v>0</v>
          </cell>
          <cell r="AY4661">
            <v>0</v>
          </cell>
          <cell r="CK4661">
            <v>0</v>
          </cell>
          <cell r="CL4661">
            <v>0</v>
          </cell>
          <cell r="CM4661">
            <v>0</v>
          </cell>
        </row>
        <row r="4662">
          <cell r="F4662">
            <v>0</v>
          </cell>
          <cell r="G4662">
            <v>700</v>
          </cell>
          <cell r="H4662">
            <v>700</v>
          </cell>
          <cell r="I4662">
            <v>0</v>
          </cell>
          <cell r="AY4662">
            <v>0</v>
          </cell>
          <cell r="CK4662">
            <v>0</v>
          </cell>
          <cell r="CL4662">
            <v>0</v>
          </cell>
          <cell r="CM4662">
            <v>0</v>
          </cell>
        </row>
        <row r="4663">
          <cell r="F4663">
            <v>0</v>
          </cell>
          <cell r="G4663">
            <v>158016.82999999999</v>
          </cell>
          <cell r="H4663">
            <v>67116.990000000005</v>
          </cell>
          <cell r="I4663">
            <v>22372.32</v>
          </cell>
          <cell r="AY4663">
            <v>0</v>
          </cell>
          <cell r="CK4663">
            <v>0</v>
          </cell>
          <cell r="CL4663">
            <v>0</v>
          </cell>
          <cell r="CM4663">
            <v>0</v>
          </cell>
        </row>
        <row r="4664"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CK4664">
            <v>0</v>
          </cell>
          <cell r="CL4664">
            <v>0</v>
          </cell>
          <cell r="CM4664">
            <v>0</v>
          </cell>
        </row>
        <row r="4665">
          <cell r="F4665">
            <v>19674</v>
          </cell>
          <cell r="G4665">
            <v>20839</v>
          </cell>
          <cell r="H4665">
            <v>20836.52</v>
          </cell>
          <cell r="I4665">
            <v>0</v>
          </cell>
          <cell r="AY4665">
            <v>0</v>
          </cell>
          <cell r="CK4665">
            <v>0</v>
          </cell>
          <cell r="CL4665">
            <v>0</v>
          </cell>
          <cell r="CM4665">
            <v>0</v>
          </cell>
        </row>
        <row r="4666">
          <cell r="F4666">
            <v>144029</v>
          </cell>
          <cell r="G4666">
            <v>144029</v>
          </cell>
          <cell r="H4666">
            <v>61180.81</v>
          </cell>
          <cell r="I4666">
            <v>0</v>
          </cell>
          <cell r="AY4666">
            <v>0</v>
          </cell>
          <cell r="CK4666">
            <v>0</v>
          </cell>
          <cell r="CL4666">
            <v>0</v>
          </cell>
          <cell r="CM4666">
            <v>0</v>
          </cell>
        </row>
        <row r="4667"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CK4667">
            <v>0</v>
          </cell>
          <cell r="CL4667">
            <v>0</v>
          </cell>
          <cell r="CM4667">
            <v>0</v>
          </cell>
        </row>
        <row r="4668">
          <cell r="F4668">
            <v>345</v>
          </cell>
          <cell r="G4668">
            <v>345</v>
          </cell>
          <cell r="H4668">
            <v>272.33999999999997</v>
          </cell>
          <cell r="I4668">
            <v>0</v>
          </cell>
          <cell r="AY4668">
            <v>0</v>
          </cell>
          <cell r="CK4668">
            <v>0</v>
          </cell>
          <cell r="CL4668">
            <v>0</v>
          </cell>
          <cell r="CM4668">
            <v>0</v>
          </cell>
        </row>
        <row r="4669">
          <cell r="F4669">
            <v>39261</v>
          </cell>
          <cell r="G4669">
            <v>34561</v>
          </cell>
          <cell r="H4669">
            <v>20476.740000000002</v>
          </cell>
          <cell r="I4669">
            <v>114.96</v>
          </cell>
          <cell r="AY4669">
            <v>0</v>
          </cell>
          <cell r="CK4669">
            <v>0</v>
          </cell>
          <cell r="CL4669">
            <v>0</v>
          </cell>
          <cell r="CM4669">
            <v>0</v>
          </cell>
        </row>
        <row r="4670">
          <cell r="F4670">
            <v>27000</v>
          </cell>
          <cell r="G4670">
            <v>27094.22</v>
          </cell>
          <cell r="H4670">
            <v>27094.22</v>
          </cell>
          <cell r="I4670">
            <v>0</v>
          </cell>
          <cell r="AY4670">
            <v>4580.47</v>
          </cell>
          <cell r="CK4670">
            <v>0</v>
          </cell>
          <cell r="CL4670">
            <v>0</v>
          </cell>
          <cell r="CM4670">
            <v>0</v>
          </cell>
        </row>
        <row r="4671">
          <cell r="F4671">
            <v>70000</v>
          </cell>
          <cell r="G4671">
            <v>82000</v>
          </cell>
          <cell r="H4671">
            <v>57406.42</v>
          </cell>
          <cell r="I4671">
            <v>13696.16</v>
          </cell>
          <cell r="AY4671">
            <v>0</v>
          </cell>
          <cell r="CK4671">
            <v>0</v>
          </cell>
          <cell r="CL4671">
            <v>0</v>
          </cell>
          <cell r="CM4671">
            <v>0</v>
          </cell>
        </row>
        <row r="4672">
          <cell r="F4672">
            <v>1250</v>
          </cell>
          <cell r="G4672">
            <v>1250</v>
          </cell>
          <cell r="H4672">
            <v>370</v>
          </cell>
          <cell r="I4672">
            <v>0</v>
          </cell>
          <cell r="AY4672">
            <v>0</v>
          </cell>
          <cell r="CK4672">
            <v>0</v>
          </cell>
          <cell r="CL4672">
            <v>0</v>
          </cell>
          <cell r="CM4672">
            <v>0</v>
          </cell>
        </row>
        <row r="4673">
          <cell r="F4673">
            <v>0</v>
          </cell>
          <cell r="G4673">
            <v>10114</v>
          </cell>
          <cell r="H4673">
            <v>10114</v>
          </cell>
          <cell r="I4673">
            <v>0</v>
          </cell>
          <cell r="AY4673">
            <v>0</v>
          </cell>
          <cell r="CK4673">
            <v>0</v>
          </cell>
          <cell r="CL4673">
            <v>0</v>
          </cell>
          <cell r="CM4673">
            <v>0</v>
          </cell>
        </row>
        <row r="4674">
          <cell r="F4674">
            <v>17915</v>
          </cell>
          <cell r="G4674">
            <v>17635</v>
          </cell>
          <cell r="H4674">
            <v>13536.83</v>
          </cell>
          <cell r="I4674">
            <v>1237.46</v>
          </cell>
          <cell r="AY4674">
            <v>634.6</v>
          </cell>
          <cell r="CK4674">
            <v>0</v>
          </cell>
          <cell r="CL4674">
            <v>0</v>
          </cell>
          <cell r="CM4674">
            <v>0</v>
          </cell>
        </row>
        <row r="4675">
          <cell r="F4675">
            <v>10871</v>
          </cell>
          <cell r="G4675">
            <v>10871</v>
          </cell>
          <cell r="H4675">
            <v>9197.98</v>
          </cell>
          <cell r="I4675">
            <v>0</v>
          </cell>
          <cell r="AY4675">
            <v>0</v>
          </cell>
          <cell r="CK4675">
            <v>0</v>
          </cell>
          <cell r="CL4675">
            <v>0</v>
          </cell>
          <cell r="CM4675">
            <v>0</v>
          </cell>
        </row>
        <row r="4676">
          <cell r="F4676">
            <v>1942</v>
          </cell>
          <cell r="G4676">
            <v>1942</v>
          </cell>
          <cell r="H4676">
            <v>1789</v>
          </cell>
          <cell r="I4676">
            <v>0</v>
          </cell>
          <cell r="AY4676">
            <v>354</v>
          </cell>
          <cell r="CK4676">
            <v>0</v>
          </cell>
          <cell r="CL4676">
            <v>0</v>
          </cell>
          <cell r="CM4676">
            <v>0</v>
          </cell>
        </row>
        <row r="4677">
          <cell r="F4677">
            <v>41598</v>
          </cell>
          <cell r="G4677">
            <v>41598</v>
          </cell>
          <cell r="H4677">
            <v>22772.51</v>
          </cell>
          <cell r="I4677">
            <v>1122.7</v>
          </cell>
          <cell r="AY4677">
            <v>0</v>
          </cell>
          <cell r="CK4677">
            <v>0</v>
          </cell>
          <cell r="CL4677">
            <v>0</v>
          </cell>
          <cell r="CM4677">
            <v>0</v>
          </cell>
        </row>
        <row r="4678">
          <cell r="F4678">
            <v>7935</v>
          </cell>
          <cell r="G4678">
            <v>6935</v>
          </cell>
          <cell r="H4678">
            <v>1897.04</v>
          </cell>
          <cell r="I4678">
            <v>0</v>
          </cell>
          <cell r="AY4678">
            <v>0</v>
          </cell>
          <cell r="CK4678">
            <v>0</v>
          </cell>
          <cell r="CL4678">
            <v>0</v>
          </cell>
          <cell r="CM4678">
            <v>0</v>
          </cell>
        </row>
        <row r="4679">
          <cell r="F4679">
            <v>0</v>
          </cell>
          <cell r="G4679">
            <v>850</v>
          </cell>
          <cell r="H4679">
            <v>841</v>
          </cell>
          <cell r="I4679">
            <v>0</v>
          </cell>
          <cell r="AY4679">
            <v>0</v>
          </cell>
          <cell r="CK4679">
            <v>0</v>
          </cell>
          <cell r="CL4679">
            <v>0</v>
          </cell>
          <cell r="CM4679">
            <v>0</v>
          </cell>
        </row>
        <row r="4680">
          <cell r="F4680">
            <v>38970</v>
          </cell>
          <cell r="G4680">
            <v>37629.93</v>
          </cell>
          <cell r="H4680">
            <v>29760.7</v>
          </cell>
          <cell r="I4680">
            <v>490.04</v>
          </cell>
          <cell r="AY4680">
            <v>1636.17</v>
          </cell>
          <cell r="CK4680">
            <v>0</v>
          </cell>
          <cell r="CL4680">
            <v>0</v>
          </cell>
          <cell r="CM4680">
            <v>0</v>
          </cell>
        </row>
        <row r="4681">
          <cell r="F4681">
            <v>629</v>
          </cell>
          <cell r="G4681">
            <v>909</v>
          </cell>
          <cell r="H4681">
            <v>908.18</v>
          </cell>
          <cell r="I4681">
            <v>0</v>
          </cell>
          <cell r="AY4681">
            <v>0</v>
          </cell>
          <cell r="CK4681">
            <v>0</v>
          </cell>
          <cell r="CL4681">
            <v>0</v>
          </cell>
          <cell r="CM4681">
            <v>0</v>
          </cell>
        </row>
        <row r="4682">
          <cell r="F4682">
            <v>0</v>
          </cell>
          <cell r="G4682">
            <v>10000</v>
          </cell>
          <cell r="H4682">
            <v>7000</v>
          </cell>
          <cell r="I4682">
            <v>0</v>
          </cell>
          <cell r="AY4682">
            <v>0</v>
          </cell>
          <cell r="CK4682">
            <v>0</v>
          </cell>
          <cell r="CL4682">
            <v>0</v>
          </cell>
          <cell r="CM4682">
            <v>0</v>
          </cell>
        </row>
        <row r="4683">
          <cell r="F4683">
            <v>1097616</v>
          </cell>
          <cell r="G4683">
            <v>1097616</v>
          </cell>
          <cell r="H4683">
            <v>795944.54</v>
          </cell>
          <cell r="I4683">
            <v>0</v>
          </cell>
          <cell r="AY4683">
            <v>86267.89</v>
          </cell>
          <cell r="CK4683">
            <v>0</v>
          </cell>
          <cell r="CL4683">
            <v>0</v>
          </cell>
          <cell r="CM4683">
            <v>0</v>
          </cell>
        </row>
        <row r="4684">
          <cell r="F4684">
            <v>0</v>
          </cell>
          <cell r="G4684">
            <v>60000</v>
          </cell>
          <cell r="H4684">
            <v>0</v>
          </cell>
          <cell r="I4684">
            <v>0</v>
          </cell>
          <cell r="AY4684">
            <v>0</v>
          </cell>
          <cell r="CK4684">
            <v>0</v>
          </cell>
          <cell r="CL4684">
            <v>0</v>
          </cell>
          <cell r="CM4684">
            <v>0</v>
          </cell>
        </row>
        <row r="4685">
          <cell r="F4685">
            <v>66637</v>
          </cell>
          <cell r="G4685">
            <v>66637</v>
          </cell>
          <cell r="H4685">
            <v>55032.5</v>
          </cell>
          <cell r="I4685">
            <v>0</v>
          </cell>
          <cell r="AY4685">
            <v>6259</v>
          </cell>
          <cell r="CK4685">
            <v>0</v>
          </cell>
          <cell r="CL4685">
            <v>0</v>
          </cell>
          <cell r="CM4685">
            <v>0</v>
          </cell>
        </row>
        <row r="4686">
          <cell r="F4686">
            <v>93610</v>
          </cell>
          <cell r="G4686">
            <v>93610</v>
          </cell>
          <cell r="H4686">
            <v>51516.11</v>
          </cell>
          <cell r="I4686">
            <v>0</v>
          </cell>
          <cell r="AY4686">
            <v>6057.73</v>
          </cell>
          <cell r="CK4686">
            <v>0</v>
          </cell>
          <cell r="CL4686">
            <v>0</v>
          </cell>
          <cell r="CM4686">
            <v>0</v>
          </cell>
        </row>
        <row r="4687">
          <cell r="F4687">
            <v>227332</v>
          </cell>
          <cell r="G4687">
            <v>227332</v>
          </cell>
          <cell r="H4687">
            <v>0</v>
          </cell>
          <cell r="I4687">
            <v>0</v>
          </cell>
          <cell r="AY4687">
            <v>0</v>
          </cell>
          <cell r="CK4687">
            <v>0</v>
          </cell>
          <cell r="CL4687">
            <v>0</v>
          </cell>
          <cell r="CM4687">
            <v>0</v>
          </cell>
        </row>
        <row r="4688">
          <cell r="F4688">
            <v>499</v>
          </cell>
          <cell r="G4688">
            <v>27289.9</v>
          </cell>
          <cell r="H4688">
            <v>27289.9</v>
          </cell>
          <cell r="I4688">
            <v>0</v>
          </cell>
          <cell r="AY4688">
            <v>213.6</v>
          </cell>
          <cell r="CK4688">
            <v>0</v>
          </cell>
          <cell r="CL4688">
            <v>0</v>
          </cell>
          <cell r="CM4688">
            <v>0</v>
          </cell>
        </row>
        <row r="4689">
          <cell r="F4689">
            <v>170724</v>
          </cell>
          <cell r="G4689">
            <v>170724</v>
          </cell>
          <cell r="H4689">
            <v>119868.62</v>
          </cell>
          <cell r="I4689">
            <v>0</v>
          </cell>
          <cell r="AY4689">
            <v>12568.37</v>
          </cell>
          <cell r="CK4689">
            <v>0</v>
          </cell>
          <cell r="CL4689">
            <v>0</v>
          </cell>
          <cell r="CM4689">
            <v>0</v>
          </cell>
        </row>
        <row r="4690">
          <cell r="F4690">
            <v>28375</v>
          </cell>
          <cell r="G4690">
            <v>28375</v>
          </cell>
          <cell r="H4690">
            <v>20298.95</v>
          </cell>
          <cell r="I4690">
            <v>0</v>
          </cell>
          <cell r="AY4690">
            <v>2134.19</v>
          </cell>
          <cell r="CK4690">
            <v>0</v>
          </cell>
          <cell r="CL4690">
            <v>0</v>
          </cell>
          <cell r="CM4690">
            <v>0</v>
          </cell>
        </row>
        <row r="4691">
          <cell r="F4691">
            <v>46200</v>
          </cell>
          <cell r="G4691">
            <v>46200</v>
          </cell>
          <cell r="H4691">
            <v>32974.5</v>
          </cell>
          <cell r="I4691">
            <v>0</v>
          </cell>
          <cell r="AY4691">
            <v>3510</v>
          </cell>
          <cell r="CK4691">
            <v>0</v>
          </cell>
          <cell r="CL4691">
            <v>0</v>
          </cell>
          <cell r="CM4691">
            <v>0</v>
          </cell>
        </row>
        <row r="4692">
          <cell r="F4692">
            <v>25844</v>
          </cell>
          <cell r="G4692">
            <v>23558.240000000002</v>
          </cell>
          <cell r="H4692">
            <v>23524.53</v>
          </cell>
          <cell r="I4692">
            <v>0</v>
          </cell>
          <cell r="AY4692">
            <v>0</v>
          </cell>
          <cell r="CK4692">
            <v>0</v>
          </cell>
          <cell r="CL4692">
            <v>0</v>
          </cell>
          <cell r="CM4692">
            <v>0</v>
          </cell>
        </row>
        <row r="4693">
          <cell r="F4693">
            <v>150058</v>
          </cell>
          <cell r="G4693">
            <v>150058</v>
          </cell>
          <cell r="H4693">
            <v>97251.24</v>
          </cell>
          <cell r="I4693">
            <v>0</v>
          </cell>
          <cell r="AY4693">
            <v>10649.02</v>
          </cell>
          <cell r="CK4693">
            <v>0</v>
          </cell>
          <cell r="CL4693">
            <v>0</v>
          </cell>
          <cell r="CM4693">
            <v>0</v>
          </cell>
        </row>
        <row r="4694">
          <cell r="F4694">
            <v>10456</v>
          </cell>
          <cell r="G4694">
            <v>11341.8</v>
          </cell>
          <cell r="H4694">
            <v>11296.7</v>
          </cell>
          <cell r="I4694">
            <v>0</v>
          </cell>
          <cell r="AY4694">
            <v>844.9</v>
          </cell>
          <cell r="CK4694">
            <v>0</v>
          </cell>
          <cell r="CL4694">
            <v>0</v>
          </cell>
          <cell r="CM4694">
            <v>0</v>
          </cell>
        </row>
        <row r="4695">
          <cell r="F4695">
            <v>34590</v>
          </cell>
          <cell r="G4695">
            <v>34590</v>
          </cell>
          <cell r="H4695">
            <v>12105.9</v>
          </cell>
          <cell r="I4695">
            <v>0</v>
          </cell>
          <cell r="AY4695">
            <v>2522.81</v>
          </cell>
          <cell r="CK4695">
            <v>0</v>
          </cell>
          <cell r="CL4695">
            <v>0</v>
          </cell>
          <cell r="CM4695">
            <v>0</v>
          </cell>
        </row>
        <row r="4696">
          <cell r="F4696">
            <v>31925</v>
          </cell>
          <cell r="G4696">
            <v>31925</v>
          </cell>
          <cell r="H4696">
            <v>12500</v>
          </cell>
          <cell r="I4696">
            <v>0</v>
          </cell>
          <cell r="AY4696">
            <v>0</v>
          </cell>
          <cell r="CK4696">
            <v>0</v>
          </cell>
          <cell r="CL4696">
            <v>0</v>
          </cell>
          <cell r="CM4696">
            <v>0</v>
          </cell>
        </row>
        <row r="4697"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CK4697">
            <v>0</v>
          </cell>
          <cell r="CL4697">
            <v>0</v>
          </cell>
          <cell r="CM4697">
            <v>0</v>
          </cell>
        </row>
        <row r="4698">
          <cell r="F4698">
            <v>18000</v>
          </cell>
          <cell r="G4698">
            <v>18000</v>
          </cell>
          <cell r="H4698">
            <v>7531.09</v>
          </cell>
          <cell r="I4698">
            <v>10392.02</v>
          </cell>
          <cell r="AY4698">
            <v>0</v>
          </cell>
          <cell r="CK4698">
            <v>0</v>
          </cell>
          <cell r="CL4698">
            <v>0</v>
          </cell>
          <cell r="CM4698">
            <v>0</v>
          </cell>
        </row>
        <row r="4699">
          <cell r="F4699">
            <v>10240</v>
          </cell>
          <cell r="G4699">
            <v>10240</v>
          </cell>
          <cell r="H4699">
            <v>9543.82</v>
          </cell>
          <cell r="I4699">
            <v>0</v>
          </cell>
          <cell r="AY4699">
            <v>0</v>
          </cell>
          <cell r="CK4699">
            <v>0</v>
          </cell>
          <cell r="CL4699">
            <v>0</v>
          </cell>
          <cell r="CM4699">
            <v>0</v>
          </cell>
        </row>
        <row r="4700">
          <cell r="F4700">
            <v>5546</v>
          </cell>
          <cell r="G4700">
            <v>5546</v>
          </cell>
          <cell r="H4700">
            <v>4694.7</v>
          </cell>
          <cell r="I4700">
            <v>850</v>
          </cell>
          <cell r="AY4700">
            <v>0</v>
          </cell>
          <cell r="CK4700">
            <v>0</v>
          </cell>
          <cell r="CL4700">
            <v>0</v>
          </cell>
          <cell r="CM4700">
            <v>0</v>
          </cell>
        </row>
        <row r="4701">
          <cell r="F4701">
            <v>26668</v>
          </cell>
          <cell r="G4701">
            <v>27841.55</v>
          </cell>
          <cell r="H4701">
            <v>27841.55</v>
          </cell>
          <cell r="I4701">
            <v>0</v>
          </cell>
          <cell r="AY4701">
            <v>217.31</v>
          </cell>
          <cell r="CK4701">
            <v>0</v>
          </cell>
          <cell r="CL4701">
            <v>0</v>
          </cell>
          <cell r="CM4701">
            <v>0</v>
          </cell>
        </row>
        <row r="4702">
          <cell r="F4702">
            <v>10911588</v>
          </cell>
          <cell r="G4702">
            <v>10911588</v>
          </cell>
          <cell r="H4702">
            <v>8968961.2799999993</v>
          </cell>
          <cell r="I4702">
            <v>0</v>
          </cell>
          <cell r="AY4702">
            <v>1025893.25</v>
          </cell>
          <cell r="CK4702">
            <v>0</v>
          </cell>
          <cell r="CL4702">
            <v>0</v>
          </cell>
          <cell r="CM4702">
            <v>0</v>
          </cell>
        </row>
        <row r="4703">
          <cell r="F4703">
            <v>269132</v>
          </cell>
          <cell r="G4703">
            <v>248508.24</v>
          </cell>
          <cell r="H4703">
            <v>165952.94</v>
          </cell>
          <cell r="I4703">
            <v>0</v>
          </cell>
          <cell r="AY4703">
            <v>17313.78</v>
          </cell>
          <cell r="CK4703">
            <v>0</v>
          </cell>
          <cell r="CL4703">
            <v>0</v>
          </cell>
          <cell r="CM4703">
            <v>0</v>
          </cell>
        </row>
        <row r="4704">
          <cell r="F4704">
            <v>0</v>
          </cell>
          <cell r="G4704">
            <v>24667.07</v>
          </cell>
          <cell r="H4704">
            <v>24667.07</v>
          </cell>
          <cell r="I4704">
            <v>0</v>
          </cell>
          <cell r="AY4704">
            <v>0</v>
          </cell>
          <cell r="CK4704">
            <v>0</v>
          </cell>
          <cell r="CL4704">
            <v>0</v>
          </cell>
          <cell r="CM4704">
            <v>0</v>
          </cell>
        </row>
        <row r="4705">
          <cell r="F4705">
            <v>1607608</v>
          </cell>
          <cell r="G4705">
            <v>1607608</v>
          </cell>
          <cell r="H4705">
            <v>1331797.6399999999</v>
          </cell>
          <cell r="I4705">
            <v>0</v>
          </cell>
          <cell r="AY4705">
            <v>147001.37</v>
          </cell>
          <cell r="CK4705">
            <v>0</v>
          </cell>
          <cell r="CL4705">
            <v>0</v>
          </cell>
          <cell r="CM4705">
            <v>0</v>
          </cell>
        </row>
        <row r="4706">
          <cell r="F4706">
            <v>991438</v>
          </cell>
          <cell r="G4706">
            <v>991438</v>
          </cell>
          <cell r="H4706">
            <v>448559.02</v>
          </cell>
          <cell r="I4706">
            <v>0</v>
          </cell>
          <cell r="AY4706">
            <v>304.77</v>
          </cell>
          <cell r="CK4706">
            <v>0</v>
          </cell>
          <cell r="CL4706">
            <v>0</v>
          </cell>
          <cell r="CM4706">
            <v>0</v>
          </cell>
        </row>
        <row r="4707">
          <cell r="F4707">
            <v>2445464</v>
          </cell>
          <cell r="G4707">
            <v>2445464</v>
          </cell>
          <cell r="H4707">
            <v>12516.57</v>
          </cell>
          <cell r="I4707">
            <v>0</v>
          </cell>
          <cell r="AY4707">
            <v>0</v>
          </cell>
          <cell r="CK4707">
            <v>0</v>
          </cell>
          <cell r="CL4707">
            <v>0</v>
          </cell>
          <cell r="CM4707">
            <v>0</v>
          </cell>
        </row>
        <row r="4708">
          <cell r="F4708">
            <v>920086</v>
          </cell>
          <cell r="G4708">
            <v>1023501.81</v>
          </cell>
          <cell r="H4708">
            <v>1023501.81</v>
          </cell>
          <cell r="I4708">
            <v>0</v>
          </cell>
          <cell r="AY4708">
            <v>111984.75</v>
          </cell>
          <cell r="CK4708">
            <v>0</v>
          </cell>
          <cell r="CL4708">
            <v>0</v>
          </cell>
          <cell r="CM4708">
            <v>0</v>
          </cell>
        </row>
        <row r="4709">
          <cell r="F4709">
            <v>2080910</v>
          </cell>
          <cell r="G4709">
            <v>2080910</v>
          </cell>
          <cell r="H4709">
            <v>1612317.78</v>
          </cell>
          <cell r="I4709">
            <v>0</v>
          </cell>
          <cell r="AY4709">
            <v>183205.5</v>
          </cell>
          <cell r="CK4709">
            <v>0</v>
          </cell>
          <cell r="CL4709">
            <v>0</v>
          </cell>
          <cell r="CM4709">
            <v>0</v>
          </cell>
        </row>
        <row r="4710">
          <cell r="F4710">
            <v>316650</v>
          </cell>
          <cell r="G4710">
            <v>316650</v>
          </cell>
          <cell r="H4710">
            <v>248761.64</v>
          </cell>
          <cell r="I4710">
            <v>0</v>
          </cell>
          <cell r="AY4710">
            <v>28338.01</v>
          </cell>
          <cell r="CK4710">
            <v>0</v>
          </cell>
          <cell r="CL4710">
            <v>0</v>
          </cell>
          <cell r="CM4710">
            <v>0</v>
          </cell>
        </row>
        <row r="4711">
          <cell r="F4711">
            <v>924000</v>
          </cell>
          <cell r="G4711">
            <v>924000</v>
          </cell>
          <cell r="H4711">
            <v>722365.55</v>
          </cell>
          <cell r="I4711">
            <v>0</v>
          </cell>
          <cell r="AY4711">
            <v>80839.199999999997</v>
          </cell>
          <cell r="CK4711">
            <v>0</v>
          </cell>
          <cell r="CL4711">
            <v>0</v>
          </cell>
          <cell r="CM4711">
            <v>0</v>
          </cell>
        </row>
        <row r="4712">
          <cell r="F4712">
            <v>278813</v>
          </cell>
          <cell r="G4712">
            <v>285232.61</v>
          </cell>
          <cell r="H4712">
            <v>285232.61</v>
          </cell>
          <cell r="I4712">
            <v>0</v>
          </cell>
          <cell r="AY4712">
            <v>0</v>
          </cell>
          <cell r="CK4712">
            <v>0</v>
          </cell>
          <cell r="CL4712">
            <v>0</v>
          </cell>
          <cell r="CM4712">
            <v>0</v>
          </cell>
        </row>
        <row r="4713">
          <cell r="F4713">
            <v>1132441</v>
          </cell>
          <cell r="G4713">
            <v>1132441</v>
          </cell>
          <cell r="H4713">
            <v>982226.77</v>
          </cell>
          <cell r="I4713">
            <v>0</v>
          </cell>
          <cell r="AY4713">
            <v>103635.75</v>
          </cell>
          <cell r="CK4713">
            <v>0</v>
          </cell>
          <cell r="CL4713">
            <v>0</v>
          </cell>
          <cell r="CM4713">
            <v>0</v>
          </cell>
        </row>
        <row r="4714">
          <cell r="F4714">
            <v>14731</v>
          </cell>
          <cell r="G4714">
            <v>14731</v>
          </cell>
          <cell r="H4714">
            <v>13813.98</v>
          </cell>
          <cell r="I4714">
            <v>0</v>
          </cell>
          <cell r="AY4714">
            <v>1516.48</v>
          </cell>
          <cell r="CK4714">
            <v>0</v>
          </cell>
          <cell r="CL4714">
            <v>0</v>
          </cell>
          <cell r="CM4714">
            <v>0</v>
          </cell>
        </row>
        <row r="4715">
          <cell r="F4715">
            <v>19419</v>
          </cell>
          <cell r="G4715">
            <v>19132.650000000001</v>
          </cell>
          <cell r="H4715">
            <v>12111.82</v>
          </cell>
          <cell r="I4715">
            <v>0</v>
          </cell>
          <cell r="AY4715">
            <v>519.61</v>
          </cell>
          <cell r="CK4715">
            <v>0</v>
          </cell>
          <cell r="CL4715">
            <v>0</v>
          </cell>
          <cell r="CM4715">
            <v>0</v>
          </cell>
        </row>
        <row r="4716">
          <cell r="F4716">
            <v>586560</v>
          </cell>
          <cell r="G4716">
            <v>646875</v>
          </cell>
          <cell r="H4716">
            <v>474375</v>
          </cell>
          <cell r="I4716">
            <v>0</v>
          </cell>
          <cell r="AY4716">
            <v>48875</v>
          </cell>
          <cell r="CK4716">
            <v>0</v>
          </cell>
          <cell r="CL4716">
            <v>0</v>
          </cell>
          <cell r="CM4716">
            <v>0</v>
          </cell>
        </row>
        <row r="4717">
          <cell r="F4717">
            <v>149005</v>
          </cell>
          <cell r="G4717">
            <v>149005</v>
          </cell>
          <cell r="H4717">
            <v>124382.75</v>
          </cell>
          <cell r="I4717">
            <v>0</v>
          </cell>
          <cell r="AY4717">
            <v>0</v>
          </cell>
          <cell r="CK4717">
            <v>0</v>
          </cell>
          <cell r="CL4717">
            <v>0</v>
          </cell>
          <cell r="CM4717">
            <v>0</v>
          </cell>
        </row>
        <row r="4718">
          <cell r="F4718">
            <v>4327</v>
          </cell>
          <cell r="G4718">
            <v>4327</v>
          </cell>
          <cell r="H4718">
            <v>3821.32</v>
          </cell>
          <cell r="I4718">
            <v>380.4</v>
          </cell>
          <cell r="AY4718">
            <v>388</v>
          </cell>
          <cell r="CK4718">
            <v>0</v>
          </cell>
          <cell r="CL4718">
            <v>0</v>
          </cell>
          <cell r="CM4718">
            <v>0</v>
          </cell>
        </row>
        <row r="4719">
          <cell r="F4719">
            <v>2914</v>
          </cell>
          <cell r="G4719">
            <v>2914</v>
          </cell>
          <cell r="H4719">
            <v>460</v>
          </cell>
          <cell r="I4719">
            <v>1315.6</v>
          </cell>
          <cell r="AY4719">
            <v>0</v>
          </cell>
          <cell r="CK4719">
            <v>0</v>
          </cell>
          <cell r="CL4719">
            <v>0</v>
          </cell>
          <cell r="CM4719">
            <v>0</v>
          </cell>
        </row>
        <row r="4720">
          <cell r="F4720">
            <v>0</v>
          </cell>
          <cell r="G4720">
            <v>1500</v>
          </cell>
          <cell r="H4720">
            <v>0</v>
          </cell>
          <cell r="I4720">
            <v>0</v>
          </cell>
          <cell r="AY4720">
            <v>0</v>
          </cell>
          <cell r="CK4720">
            <v>0</v>
          </cell>
          <cell r="CL4720">
            <v>0</v>
          </cell>
          <cell r="CM4720">
            <v>0</v>
          </cell>
        </row>
        <row r="4721">
          <cell r="F4721">
            <v>1424</v>
          </cell>
          <cell r="G4721">
            <v>1424</v>
          </cell>
          <cell r="H4721">
            <v>1090.77</v>
          </cell>
          <cell r="I4721">
            <v>0</v>
          </cell>
          <cell r="AY4721">
            <v>0</v>
          </cell>
          <cell r="CK4721">
            <v>0</v>
          </cell>
          <cell r="CL4721">
            <v>0</v>
          </cell>
          <cell r="CM4721">
            <v>0</v>
          </cell>
        </row>
        <row r="4722">
          <cell r="F4722">
            <v>180000</v>
          </cell>
          <cell r="G4722">
            <v>180000</v>
          </cell>
          <cell r="H4722">
            <v>179999.26</v>
          </cell>
          <cell r="I4722">
            <v>0.74</v>
          </cell>
          <cell r="AY4722">
            <v>4669.5</v>
          </cell>
          <cell r="CK4722">
            <v>0</v>
          </cell>
          <cell r="CL4722">
            <v>0</v>
          </cell>
          <cell r="CM4722">
            <v>0</v>
          </cell>
        </row>
        <row r="4723">
          <cell r="F4723">
            <v>1615</v>
          </cell>
          <cell r="G4723">
            <v>1615</v>
          </cell>
          <cell r="H4723">
            <v>555.75</v>
          </cell>
          <cell r="I4723">
            <v>0</v>
          </cell>
          <cell r="AY4723">
            <v>355</v>
          </cell>
          <cell r="CK4723">
            <v>0</v>
          </cell>
          <cell r="CL4723">
            <v>0</v>
          </cell>
          <cell r="CM4723">
            <v>0</v>
          </cell>
        </row>
        <row r="4724">
          <cell r="F4724">
            <v>129920</v>
          </cell>
          <cell r="G4724">
            <v>129920</v>
          </cell>
          <cell r="H4724">
            <v>94897.35</v>
          </cell>
          <cell r="I4724">
            <v>14332.27</v>
          </cell>
          <cell r="AY4724">
            <v>0</v>
          </cell>
          <cell r="CK4724">
            <v>0</v>
          </cell>
          <cell r="CL4724">
            <v>0</v>
          </cell>
          <cell r="CM4724">
            <v>0</v>
          </cell>
        </row>
        <row r="4725">
          <cell r="F4725">
            <v>1881</v>
          </cell>
          <cell r="G4725">
            <v>1881</v>
          </cell>
          <cell r="H4725">
            <v>473.64</v>
          </cell>
          <cell r="I4725">
            <v>1</v>
          </cell>
          <cell r="AY4725">
            <v>0</v>
          </cell>
          <cell r="CK4725">
            <v>0</v>
          </cell>
          <cell r="CL4725">
            <v>0</v>
          </cell>
          <cell r="CM4725">
            <v>0</v>
          </cell>
        </row>
        <row r="4726">
          <cell r="F4726">
            <v>0</v>
          </cell>
          <cell r="G4726">
            <v>500</v>
          </cell>
          <cell r="H4726">
            <v>500</v>
          </cell>
          <cell r="I4726">
            <v>0</v>
          </cell>
          <cell r="AY4726">
            <v>0</v>
          </cell>
          <cell r="CK4726">
            <v>0</v>
          </cell>
          <cell r="CL4726">
            <v>0</v>
          </cell>
          <cell r="CM4726">
            <v>0</v>
          </cell>
        </row>
        <row r="4727">
          <cell r="F4727">
            <v>19195</v>
          </cell>
          <cell r="G4727">
            <v>47095</v>
          </cell>
          <cell r="H4727">
            <v>46415.78</v>
          </cell>
          <cell r="I4727">
            <v>5191.05</v>
          </cell>
          <cell r="AY4727">
            <v>0</v>
          </cell>
          <cell r="CK4727">
            <v>0</v>
          </cell>
          <cell r="CL4727">
            <v>0</v>
          </cell>
          <cell r="CM4727">
            <v>0</v>
          </cell>
        </row>
        <row r="4728">
          <cell r="F4728">
            <v>81029</v>
          </cell>
          <cell r="G4728">
            <v>78029</v>
          </cell>
          <cell r="H4728">
            <v>39803.42</v>
          </cell>
          <cell r="I4728">
            <v>1977.7</v>
          </cell>
          <cell r="AY4728">
            <v>0</v>
          </cell>
          <cell r="CK4728">
            <v>0</v>
          </cell>
          <cell r="CL4728">
            <v>0</v>
          </cell>
          <cell r="CM4728">
            <v>0</v>
          </cell>
        </row>
        <row r="4729">
          <cell r="F4729">
            <v>496108</v>
          </cell>
          <cell r="G4729">
            <v>496108</v>
          </cell>
          <cell r="H4729">
            <v>404747.87</v>
          </cell>
          <cell r="I4729">
            <v>9792.9</v>
          </cell>
          <cell r="AY4729">
            <v>0</v>
          </cell>
          <cell r="CK4729">
            <v>0</v>
          </cell>
          <cell r="CL4729">
            <v>0</v>
          </cell>
          <cell r="CM4729">
            <v>0</v>
          </cell>
        </row>
        <row r="4730">
          <cell r="F4730">
            <v>25853</v>
          </cell>
          <cell r="G4730">
            <v>25853</v>
          </cell>
          <cell r="H4730">
            <v>18139.48</v>
          </cell>
          <cell r="I4730">
            <v>0</v>
          </cell>
          <cell r="AY4730">
            <v>0</v>
          </cell>
          <cell r="CK4730">
            <v>0</v>
          </cell>
          <cell r="CL4730">
            <v>0</v>
          </cell>
          <cell r="CM4730">
            <v>0</v>
          </cell>
        </row>
        <row r="4731">
          <cell r="F4731">
            <v>19913</v>
          </cell>
          <cell r="G4731">
            <v>19913</v>
          </cell>
          <cell r="H4731">
            <v>1610</v>
          </cell>
          <cell r="I4731">
            <v>0</v>
          </cell>
          <cell r="AY4731">
            <v>0</v>
          </cell>
          <cell r="CK4731">
            <v>0</v>
          </cell>
          <cell r="CL4731">
            <v>0</v>
          </cell>
          <cell r="CM4731">
            <v>0</v>
          </cell>
        </row>
        <row r="4732">
          <cell r="F4732">
            <v>3085</v>
          </cell>
          <cell r="G4732">
            <v>3185</v>
          </cell>
          <cell r="H4732">
            <v>3148</v>
          </cell>
          <cell r="I4732">
            <v>0</v>
          </cell>
          <cell r="AY4732">
            <v>0</v>
          </cell>
          <cell r="CK4732">
            <v>0</v>
          </cell>
          <cell r="CL4732">
            <v>0</v>
          </cell>
          <cell r="CM4732">
            <v>0</v>
          </cell>
        </row>
        <row r="4733">
          <cell r="F4733">
            <v>23375</v>
          </cell>
          <cell r="G4733">
            <v>23625</v>
          </cell>
          <cell r="H4733">
            <v>23617.23</v>
          </cell>
          <cell r="I4733">
            <v>0</v>
          </cell>
          <cell r="AY4733">
            <v>0</v>
          </cell>
          <cell r="CK4733">
            <v>0</v>
          </cell>
          <cell r="CL4733">
            <v>0</v>
          </cell>
          <cell r="CM4733">
            <v>0</v>
          </cell>
        </row>
        <row r="4734">
          <cell r="F4734">
            <v>25750</v>
          </cell>
          <cell r="G4734">
            <v>7650</v>
          </cell>
          <cell r="H4734">
            <v>197.6</v>
          </cell>
          <cell r="I4734">
            <v>0</v>
          </cell>
          <cell r="AY4734">
            <v>0</v>
          </cell>
          <cell r="CK4734">
            <v>0</v>
          </cell>
          <cell r="CL4734">
            <v>0</v>
          </cell>
          <cell r="CM4734">
            <v>0</v>
          </cell>
        </row>
        <row r="4735">
          <cell r="F4735">
            <v>1569</v>
          </cell>
          <cell r="G4735">
            <v>1569</v>
          </cell>
          <cell r="H4735">
            <v>702.14</v>
          </cell>
          <cell r="I4735">
            <v>0</v>
          </cell>
          <cell r="AY4735">
            <v>0</v>
          </cell>
          <cell r="CK4735">
            <v>0</v>
          </cell>
          <cell r="CL4735">
            <v>0</v>
          </cell>
          <cell r="CM4735">
            <v>0</v>
          </cell>
        </row>
        <row r="4736">
          <cell r="F4736">
            <v>347336</v>
          </cell>
          <cell r="G4736">
            <v>347336</v>
          </cell>
          <cell r="H4736">
            <v>248267.99</v>
          </cell>
          <cell r="I4736">
            <v>6120.96</v>
          </cell>
          <cell r="AY4736">
            <v>6037.13</v>
          </cell>
          <cell r="CK4736">
            <v>0</v>
          </cell>
          <cell r="CL4736">
            <v>0</v>
          </cell>
          <cell r="CM4736">
            <v>0</v>
          </cell>
        </row>
        <row r="4737">
          <cell r="F4737">
            <v>26030</v>
          </cell>
          <cell r="G4737">
            <v>28272.5</v>
          </cell>
          <cell r="H4737">
            <v>18531.32</v>
          </cell>
          <cell r="I4737">
            <v>7871.1</v>
          </cell>
          <cell r="AY4737">
            <v>0</v>
          </cell>
          <cell r="CK4737">
            <v>0</v>
          </cell>
          <cell r="CL4737">
            <v>0</v>
          </cell>
          <cell r="CM4737">
            <v>0</v>
          </cell>
        </row>
        <row r="4738">
          <cell r="F4738">
            <v>0</v>
          </cell>
          <cell r="G4738">
            <v>48000</v>
          </cell>
          <cell r="H4738">
            <v>47793.279999999999</v>
          </cell>
          <cell r="I4738">
            <v>0</v>
          </cell>
          <cell r="AY4738">
            <v>0</v>
          </cell>
          <cell r="CK4738">
            <v>0</v>
          </cell>
          <cell r="CL4738">
            <v>0</v>
          </cell>
          <cell r="CM4738">
            <v>0</v>
          </cell>
        </row>
        <row r="4740">
          <cell r="F4740">
            <v>5758492</v>
          </cell>
          <cell r="G4740">
            <v>5758492</v>
          </cell>
          <cell r="H4740">
            <v>3844367.26</v>
          </cell>
          <cell r="I4740">
            <v>0</v>
          </cell>
          <cell r="AY4740">
            <v>385093.3</v>
          </cell>
          <cell r="CK4740">
            <v>0</v>
          </cell>
          <cell r="CL4740">
            <v>0</v>
          </cell>
          <cell r="CM4740">
            <v>0</v>
          </cell>
        </row>
        <row r="4741">
          <cell r="F4741">
            <v>1000000</v>
          </cell>
          <cell r="G4741">
            <v>1511344.46</v>
          </cell>
          <cell r="H4741">
            <v>1085779.51</v>
          </cell>
          <cell r="I4741">
            <v>472117.17</v>
          </cell>
          <cell r="AY4741">
            <v>0</v>
          </cell>
          <cell r="CK4741">
            <v>0</v>
          </cell>
          <cell r="CL4741">
            <v>0</v>
          </cell>
          <cell r="CM4741">
            <v>68038</v>
          </cell>
        </row>
        <row r="4742">
          <cell r="F4742">
            <v>0</v>
          </cell>
          <cell r="G4742">
            <v>120806.19</v>
          </cell>
          <cell r="H4742">
            <v>120806.19</v>
          </cell>
          <cell r="I4742">
            <v>0</v>
          </cell>
          <cell r="AY4742">
            <v>0</v>
          </cell>
          <cell r="CK4742">
            <v>0</v>
          </cell>
          <cell r="CL4742">
            <v>0</v>
          </cell>
          <cell r="CM4742">
            <v>0</v>
          </cell>
        </row>
        <row r="4743">
          <cell r="F4743">
            <v>0</v>
          </cell>
          <cell r="G4743">
            <v>35909.25</v>
          </cell>
          <cell r="H4743">
            <v>35909.25</v>
          </cell>
          <cell r="I4743">
            <v>0</v>
          </cell>
          <cell r="AY4743">
            <v>0</v>
          </cell>
          <cell r="CK4743">
            <v>0</v>
          </cell>
          <cell r="CL4743">
            <v>0</v>
          </cell>
          <cell r="CM4743">
            <v>0</v>
          </cell>
        </row>
        <row r="4744">
          <cell r="F4744">
            <v>162119</v>
          </cell>
          <cell r="G4744">
            <v>162119</v>
          </cell>
          <cell r="H4744">
            <v>151669.07</v>
          </cell>
          <cell r="I4744">
            <v>0</v>
          </cell>
          <cell r="AY4744">
            <v>16210.3</v>
          </cell>
          <cell r="CK4744">
            <v>0</v>
          </cell>
          <cell r="CL4744">
            <v>0</v>
          </cell>
          <cell r="CM4744">
            <v>0</v>
          </cell>
        </row>
        <row r="4745">
          <cell r="F4745">
            <v>430055</v>
          </cell>
          <cell r="G4745">
            <v>430055</v>
          </cell>
          <cell r="H4745">
            <v>212619.18</v>
          </cell>
          <cell r="I4745">
            <v>0</v>
          </cell>
          <cell r="AY4745">
            <v>0</v>
          </cell>
          <cell r="CK4745">
            <v>0</v>
          </cell>
          <cell r="CL4745">
            <v>0</v>
          </cell>
          <cell r="CM4745">
            <v>0</v>
          </cell>
        </row>
        <row r="4746">
          <cell r="F4746">
            <v>1076068</v>
          </cell>
          <cell r="G4746">
            <v>1076068</v>
          </cell>
          <cell r="H4746">
            <v>0</v>
          </cell>
          <cell r="I4746">
            <v>0</v>
          </cell>
          <cell r="AY4746">
            <v>0</v>
          </cell>
          <cell r="CK4746">
            <v>0</v>
          </cell>
          <cell r="CL4746">
            <v>0</v>
          </cell>
          <cell r="CM4746">
            <v>0</v>
          </cell>
        </row>
        <row r="4747">
          <cell r="F4747">
            <v>0</v>
          </cell>
          <cell r="G4747">
            <v>625.72</v>
          </cell>
          <cell r="H4747">
            <v>625.72</v>
          </cell>
          <cell r="I4747">
            <v>0</v>
          </cell>
          <cell r="AY4747">
            <v>0</v>
          </cell>
          <cell r="CK4747">
            <v>0</v>
          </cell>
          <cell r="CL4747">
            <v>0</v>
          </cell>
          <cell r="CM4747">
            <v>0</v>
          </cell>
        </row>
        <row r="4748">
          <cell r="F4748">
            <v>219130</v>
          </cell>
          <cell r="G4748">
            <v>219130</v>
          </cell>
          <cell r="H4748">
            <v>0</v>
          </cell>
          <cell r="I4748">
            <v>0</v>
          </cell>
          <cell r="AY4748">
            <v>0</v>
          </cell>
          <cell r="CK4748">
            <v>158975.5</v>
          </cell>
          <cell r="CL4748">
            <v>0</v>
          </cell>
          <cell r="CM4748">
            <v>0</v>
          </cell>
        </row>
        <row r="4749">
          <cell r="F4749">
            <v>578707</v>
          </cell>
          <cell r="G4749">
            <v>578707</v>
          </cell>
          <cell r="H4749">
            <v>425317.79</v>
          </cell>
          <cell r="I4749">
            <v>0</v>
          </cell>
          <cell r="AY4749">
            <v>44974.48</v>
          </cell>
          <cell r="CK4749">
            <v>0</v>
          </cell>
          <cell r="CL4749">
            <v>0</v>
          </cell>
          <cell r="CM4749">
            <v>0</v>
          </cell>
        </row>
        <row r="4750">
          <cell r="F4750">
            <v>95987</v>
          </cell>
          <cell r="G4750">
            <v>95987</v>
          </cell>
          <cell r="H4750">
            <v>72089.919999999998</v>
          </cell>
          <cell r="I4750">
            <v>0</v>
          </cell>
          <cell r="AY4750">
            <v>7607.96</v>
          </cell>
          <cell r="CK4750">
            <v>0</v>
          </cell>
          <cell r="CL4750">
            <v>0</v>
          </cell>
          <cell r="CM4750">
            <v>0</v>
          </cell>
        </row>
        <row r="4751">
          <cell r="F4751">
            <v>158400</v>
          </cell>
          <cell r="G4751">
            <v>158400</v>
          </cell>
          <cell r="H4751">
            <v>119019.04</v>
          </cell>
          <cell r="I4751">
            <v>0</v>
          </cell>
          <cell r="AY4751">
            <v>12870</v>
          </cell>
          <cell r="CK4751">
            <v>0</v>
          </cell>
          <cell r="CL4751">
            <v>0</v>
          </cell>
          <cell r="CM4751">
            <v>0</v>
          </cell>
        </row>
        <row r="4752">
          <cell r="F4752">
            <v>122767</v>
          </cell>
          <cell r="G4752">
            <v>122896.55</v>
          </cell>
          <cell r="H4752">
            <v>122896.55</v>
          </cell>
          <cell r="I4752">
            <v>0</v>
          </cell>
          <cell r="AY4752">
            <v>0</v>
          </cell>
          <cell r="CK4752">
            <v>0</v>
          </cell>
          <cell r="CL4752">
            <v>0</v>
          </cell>
          <cell r="CM4752">
            <v>0</v>
          </cell>
        </row>
        <row r="4753">
          <cell r="F4753">
            <v>963297</v>
          </cell>
          <cell r="G4753">
            <v>963297</v>
          </cell>
          <cell r="H4753">
            <v>561449.47</v>
          </cell>
          <cell r="I4753">
            <v>0</v>
          </cell>
          <cell r="AY4753">
            <v>56094.52</v>
          </cell>
          <cell r="CK4753">
            <v>0</v>
          </cell>
          <cell r="CL4753">
            <v>0</v>
          </cell>
          <cell r="CM4753">
            <v>0</v>
          </cell>
        </row>
        <row r="4754">
          <cell r="F4754">
            <v>14078661</v>
          </cell>
          <cell r="G4754">
            <v>9615445.3499999996</v>
          </cell>
          <cell r="H4754">
            <v>0</v>
          </cell>
          <cell r="I4754">
            <v>0</v>
          </cell>
          <cell r="AY4754">
            <v>0</v>
          </cell>
          <cell r="CK4754">
            <v>0</v>
          </cell>
          <cell r="CL4754">
            <v>0</v>
          </cell>
          <cell r="CM4754">
            <v>0</v>
          </cell>
        </row>
        <row r="4755">
          <cell r="F4755">
            <v>132000</v>
          </cell>
          <cell r="G4755">
            <v>132000</v>
          </cell>
          <cell r="H4755">
            <v>64229.85</v>
          </cell>
          <cell r="I4755">
            <v>7631.55</v>
          </cell>
          <cell r="AY4755">
            <v>211.01</v>
          </cell>
          <cell r="CK4755">
            <v>0</v>
          </cell>
          <cell r="CL4755">
            <v>0</v>
          </cell>
          <cell r="CM4755">
            <v>0</v>
          </cell>
        </row>
        <row r="4756">
          <cell r="F4756">
            <v>39410</v>
          </cell>
          <cell r="G4756">
            <v>39410</v>
          </cell>
          <cell r="H4756">
            <v>16550.93</v>
          </cell>
          <cell r="I4756">
            <v>0</v>
          </cell>
          <cell r="AY4756">
            <v>0</v>
          </cell>
          <cell r="CK4756">
            <v>0</v>
          </cell>
          <cell r="CL4756">
            <v>0</v>
          </cell>
          <cell r="CM4756">
            <v>0</v>
          </cell>
        </row>
        <row r="4757">
          <cell r="F4757">
            <v>41458</v>
          </cell>
          <cell r="G4757">
            <v>44599</v>
          </cell>
          <cell r="H4757">
            <v>38715.040000000001</v>
          </cell>
          <cell r="I4757">
            <v>0</v>
          </cell>
          <cell r="AY4757">
            <v>3249.71</v>
          </cell>
          <cell r="CK4757">
            <v>0</v>
          </cell>
          <cell r="CL4757">
            <v>0</v>
          </cell>
          <cell r="CM4757">
            <v>0</v>
          </cell>
        </row>
        <row r="4758">
          <cell r="F4758">
            <v>468427</v>
          </cell>
          <cell r="G4758">
            <v>475801.06</v>
          </cell>
          <cell r="H4758">
            <v>420611.78</v>
          </cell>
          <cell r="I4758">
            <v>0</v>
          </cell>
          <cell r="AY4758">
            <v>39329.129999999997</v>
          </cell>
          <cell r="CK4758">
            <v>0</v>
          </cell>
          <cell r="CL4758">
            <v>0</v>
          </cell>
          <cell r="CM4758">
            <v>0</v>
          </cell>
        </row>
        <row r="4759">
          <cell r="F4759">
            <v>9884</v>
          </cell>
          <cell r="G4759">
            <v>15961.84</v>
          </cell>
          <cell r="H4759">
            <v>15961.84</v>
          </cell>
          <cell r="I4759">
            <v>0</v>
          </cell>
          <cell r="AY4759">
            <v>629.59</v>
          </cell>
          <cell r="CK4759">
            <v>0</v>
          </cell>
          <cell r="CL4759">
            <v>0</v>
          </cell>
          <cell r="CM4759">
            <v>0</v>
          </cell>
        </row>
        <row r="4760">
          <cell r="F4760">
            <v>6207</v>
          </cell>
          <cell r="G4760">
            <v>6207</v>
          </cell>
          <cell r="H4760">
            <v>4409.5</v>
          </cell>
          <cell r="I4760">
            <v>0</v>
          </cell>
          <cell r="AY4760">
            <v>449.5</v>
          </cell>
          <cell r="CK4760">
            <v>0</v>
          </cell>
          <cell r="CL4760">
            <v>0</v>
          </cell>
          <cell r="CM4760">
            <v>0</v>
          </cell>
        </row>
        <row r="4761">
          <cell r="F4761">
            <v>26260</v>
          </cell>
          <cell r="G4761">
            <v>26260</v>
          </cell>
          <cell r="H4761">
            <v>21968.35</v>
          </cell>
          <cell r="I4761">
            <v>0</v>
          </cell>
          <cell r="AY4761">
            <v>1983.75</v>
          </cell>
          <cell r="CK4761">
            <v>0</v>
          </cell>
          <cell r="CL4761">
            <v>0</v>
          </cell>
          <cell r="CM4761">
            <v>0</v>
          </cell>
        </row>
        <row r="4762">
          <cell r="F4762">
            <v>11948</v>
          </cell>
          <cell r="G4762">
            <v>11948</v>
          </cell>
          <cell r="H4762">
            <v>11000.09</v>
          </cell>
          <cell r="I4762">
            <v>400</v>
          </cell>
          <cell r="AY4762">
            <v>1000.01</v>
          </cell>
          <cell r="CK4762">
            <v>0</v>
          </cell>
          <cell r="CL4762">
            <v>0</v>
          </cell>
          <cell r="CM4762">
            <v>0</v>
          </cell>
        </row>
        <row r="4763">
          <cell r="F4763">
            <v>2288915</v>
          </cell>
          <cell r="G4763">
            <v>1050554.1000000001</v>
          </cell>
          <cell r="H4763">
            <v>912262.4</v>
          </cell>
          <cell r="I4763">
            <v>0</v>
          </cell>
          <cell r="AY4763">
            <v>112310.55</v>
          </cell>
          <cell r="CK4763">
            <v>0</v>
          </cell>
          <cell r="CL4763">
            <v>0</v>
          </cell>
          <cell r="CM4763">
            <v>0</v>
          </cell>
        </row>
        <row r="4764">
          <cell r="F4764">
            <v>30605</v>
          </cell>
          <cell r="G4764">
            <v>41930.5</v>
          </cell>
          <cell r="H4764">
            <v>12030.5</v>
          </cell>
          <cell r="I4764">
            <v>29900</v>
          </cell>
          <cell r="AY4764">
            <v>287.5</v>
          </cell>
          <cell r="CK4764">
            <v>0</v>
          </cell>
          <cell r="CL4764">
            <v>0</v>
          </cell>
          <cell r="CM4764">
            <v>0</v>
          </cell>
        </row>
        <row r="4765">
          <cell r="F4765">
            <v>8925</v>
          </cell>
          <cell r="G4765">
            <v>8925</v>
          </cell>
          <cell r="H4765">
            <v>0</v>
          </cell>
          <cell r="I4765">
            <v>0</v>
          </cell>
          <cell r="AY4765">
            <v>0</v>
          </cell>
          <cell r="CK4765">
            <v>0</v>
          </cell>
          <cell r="CL4765">
            <v>0</v>
          </cell>
          <cell r="CM4765">
            <v>0</v>
          </cell>
        </row>
        <row r="4766">
          <cell r="F4766">
            <v>0</v>
          </cell>
          <cell r="G4766">
            <v>11500</v>
          </cell>
          <cell r="H4766">
            <v>11500</v>
          </cell>
          <cell r="I4766">
            <v>0</v>
          </cell>
          <cell r="AY4766">
            <v>0</v>
          </cell>
          <cell r="CK4766">
            <v>0</v>
          </cell>
          <cell r="CL4766">
            <v>0</v>
          </cell>
          <cell r="CM4766">
            <v>0</v>
          </cell>
        </row>
        <row r="4767">
          <cell r="F4767">
            <v>113283</v>
          </cell>
          <cell r="G4767">
            <v>217542.92</v>
          </cell>
          <cell r="H4767">
            <v>86826</v>
          </cell>
          <cell r="I4767">
            <v>0</v>
          </cell>
          <cell r="AY4767">
            <v>0</v>
          </cell>
          <cell r="CK4767">
            <v>0</v>
          </cell>
          <cell r="CL4767">
            <v>0</v>
          </cell>
          <cell r="CM4767">
            <v>0</v>
          </cell>
        </row>
        <row r="4768">
          <cell r="F4768">
            <v>153718</v>
          </cell>
          <cell r="G4768">
            <v>399416.47</v>
          </cell>
          <cell r="H4768">
            <v>0</v>
          </cell>
          <cell r="I4768">
            <v>98155.46</v>
          </cell>
          <cell r="AY4768">
            <v>0</v>
          </cell>
          <cell r="CK4768">
            <v>0</v>
          </cell>
          <cell r="CL4768">
            <v>0</v>
          </cell>
          <cell r="CM4768">
            <v>0</v>
          </cell>
        </row>
        <row r="4769">
          <cell r="F4769">
            <v>350000</v>
          </cell>
          <cell r="G4769">
            <v>350000</v>
          </cell>
          <cell r="H4769">
            <v>0</v>
          </cell>
          <cell r="I4769">
            <v>0</v>
          </cell>
          <cell r="AY4769">
            <v>0</v>
          </cell>
          <cell r="CK4769">
            <v>0</v>
          </cell>
          <cell r="CL4769">
            <v>0</v>
          </cell>
          <cell r="CM4769">
            <v>0</v>
          </cell>
        </row>
        <row r="4770">
          <cell r="F4770">
            <v>0</v>
          </cell>
          <cell r="G4770">
            <v>7475</v>
          </cell>
          <cell r="H4770">
            <v>0</v>
          </cell>
          <cell r="I4770">
            <v>0</v>
          </cell>
          <cell r="AY4770">
            <v>0</v>
          </cell>
          <cell r="CK4770">
            <v>0</v>
          </cell>
          <cell r="CL4770">
            <v>0</v>
          </cell>
          <cell r="CM4770">
            <v>0</v>
          </cell>
        </row>
        <row r="4771">
          <cell r="F4771">
            <v>57913</v>
          </cell>
          <cell r="G4771">
            <v>57913</v>
          </cell>
          <cell r="H4771">
            <v>0</v>
          </cell>
          <cell r="I4771">
            <v>0</v>
          </cell>
          <cell r="AY4771">
            <v>0</v>
          </cell>
          <cell r="CK4771">
            <v>0</v>
          </cell>
          <cell r="CL4771">
            <v>0</v>
          </cell>
          <cell r="CM4771">
            <v>0</v>
          </cell>
        </row>
        <row r="4772">
          <cell r="F4772">
            <v>50000</v>
          </cell>
          <cell r="G4772">
            <v>74879.63</v>
          </cell>
          <cell r="H4772">
            <v>39303.629999999997</v>
          </cell>
          <cell r="I4772">
            <v>35576</v>
          </cell>
          <cell r="AY4772">
            <v>1757</v>
          </cell>
          <cell r="CK4772">
            <v>0</v>
          </cell>
          <cell r="CL4772">
            <v>0</v>
          </cell>
          <cell r="CM4772">
            <v>0</v>
          </cell>
        </row>
        <row r="4773">
          <cell r="F4773">
            <v>0</v>
          </cell>
          <cell r="G4773">
            <v>914900.96</v>
          </cell>
          <cell r="H4773">
            <v>914896.35</v>
          </cell>
          <cell r="I4773">
            <v>0</v>
          </cell>
          <cell r="AY4773">
            <v>0</v>
          </cell>
          <cell r="CK4773">
            <v>0</v>
          </cell>
          <cell r="CL4773">
            <v>0</v>
          </cell>
          <cell r="CM4773">
            <v>0</v>
          </cell>
        </row>
        <row r="4774">
          <cell r="F4774">
            <v>239941</v>
          </cell>
          <cell r="G4774">
            <v>94139.41</v>
          </cell>
          <cell r="H4774">
            <v>41904.57</v>
          </cell>
          <cell r="I4774">
            <v>46400.79</v>
          </cell>
          <cell r="AY4774">
            <v>638.38</v>
          </cell>
          <cell r="CK4774">
            <v>0</v>
          </cell>
          <cell r="CL4774">
            <v>0</v>
          </cell>
          <cell r="CM4774">
            <v>0</v>
          </cell>
        </row>
        <row r="4775">
          <cell r="F4775">
            <v>25000</v>
          </cell>
          <cell r="G4775">
            <v>25000</v>
          </cell>
          <cell r="H4775">
            <v>8133.4</v>
          </cell>
          <cell r="I4775">
            <v>14526.5</v>
          </cell>
          <cell r="AY4775">
            <v>0</v>
          </cell>
          <cell r="CK4775">
            <v>0</v>
          </cell>
          <cell r="CL4775">
            <v>0</v>
          </cell>
          <cell r="CM4775">
            <v>0</v>
          </cell>
        </row>
        <row r="4776">
          <cell r="F4776">
            <v>246600</v>
          </cell>
          <cell r="G4776">
            <v>189524.5</v>
          </cell>
          <cell r="H4776">
            <v>32299.5</v>
          </cell>
          <cell r="I4776">
            <v>342.05</v>
          </cell>
          <cell r="AY4776">
            <v>0</v>
          </cell>
          <cell r="CK4776">
            <v>0</v>
          </cell>
          <cell r="CL4776">
            <v>0</v>
          </cell>
          <cell r="CM4776">
            <v>0</v>
          </cell>
        </row>
        <row r="4778">
          <cell r="F4778">
            <v>35000</v>
          </cell>
          <cell r="G4778">
            <v>35000</v>
          </cell>
          <cell r="H4778">
            <v>19899.45</v>
          </cell>
          <cell r="I4778">
            <v>4343.25</v>
          </cell>
          <cell r="AY4778">
            <v>0</v>
          </cell>
          <cell r="CK4778">
            <v>0</v>
          </cell>
          <cell r="CL4778">
            <v>0</v>
          </cell>
          <cell r="CM4778">
            <v>0</v>
          </cell>
        </row>
        <row r="4779">
          <cell r="F4779">
            <v>364485</v>
          </cell>
          <cell r="G4779">
            <v>364485</v>
          </cell>
          <cell r="H4779">
            <v>240612.45</v>
          </cell>
          <cell r="I4779">
            <v>46866.71</v>
          </cell>
          <cell r="AY4779">
            <v>0</v>
          </cell>
          <cell r="CK4779">
            <v>0</v>
          </cell>
          <cell r="CL4779">
            <v>0</v>
          </cell>
          <cell r="CM4779">
            <v>0</v>
          </cell>
        </row>
        <row r="4780">
          <cell r="F4780">
            <v>56540</v>
          </cell>
          <cell r="G4780">
            <v>58540</v>
          </cell>
          <cell r="H4780">
            <v>54600.99</v>
          </cell>
          <cell r="I4780">
            <v>5</v>
          </cell>
          <cell r="AY4780">
            <v>620</v>
          </cell>
          <cell r="CK4780">
            <v>0</v>
          </cell>
          <cell r="CL4780">
            <v>0</v>
          </cell>
          <cell r="CM4780">
            <v>0</v>
          </cell>
        </row>
        <row r="4781">
          <cell r="F4781">
            <v>410000</v>
          </cell>
          <cell r="G4781">
            <v>360000</v>
          </cell>
          <cell r="H4781">
            <v>188363.46</v>
          </cell>
          <cell r="I4781">
            <v>30000</v>
          </cell>
          <cell r="AY4781">
            <v>0</v>
          </cell>
          <cell r="CK4781">
            <v>0</v>
          </cell>
          <cell r="CL4781">
            <v>0</v>
          </cell>
          <cell r="CM4781">
            <v>0</v>
          </cell>
        </row>
        <row r="4782">
          <cell r="F4782">
            <v>6000</v>
          </cell>
          <cell r="G4782">
            <v>307013.7</v>
          </cell>
          <cell r="H4782">
            <v>29147.759999999998</v>
          </cell>
          <cell r="I4782">
            <v>645.15</v>
          </cell>
          <cell r="AY4782">
            <v>0</v>
          </cell>
          <cell r="CK4782">
            <v>0</v>
          </cell>
          <cell r="CL4782">
            <v>0</v>
          </cell>
          <cell r="CM4782">
            <v>0</v>
          </cell>
        </row>
        <row r="4783">
          <cell r="F4783">
            <v>3532000</v>
          </cell>
          <cell r="G4783">
            <v>5532000</v>
          </cell>
          <cell r="H4783">
            <v>553840</v>
          </cell>
          <cell r="I4783">
            <v>207690</v>
          </cell>
          <cell r="AY4783">
            <v>0</v>
          </cell>
          <cell r="CK4783">
            <v>0</v>
          </cell>
          <cell r="CL4783">
            <v>0</v>
          </cell>
          <cell r="CM4783">
            <v>0</v>
          </cell>
        </row>
        <row r="4784">
          <cell r="F4784">
            <v>15000</v>
          </cell>
          <cell r="G4784">
            <v>15000</v>
          </cell>
          <cell r="H4784">
            <v>0</v>
          </cell>
          <cell r="I4784">
            <v>0</v>
          </cell>
          <cell r="AY4784">
            <v>0</v>
          </cell>
          <cell r="CK4784">
            <v>0</v>
          </cell>
          <cell r="CL4784">
            <v>0</v>
          </cell>
          <cell r="CM4784">
            <v>0</v>
          </cell>
        </row>
        <row r="4785">
          <cell r="F4785">
            <v>55000</v>
          </cell>
          <cell r="G4785">
            <v>55000</v>
          </cell>
          <cell r="H4785">
            <v>22135.86</v>
          </cell>
          <cell r="I4785">
            <v>9820</v>
          </cell>
          <cell r="AY4785">
            <v>0</v>
          </cell>
          <cell r="CK4785">
            <v>0</v>
          </cell>
          <cell r="CL4785">
            <v>0</v>
          </cell>
          <cell r="CM4785">
            <v>0</v>
          </cell>
        </row>
        <row r="4786">
          <cell r="F4786">
            <v>302169</v>
          </cell>
          <cell r="G4786">
            <v>302169</v>
          </cell>
          <cell r="H4786">
            <v>1954</v>
          </cell>
          <cell r="I4786">
            <v>600</v>
          </cell>
          <cell r="AY4786">
            <v>1954</v>
          </cell>
          <cell r="CK4786">
            <v>0</v>
          </cell>
          <cell r="CL4786">
            <v>0</v>
          </cell>
          <cell r="CM4786">
            <v>0</v>
          </cell>
        </row>
        <row r="4787">
          <cell r="F4787">
            <v>80000</v>
          </cell>
          <cell r="G4787">
            <v>118967.29</v>
          </cell>
          <cell r="H4787">
            <v>97097.64</v>
          </cell>
          <cell r="I4787">
            <v>19377.099999999999</v>
          </cell>
          <cell r="AY4787">
            <v>1498.96</v>
          </cell>
          <cell r="CK4787">
            <v>0</v>
          </cell>
          <cell r="CL4787">
            <v>0</v>
          </cell>
          <cell r="CM4787">
            <v>0</v>
          </cell>
        </row>
        <row r="4788">
          <cell r="F4788">
            <v>4000</v>
          </cell>
          <cell r="G4788">
            <v>4000</v>
          </cell>
          <cell r="H4788">
            <v>1150</v>
          </cell>
          <cell r="I4788">
            <v>0</v>
          </cell>
          <cell r="AY4788">
            <v>0</v>
          </cell>
          <cell r="CK4788">
            <v>0</v>
          </cell>
          <cell r="CL4788">
            <v>0</v>
          </cell>
          <cell r="CM4788">
            <v>0</v>
          </cell>
        </row>
        <row r="4789">
          <cell r="F4789">
            <v>0</v>
          </cell>
          <cell r="G4789">
            <v>600</v>
          </cell>
          <cell r="H4789">
            <v>293</v>
          </cell>
          <cell r="I4789">
            <v>0</v>
          </cell>
          <cell r="AY4789">
            <v>0</v>
          </cell>
          <cell r="CK4789">
            <v>0</v>
          </cell>
          <cell r="CL4789">
            <v>0</v>
          </cell>
          <cell r="CM4789">
            <v>0</v>
          </cell>
        </row>
        <row r="4790">
          <cell r="F4790">
            <v>145000</v>
          </cell>
          <cell r="G4790">
            <v>119639.05</v>
          </cell>
          <cell r="H4790">
            <v>41451.040000000001</v>
          </cell>
          <cell r="I4790">
            <v>7464.71</v>
          </cell>
          <cell r="AY4790">
            <v>1676</v>
          </cell>
          <cell r="CK4790">
            <v>0</v>
          </cell>
          <cell r="CL4790">
            <v>0</v>
          </cell>
          <cell r="CM4790">
            <v>0</v>
          </cell>
        </row>
        <row r="4791">
          <cell r="F4791">
            <v>145000</v>
          </cell>
          <cell r="G4791">
            <v>145000</v>
          </cell>
          <cell r="H4791">
            <v>50616.67</v>
          </cell>
          <cell r="I4791">
            <v>10559</v>
          </cell>
          <cell r="AY4791">
            <v>958</v>
          </cell>
          <cell r="CK4791">
            <v>0</v>
          </cell>
          <cell r="CL4791">
            <v>0</v>
          </cell>
          <cell r="CM4791">
            <v>0</v>
          </cell>
        </row>
        <row r="4792">
          <cell r="F4792">
            <v>73503</v>
          </cell>
          <cell r="G4792">
            <v>73503</v>
          </cell>
          <cell r="H4792">
            <v>0</v>
          </cell>
          <cell r="I4792">
            <v>8768</v>
          </cell>
          <cell r="AY4792">
            <v>0</v>
          </cell>
          <cell r="CK4792">
            <v>0</v>
          </cell>
          <cell r="CL4792">
            <v>0</v>
          </cell>
          <cell r="CM4792">
            <v>0</v>
          </cell>
        </row>
        <row r="4794">
          <cell r="F4794">
            <v>93000</v>
          </cell>
          <cell r="G4794">
            <v>57340.39</v>
          </cell>
          <cell r="H4794">
            <v>18170.939999999999</v>
          </cell>
          <cell r="I4794">
            <v>2539</v>
          </cell>
          <cell r="AY4794">
            <v>654.20000000000005</v>
          </cell>
          <cell r="CK4794">
            <v>0</v>
          </cell>
          <cell r="CL4794">
            <v>0</v>
          </cell>
          <cell r="CM4794">
            <v>0</v>
          </cell>
        </row>
        <row r="4795">
          <cell r="F4795">
            <v>145000</v>
          </cell>
          <cell r="G4795">
            <v>145000</v>
          </cell>
          <cell r="H4795">
            <v>75969.38</v>
          </cell>
          <cell r="I4795">
            <v>12092.32</v>
          </cell>
          <cell r="AY4795">
            <v>3823.5</v>
          </cell>
          <cell r="CK4795">
            <v>0</v>
          </cell>
          <cell r="CL4795">
            <v>0</v>
          </cell>
          <cell r="CM4795">
            <v>0</v>
          </cell>
        </row>
        <row r="4796">
          <cell r="F4796">
            <v>165000</v>
          </cell>
          <cell r="G4796">
            <v>165000</v>
          </cell>
          <cell r="H4796">
            <v>110390.94</v>
          </cell>
          <cell r="I4796">
            <v>32425</v>
          </cell>
          <cell r="AY4796">
            <v>1172</v>
          </cell>
          <cell r="CK4796">
            <v>0</v>
          </cell>
          <cell r="CL4796">
            <v>0</v>
          </cell>
          <cell r="CM4796">
            <v>0</v>
          </cell>
        </row>
        <row r="4797">
          <cell r="F4797">
            <v>100000</v>
          </cell>
          <cell r="G4797">
            <v>88500</v>
          </cell>
          <cell r="H4797">
            <v>0</v>
          </cell>
          <cell r="I4797">
            <v>10750</v>
          </cell>
          <cell r="AY4797">
            <v>0</v>
          </cell>
          <cell r="CK4797">
            <v>0</v>
          </cell>
          <cell r="CL4797">
            <v>0</v>
          </cell>
          <cell r="CM4797">
            <v>0</v>
          </cell>
        </row>
        <row r="4799">
          <cell r="F4799">
            <v>33687</v>
          </cell>
          <cell r="G4799">
            <v>33687</v>
          </cell>
          <cell r="H4799">
            <v>23463.75</v>
          </cell>
          <cell r="I4799">
            <v>9081.1</v>
          </cell>
          <cell r="AY4799">
            <v>373</v>
          </cell>
          <cell r="CK4799">
            <v>0</v>
          </cell>
          <cell r="CL4799">
            <v>0</v>
          </cell>
          <cell r="CM4799">
            <v>0</v>
          </cell>
        </row>
        <row r="4800">
          <cell r="F4800">
            <v>1418253</v>
          </cell>
          <cell r="G4800">
            <v>1285033</v>
          </cell>
          <cell r="H4800">
            <v>756479.21</v>
          </cell>
          <cell r="I4800">
            <v>238733.85</v>
          </cell>
          <cell r="AY4800">
            <v>407.7</v>
          </cell>
          <cell r="CK4800">
            <v>0</v>
          </cell>
          <cell r="CL4800">
            <v>0</v>
          </cell>
          <cell r="CM4800">
            <v>0</v>
          </cell>
        </row>
        <row r="4801">
          <cell r="F4801">
            <v>65638</v>
          </cell>
          <cell r="G4801">
            <v>65638</v>
          </cell>
          <cell r="H4801">
            <v>59583.35</v>
          </cell>
          <cell r="I4801">
            <v>0</v>
          </cell>
          <cell r="AY4801">
            <v>0</v>
          </cell>
          <cell r="CK4801">
            <v>0</v>
          </cell>
          <cell r="CL4801">
            <v>0</v>
          </cell>
          <cell r="CM4801">
            <v>0</v>
          </cell>
        </row>
        <row r="4802">
          <cell r="F4802">
            <v>0</v>
          </cell>
          <cell r="G4802">
            <v>7500</v>
          </cell>
          <cell r="H4802">
            <v>7499.38</v>
          </cell>
          <cell r="I4802">
            <v>0</v>
          </cell>
          <cell r="AY4802">
            <v>0</v>
          </cell>
          <cell r="CK4802">
            <v>0</v>
          </cell>
          <cell r="CL4802">
            <v>0</v>
          </cell>
          <cell r="CM4802">
            <v>0</v>
          </cell>
        </row>
        <row r="4803">
          <cell r="F4803">
            <v>2667</v>
          </cell>
          <cell r="G4803">
            <v>5667</v>
          </cell>
          <cell r="H4803">
            <v>3000</v>
          </cell>
          <cell r="I4803">
            <v>0</v>
          </cell>
          <cell r="AY4803">
            <v>0</v>
          </cell>
          <cell r="CK4803">
            <v>0</v>
          </cell>
          <cell r="CL4803">
            <v>0</v>
          </cell>
          <cell r="CM4803">
            <v>0</v>
          </cell>
        </row>
        <row r="4804">
          <cell r="F4804">
            <v>1495051</v>
          </cell>
          <cell r="G4804">
            <v>1495051</v>
          </cell>
          <cell r="H4804">
            <v>1247416.78</v>
          </cell>
          <cell r="I4804">
            <v>86931.55</v>
          </cell>
          <cell r="AY4804">
            <v>0</v>
          </cell>
          <cell r="CK4804">
            <v>0</v>
          </cell>
          <cell r="CL4804">
            <v>0</v>
          </cell>
          <cell r="CM4804">
            <v>0</v>
          </cell>
        </row>
        <row r="4805">
          <cell r="F4805">
            <v>89049</v>
          </cell>
          <cell r="G4805">
            <v>90065.49</v>
          </cell>
          <cell r="H4805">
            <v>86113.59</v>
          </cell>
          <cell r="I4805">
            <v>3951.9</v>
          </cell>
          <cell r="AY4805">
            <v>28820</v>
          </cell>
          <cell r="CK4805">
            <v>0</v>
          </cell>
          <cell r="CL4805">
            <v>0</v>
          </cell>
          <cell r="CM4805">
            <v>0</v>
          </cell>
        </row>
        <row r="4806">
          <cell r="F4806">
            <v>78425</v>
          </cell>
          <cell r="G4806">
            <v>108736.47</v>
          </cell>
          <cell r="H4806">
            <v>77310.47</v>
          </cell>
          <cell r="I4806">
            <v>11426</v>
          </cell>
          <cell r="AY4806">
            <v>3588.55</v>
          </cell>
          <cell r="CK4806">
            <v>0</v>
          </cell>
          <cell r="CL4806">
            <v>0</v>
          </cell>
          <cell r="CM4806">
            <v>0</v>
          </cell>
        </row>
        <row r="4807">
          <cell r="F4807">
            <v>6337</v>
          </cell>
          <cell r="G4807">
            <v>37441.769999999997</v>
          </cell>
          <cell r="H4807">
            <v>11999.82</v>
          </cell>
          <cell r="I4807">
            <v>2701.65</v>
          </cell>
          <cell r="AY4807">
            <v>1863.99</v>
          </cell>
          <cell r="CK4807">
            <v>0</v>
          </cell>
          <cell r="CL4807">
            <v>0</v>
          </cell>
          <cell r="CM4807">
            <v>0</v>
          </cell>
        </row>
        <row r="4808">
          <cell r="F4808">
            <v>90174</v>
          </cell>
          <cell r="G4808">
            <v>47182.41</v>
          </cell>
          <cell r="H4808">
            <v>10960.38</v>
          </cell>
          <cell r="I4808">
            <v>36222.03</v>
          </cell>
          <cell r="AY4808">
            <v>1190</v>
          </cell>
          <cell r="CK4808">
            <v>0</v>
          </cell>
          <cell r="CL4808">
            <v>0</v>
          </cell>
          <cell r="CM4808">
            <v>0</v>
          </cell>
        </row>
        <row r="4809">
          <cell r="F4809">
            <v>70000</v>
          </cell>
          <cell r="G4809">
            <v>70000</v>
          </cell>
          <cell r="H4809">
            <v>15937.18</v>
          </cell>
          <cell r="I4809">
            <v>3719.7</v>
          </cell>
          <cell r="AY4809">
            <v>1393</v>
          </cell>
          <cell r="CK4809">
            <v>0</v>
          </cell>
          <cell r="CL4809">
            <v>0</v>
          </cell>
          <cell r="CM4809">
            <v>0</v>
          </cell>
        </row>
        <row r="4810">
          <cell r="F4810">
            <v>100000</v>
          </cell>
          <cell r="G4810">
            <v>100000</v>
          </cell>
          <cell r="H4810">
            <v>50883</v>
          </cell>
          <cell r="I4810">
            <v>0</v>
          </cell>
          <cell r="AY4810">
            <v>0</v>
          </cell>
          <cell r="CK4810">
            <v>0</v>
          </cell>
          <cell r="CL4810">
            <v>0</v>
          </cell>
          <cell r="CM4810">
            <v>0</v>
          </cell>
        </row>
        <row r="4811">
          <cell r="F4811">
            <v>30000</v>
          </cell>
          <cell r="G4811">
            <v>125099.94</v>
          </cell>
          <cell r="H4811">
            <v>121841.71</v>
          </cell>
          <cell r="I4811">
            <v>3229.73</v>
          </cell>
          <cell r="AY4811">
            <v>28.18</v>
          </cell>
          <cell r="CK4811">
            <v>0</v>
          </cell>
          <cell r="CL4811">
            <v>0</v>
          </cell>
          <cell r="CM4811">
            <v>0</v>
          </cell>
        </row>
        <row r="4812">
          <cell r="F4812">
            <v>104133</v>
          </cell>
          <cell r="G4812">
            <v>104903.5</v>
          </cell>
          <cell r="H4812">
            <v>94314.76</v>
          </cell>
          <cell r="I4812">
            <v>8293.5</v>
          </cell>
          <cell r="AY4812">
            <v>655.53</v>
          </cell>
          <cell r="CK4812">
            <v>0</v>
          </cell>
          <cell r="CL4812">
            <v>0</v>
          </cell>
          <cell r="CM4812">
            <v>0</v>
          </cell>
        </row>
        <row r="4813">
          <cell r="F4813">
            <v>5000</v>
          </cell>
          <cell r="G4813">
            <v>5000</v>
          </cell>
          <cell r="H4813">
            <v>0</v>
          </cell>
          <cell r="I4813">
            <v>0</v>
          </cell>
          <cell r="AY4813">
            <v>0</v>
          </cell>
          <cell r="CK4813">
            <v>0</v>
          </cell>
          <cell r="CL4813">
            <v>0</v>
          </cell>
          <cell r="CM4813">
            <v>0</v>
          </cell>
        </row>
        <row r="4814">
          <cell r="F4814">
            <v>112374</v>
          </cell>
          <cell r="G4814">
            <v>112374</v>
          </cell>
          <cell r="H4814">
            <v>76376.75</v>
          </cell>
          <cell r="I4814">
            <v>51.4</v>
          </cell>
          <cell r="AY4814">
            <v>189.44</v>
          </cell>
          <cell r="CK4814">
            <v>0</v>
          </cell>
          <cell r="CL4814">
            <v>0</v>
          </cell>
          <cell r="CM4814">
            <v>0</v>
          </cell>
        </row>
        <row r="4815">
          <cell r="F4815">
            <v>43179</v>
          </cell>
          <cell r="G4815">
            <v>43179</v>
          </cell>
          <cell r="H4815">
            <v>32467.87</v>
          </cell>
          <cell r="I4815">
            <v>8580.26</v>
          </cell>
          <cell r="AY4815">
            <v>0</v>
          </cell>
          <cell r="CK4815">
            <v>0</v>
          </cell>
          <cell r="CL4815">
            <v>0</v>
          </cell>
          <cell r="CM4815">
            <v>0</v>
          </cell>
        </row>
        <row r="4816">
          <cell r="F4816">
            <v>32528</v>
          </cell>
          <cell r="G4816">
            <v>32528</v>
          </cell>
          <cell r="H4816">
            <v>24135</v>
          </cell>
          <cell r="I4816">
            <v>1822.6</v>
          </cell>
          <cell r="AY4816">
            <v>0</v>
          </cell>
          <cell r="CK4816">
            <v>0</v>
          </cell>
          <cell r="CL4816">
            <v>0</v>
          </cell>
          <cell r="CM4816">
            <v>0</v>
          </cell>
        </row>
        <row r="4817">
          <cell r="F4817">
            <v>181074</v>
          </cell>
          <cell r="G4817">
            <v>181074</v>
          </cell>
          <cell r="H4817">
            <v>102426</v>
          </cell>
          <cell r="I4817">
            <v>35414.97</v>
          </cell>
          <cell r="AY4817">
            <v>792.98</v>
          </cell>
          <cell r="CK4817">
            <v>0</v>
          </cell>
          <cell r="CL4817">
            <v>0</v>
          </cell>
          <cell r="CM4817">
            <v>0</v>
          </cell>
        </row>
        <row r="4818">
          <cell r="F4818">
            <v>0</v>
          </cell>
          <cell r="G4818">
            <v>20000</v>
          </cell>
          <cell r="H4818">
            <v>16097.57</v>
          </cell>
          <cell r="I4818">
            <v>0</v>
          </cell>
          <cell r="AY4818">
            <v>0</v>
          </cell>
          <cell r="CK4818">
            <v>0</v>
          </cell>
          <cell r="CL4818">
            <v>0</v>
          </cell>
          <cell r="CM4818">
            <v>0</v>
          </cell>
        </row>
        <row r="4819">
          <cell r="F4819">
            <v>33733</v>
          </cell>
          <cell r="G4819">
            <v>33733</v>
          </cell>
          <cell r="H4819">
            <v>11878.42</v>
          </cell>
          <cell r="I4819">
            <v>0</v>
          </cell>
          <cell r="AY4819">
            <v>0</v>
          </cell>
          <cell r="CK4819">
            <v>0</v>
          </cell>
          <cell r="CL4819">
            <v>0</v>
          </cell>
          <cell r="CM4819">
            <v>0</v>
          </cell>
        </row>
        <row r="4820">
          <cell r="F4820">
            <v>3805</v>
          </cell>
          <cell r="G4820">
            <v>3805</v>
          </cell>
          <cell r="H4820">
            <v>120</v>
          </cell>
          <cell r="I4820">
            <v>883</v>
          </cell>
          <cell r="AY4820">
            <v>0</v>
          </cell>
          <cell r="CK4820">
            <v>0</v>
          </cell>
          <cell r="CL4820">
            <v>0</v>
          </cell>
          <cell r="CM4820">
            <v>0</v>
          </cell>
        </row>
        <row r="4821">
          <cell r="F4821">
            <v>45000</v>
          </cell>
          <cell r="G4821">
            <v>45000</v>
          </cell>
          <cell r="H4821">
            <v>13211</v>
          </cell>
          <cell r="I4821">
            <v>0</v>
          </cell>
          <cell r="AY4821">
            <v>0</v>
          </cell>
          <cell r="CK4821">
            <v>0</v>
          </cell>
          <cell r="CL4821">
            <v>0</v>
          </cell>
          <cell r="CM4821">
            <v>0</v>
          </cell>
        </row>
        <row r="4822">
          <cell r="F4822">
            <v>145000</v>
          </cell>
          <cell r="G4822">
            <v>230012.1</v>
          </cell>
          <cell r="H4822">
            <v>48322.04</v>
          </cell>
          <cell r="I4822">
            <v>181690</v>
          </cell>
          <cell r="AY4822">
            <v>0</v>
          </cell>
          <cell r="CK4822">
            <v>0</v>
          </cell>
          <cell r="CL4822">
            <v>0</v>
          </cell>
          <cell r="CM4822">
            <v>0</v>
          </cell>
        </row>
        <row r="4823">
          <cell r="F4823">
            <v>1622250</v>
          </cell>
          <cell r="G4823">
            <v>1374127.92</v>
          </cell>
          <cell r="H4823">
            <v>284765.49</v>
          </cell>
          <cell r="I4823">
            <v>191523.99</v>
          </cell>
          <cell r="AY4823">
            <v>0</v>
          </cell>
          <cell r="CK4823">
            <v>0</v>
          </cell>
          <cell r="CL4823">
            <v>0</v>
          </cell>
          <cell r="CM4823">
            <v>0</v>
          </cell>
        </row>
        <row r="4824"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CK4824">
            <v>0</v>
          </cell>
          <cell r="CL4824">
            <v>0</v>
          </cell>
          <cell r="CM4824">
            <v>0</v>
          </cell>
        </row>
        <row r="4825">
          <cell r="F4825">
            <v>475159</v>
          </cell>
          <cell r="G4825">
            <v>453755.93</v>
          </cell>
          <cell r="H4825">
            <v>261732.13</v>
          </cell>
          <cell r="I4825">
            <v>17633.009999999998</v>
          </cell>
          <cell r="AY4825">
            <v>18993.689999999999</v>
          </cell>
          <cell r="CK4825">
            <v>0</v>
          </cell>
          <cell r="CL4825">
            <v>0</v>
          </cell>
          <cell r="CM4825">
            <v>0</v>
          </cell>
        </row>
        <row r="4826">
          <cell r="F4826">
            <v>10322</v>
          </cell>
          <cell r="G4826">
            <v>10322</v>
          </cell>
          <cell r="H4826">
            <v>8596.56</v>
          </cell>
          <cell r="I4826">
            <v>399.76</v>
          </cell>
          <cell r="AY4826">
            <v>1048.05</v>
          </cell>
          <cell r="CK4826">
            <v>0</v>
          </cell>
          <cell r="CL4826">
            <v>0</v>
          </cell>
          <cell r="CM4826">
            <v>0</v>
          </cell>
        </row>
        <row r="4827">
          <cell r="F4827">
            <v>691048</v>
          </cell>
          <cell r="G4827">
            <v>691048</v>
          </cell>
          <cell r="H4827">
            <v>80687.42</v>
          </cell>
          <cell r="I4827">
            <v>75590.600000000006</v>
          </cell>
          <cell r="AY4827">
            <v>0</v>
          </cell>
          <cell r="CK4827">
            <v>0</v>
          </cell>
          <cell r="CL4827">
            <v>0</v>
          </cell>
          <cell r="CM4827">
            <v>0</v>
          </cell>
        </row>
        <row r="4828">
          <cell r="F4828">
            <v>15965</v>
          </cell>
          <cell r="G4828">
            <v>15965</v>
          </cell>
          <cell r="H4828">
            <v>1307.1400000000001</v>
          </cell>
          <cell r="I4828">
            <v>0</v>
          </cell>
          <cell r="AY4828">
            <v>0</v>
          </cell>
          <cell r="CK4828">
            <v>0</v>
          </cell>
          <cell r="CL4828">
            <v>0</v>
          </cell>
          <cell r="CM4828">
            <v>0</v>
          </cell>
        </row>
        <row r="4829">
          <cell r="F4829">
            <v>15759</v>
          </cell>
          <cell r="G4829">
            <v>12809</v>
          </cell>
          <cell r="H4829">
            <v>1493.05</v>
          </cell>
          <cell r="I4829">
            <v>0</v>
          </cell>
          <cell r="AY4829">
            <v>0</v>
          </cell>
          <cell r="CK4829">
            <v>0</v>
          </cell>
          <cell r="CL4829">
            <v>0</v>
          </cell>
          <cell r="CM4829">
            <v>0</v>
          </cell>
        </row>
        <row r="4830">
          <cell r="F4830">
            <v>500</v>
          </cell>
          <cell r="G4830">
            <v>500</v>
          </cell>
          <cell r="H4830">
            <v>0</v>
          </cell>
          <cell r="I4830">
            <v>0</v>
          </cell>
          <cell r="AY4830">
            <v>0</v>
          </cell>
          <cell r="CK4830">
            <v>0</v>
          </cell>
          <cell r="CL4830">
            <v>0</v>
          </cell>
          <cell r="CM4830">
            <v>0</v>
          </cell>
        </row>
        <row r="4831">
          <cell r="F4831">
            <v>0</v>
          </cell>
          <cell r="G4831">
            <v>2950</v>
          </cell>
          <cell r="H4831">
            <v>0</v>
          </cell>
          <cell r="I4831">
            <v>2950</v>
          </cell>
          <cell r="AY4831">
            <v>0</v>
          </cell>
          <cell r="CK4831">
            <v>0</v>
          </cell>
          <cell r="CL4831">
            <v>0</v>
          </cell>
          <cell r="CM4831">
            <v>0</v>
          </cell>
        </row>
        <row r="4832">
          <cell r="F4832">
            <v>0</v>
          </cell>
          <cell r="G4832">
            <v>2634825.4700000002</v>
          </cell>
          <cell r="H4832">
            <v>1826447.47</v>
          </cell>
          <cell r="I4832">
            <v>309056.06</v>
          </cell>
          <cell r="AY4832">
            <v>0</v>
          </cell>
          <cell r="CK4832">
            <v>0</v>
          </cell>
          <cell r="CL4832">
            <v>0</v>
          </cell>
          <cell r="CM4832">
            <v>6000000</v>
          </cell>
        </row>
        <row r="4834">
          <cell r="F4834">
            <v>0</v>
          </cell>
          <cell r="G4834">
            <v>4000</v>
          </cell>
          <cell r="H4834">
            <v>3520</v>
          </cell>
          <cell r="I4834">
            <v>0</v>
          </cell>
          <cell r="AY4834">
            <v>0</v>
          </cell>
          <cell r="CK4834">
            <v>0</v>
          </cell>
          <cell r="CL4834">
            <v>0</v>
          </cell>
          <cell r="CM4834">
            <v>0</v>
          </cell>
        </row>
        <row r="4835">
          <cell r="F4835">
            <v>0</v>
          </cell>
          <cell r="G4835">
            <v>318176.78999999998</v>
          </cell>
          <cell r="H4835">
            <v>252338.01</v>
          </cell>
          <cell r="I4835">
            <v>0</v>
          </cell>
          <cell r="AY4835">
            <v>0</v>
          </cell>
          <cell r="CK4835">
            <v>0</v>
          </cell>
          <cell r="CL4835">
            <v>0</v>
          </cell>
          <cell r="CM4835">
            <v>0</v>
          </cell>
        </row>
        <row r="4836">
          <cell r="F4836">
            <v>0</v>
          </cell>
          <cell r="G4836">
            <v>3806213.8</v>
          </cell>
          <cell r="H4836">
            <v>2931124.61</v>
          </cell>
          <cell r="I4836">
            <v>700022.25</v>
          </cell>
          <cell r="AY4836">
            <v>0</v>
          </cell>
          <cell r="CK4836">
            <v>0</v>
          </cell>
          <cell r="CL4836">
            <v>0</v>
          </cell>
          <cell r="CM4836">
            <v>0</v>
          </cell>
        </row>
        <row r="4837">
          <cell r="F4837">
            <v>3202188</v>
          </cell>
          <cell r="G4837">
            <v>3202188</v>
          </cell>
          <cell r="H4837">
            <v>2401221.34</v>
          </cell>
          <cell r="I4837">
            <v>0</v>
          </cell>
          <cell r="AY4837">
            <v>267082.76</v>
          </cell>
          <cell r="CK4837">
            <v>0</v>
          </cell>
          <cell r="CL4837">
            <v>0</v>
          </cell>
          <cell r="CM4837">
            <v>0</v>
          </cell>
        </row>
        <row r="4838">
          <cell r="F4838">
            <v>0</v>
          </cell>
          <cell r="G4838">
            <v>9709.25</v>
          </cell>
          <cell r="H4838">
            <v>9709.25</v>
          </cell>
          <cell r="I4838">
            <v>0</v>
          </cell>
          <cell r="AY4838">
            <v>5712.29</v>
          </cell>
          <cell r="CK4838">
            <v>0</v>
          </cell>
          <cell r="CL4838">
            <v>0</v>
          </cell>
          <cell r="CM4838">
            <v>0</v>
          </cell>
        </row>
        <row r="4839">
          <cell r="F4839">
            <v>54167</v>
          </cell>
          <cell r="G4839">
            <v>54167</v>
          </cell>
          <cell r="H4839">
            <v>50776.2</v>
          </cell>
          <cell r="I4839">
            <v>0</v>
          </cell>
          <cell r="AY4839">
            <v>5430.07</v>
          </cell>
          <cell r="CK4839">
            <v>0</v>
          </cell>
          <cell r="CL4839">
            <v>0</v>
          </cell>
          <cell r="CM4839">
            <v>0</v>
          </cell>
        </row>
        <row r="4840">
          <cell r="F4840">
            <v>226340</v>
          </cell>
          <cell r="G4840">
            <v>226340</v>
          </cell>
          <cell r="H4840">
            <v>114463.99</v>
          </cell>
          <cell r="I4840">
            <v>0</v>
          </cell>
          <cell r="AY4840">
            <v>0</v>
          </cell>
          <cell r="CK4840">
            <v>0</v>
          </cell>
          <cell r="CL4840">
            <v>0</v>
          </cell>
          <cell r="CM4840">
            <v>0</v>
          </cell>
        </row>
        <row r="4841">
          <cell r="F4841">
            <v>634107</v>
          </cell>
          <cell r="G4841">
            <v>634107</v>
          </cell>
          <cell r="H4841">
            <v>6856.56</v>
          </cell>
          <cell r="I4841">
            <v>0</v>
          </cell>
          <cell r="AY4841">
            <v>0</v>
          </cell>
          <cell r="CK4841">
            <v>0</v>
          </cell>
          <cell r="CL4841">
            <v>0</v>
          </cell>
          <cell r="CM4841">
            <v>0</v>
          </cell>
        </row>
        <row r="4843">
          <cell r="F4843">
            <v>476060</v>
          </cell>
          <cell r="G4843">
            <v>476060</v>
          </cell>
          <cell r="H4843">
            <v>348017.69</v>
          </cell>
          <cell r="I4843">
            <v>0</v>
          </cell>
          <cell r="AY4843">
            <v>39277.21</v>
          </cell>
          <cell r="CK4843">
            <v>0</v>
          </cell>
          <cell r="CL4843">
            <v>0</v>
          </cell>
          <cell r="CM4843">
            <v>0</v>
          </cell>
        </row>
        <row r="4844">
          <cell r="F4844">
            <v>78209</v>
          </cell>
          <cell r="G4844">
            <v>78209</v>
          </cell>
          <cell r="H4844">
            <v>58538.34</v>
          </cell>
          <cell r="I4844">
            <v>0</v>
          </cell>
          <cell r="AY4844">
            <v>6629.45</v>
          </cell>
          <cell r="CK4844">
            <v>0</v>
          </cell>
          <cell r="CL4844">
            <v>0</v>
          </cell>
          <cell r="CM4844">
            <v>0</v>
          </cell>
        </row>
        <row r="4845">
          <cell r="F4845">
            <v>138600</v>
          </cell>
          <cell r="G4845">
            <v>138600</v>
          </cell>
          <cell r="H4845">
            <v>102550.5</v>
          </cell>
          <cell r="I4845">
            <v>0</v>
          </cell>
          <cell r="AY4845">
            <v>11407.5</v>
          </cell>
          <cell r="CK4845">
            <v>0</v>
          </cell>
          <cell r="CL4845">
            <v>0</v>
          </cell>
          <cell r="CM4845">
            <v>0</v>
          </cell>
        </row>
        <row r="4846">
          <cell r="F4846">
            <v>72469</v>
          </cell>
          <cell r="G4846">
            <v>74868.3</v>
          </cell>
          <cell r="H4846">
            <v>74868.3</v>
          </cell>
          <cell r="I4846">
            <v>0</v>
          </cell>
          <cell r="AY4846">
            <v>0</v>
          </cell>
          <cell r="CK4846">
            <v>0</v>
          </cell>
          <cell r="CL4846">
            <v>0</v>
          </cell>
          <cell r="CM4846">
            <v>0</v>
          </cell>
        </row>
        <row r="4847">
          <cell r="F4847">
            <v>383713</v>
          </cell>
          <cell r="G4847">
            <v>383713</v>
          </cell>
          <cell r="H4847">
            <v>252965.83</v>
          </cell>
          <cell r="I4847">
            <v>0</v>
          </cell>
          <cell r="AY4847">
            <v>26789.48</v>
          </cell>
          <cell r="CK4847">
            <v>0</v>
          </cell>
          <cell r="CL4847">
            <v>0</v>
          </cell>
          <cell r="CM4847">
            <v>0</v>
          </cell>
        </row>
        <row r="4848">
          <cell r="F4848">
            <v>48148</v>
          </cell>
          <cell r="G4848">
            <v>48148</v>
          </cell>
          <cell r="H4848">
            <v>7149.7</v>
          </cell>
          <cell r="I4848">
            <v>0</v>
          </cell>
          <cell r="AY4848">
            <v>0</v>
          </cell>
          <cell r="CK4848">
            <v>0</v>
          </cell>
          <cell r="CL4848">
            <v>0</v>
          </cell>
          <cell r="CM4848">
            <v>0</v>
          </cell>
        </row>
        <row r="4849">
          <cell r="F4849">
            <v>0</v>
          </cell>
          <cell r="G4849">
            <v>73549.2</v>
          </cell>
          <cell r="H4849">
            <v>27580.95</v>
          </cell>
          <cell r="I4849">
            <v>0</v>
          </cell>
          <cell r="AY4849">
            <v>0</v>
          </cell>
          <cell r="CK4849">
            <v>0</v>
          </cell>
          <cell r="CL4849">
            <v>0</v>
          </cell>
          <cell r="CM4849">
            <v>0</v>
          </cell>
        </row>
        <row r="4850"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CK4850">
            <v>0</v>
          </cell>
          <cell r="CL4850">
            <v>0</v>
          </cell>
          <cell r="CM4850">
            <v>0</v>
          </cell>
        </row>
        <row r="4851">
          <cell r="F4851">
            <v>61588404</v>
          </cell>
          <cell r="G4851">
            <v>61588404</v>
          </cell>
          <cell r="H4851">
            <v>44294138.799999997</v>
          </cell>
          <cell r="I4851">
            <v>0</v>
          </cell>
          <cell r="AY4851">
            <v>4996190.59</v>
          </cell>
          <cell r="CK4851">
            <v>0</v>
          </cell>
          <cell r="CL4851">
            <v>0</v>
          </cell>
          <cell r="CM4851">
            <v>0</v>
          </cell>
        </row>
        <row r="4852">
          <cell r="F4852">
            <v>258083</v>
          </cell>
          <cell r="G4852">
            <v>92949.16</v>
          </cell>
          <cell r="H4852">
            <v>92949.16</v>
          </cell>
          <cell r="I4852">
            <v>0</v>
          </cell>
          <cell r="AY4852">
            <v>27296.67</v>
          </cell>
          <cell r="CK4852">
            <v>0</v>
          </cell>
          <cell r="CL4852">
            <v>0</v>
          </cell>
          <cell r="CM4852">
            <v>0</v>
          </cell>
        </row>
        <row r="4853">
          <cell r="F4853">
            <v>2722487</v>
          </cell>
          <cell r="G4853">
            <v>2722487</v>
          </cell>
          <cell r="H4853">
            <v>2327903.3199999998</v>
          </cell>
          <cell r="I4853">
            <v>0</v>
          </cell>
          <cell r="AY4853">
            <v>255840.82</v>
          </cell>
          <cell r="CK4853">
            <v>0</v>
          </cell>
          <cell r="CL4853">
            <v>0</v>
          </cell>
          <cell r="CM4853">
            <v>0</v>
          </cell>
        </row>
        <row r="4854">
          <cell r="F4854">
            <v>4600393</v>
          </cell>
          <cell r="G4854">
            <v>4600393</v>
          </cell>
          <cell r="H4854">
            <v>2248286.83</v>
          </cell>
          <cell r="I4854">
            <v>0</v>
          </cell>
          <cell r="AY4854">
            <v>9568.07</v>
          </cell>
          <cell r="CK4854">
            <v>0</v>
          </cell>
          <cell r="CL4854">
            <v>0</v>
          </cell>
          <cell r="CM4854">
            <v>0</v>
          </cell>
        </row>
        <row r="4855">
          <cell r="F4855">
            <v>12555498</v>
          </cell>
          <cell r="G4855">
            <v>12555498</v>
          </cell>
          <cell r="H4855">
            <v>188844.94</v>
          </cell>
          <cell r="I4855">
            <v>0</v>
          </cell>
          <cell r="AY4855">
            <v>31586.83</v>
          </cell>
          <cell r="CK4855">
            <v>0</v>
          </cell>
          <cell r="CL4855">
            <v>0</v>
          </cell>
          <cell r="CM4855">
            <v>0</v>
          </cell>
        </row>
        <row r="4856">
          <cell r="F4856">
            <v>0</v>
          </cell>
          <cell r="G4856">
            <v>174874.83</v>
          </cell>
          <cell r="H4856">
            <v>174874.83</v>
          </cell>
          <cell r="I4856">
            <v>0</v>
          </cell>
          <cell r="AY4856">
            <v>0</v>
          </cell>
          <cell r="CK4856">
            <v>0</v>
          </cell>
          <cell r="CL4856">
            <v>0</v>
          </cell>
          <cell r="CM4856">
            <v>0</v>
          </cell>
        </row>
        <row r="4857">
          <cell r="F4857">
            <v>149487</v>
          </cell>
          <cell r="G4857">
            <v>128637.7</v>
          </cell>
          <cell r="H4857">
            <v>104012.58</v>
          </cell>
          <cell r="I4857">
            <v>0</v>
          </cell>
          <cell r="AY4857">
            <v>17115.990000000002</v>
          </cell>
          <cell r="CK4857">
            <v>0</v>
          </cell>
          <cell r="CL4857">
            <v>0</v>
          </cell>
          <cell r="CM4857">
            <v>0</v>
          </cell>
        </row>
        <row r="4858">
          <cell r="F4858">
            <v>1100000</v>
          </cell>
          <cell r="G4858">
            <v>1192836.67</v>
          </cell>
          <cell r="H4858">
            <v>1192836.67</v>
          </cell>
          <cell r="I4858">
            <v>0</v>
          </cell>
          <cell r="AY4858">
            <v>0</v>
          </cell>
          <cell r="CK4858">
            <v>0</v>
          </cell>
          <cell r="CL4858">
            <v>0</v>
          </cell>
          <cell r="CM4858">
            <v>0</v>
          </cell>
        </row>
        <row r="4859">
          <cell r="F4859">
            <v>0</v>
          </cell>
          <cell r="G4859">
            <v>1362365.56</v>
          </cell>
          <cell r="H4859">
            <v>1347808.22</v>
          </cell>
          <cell r="I4859">
            <v>0</v>
          </cell>
          <cell r="AY4859">
            <v>15380.99</v>
          </cell>
          <cell r="CK4859">
            <v>0</v>
          </cell>
          <cell r="CL4859">
            <v>0</v>
          </cell>
          <cell r="CM4859">
            <v>0</v>
          </cell>
        </row>
        <row r="4860">
          <cell r="F4860">
            <v>10124897</v>
          </cell>
          <cell r="G4860">
            <v>10124897</v>
          </cell>
          <cell r="H4860">
            <v>7144310.8700000001</v>
          </cell>
          <cell r="I4860">
            <v>0</v>
          </cell>
          <cell r="AY4860">
            <v>802193.48</v>
          </cell>
          <cell r="CK4860">
            <v>0</v>
          </cell>
          <cell r="CL4860">
            <v>0</v>
          </cell>
          <cell r="CM4860">
            <v>0</v>
          </cell>
        </row>
        <row r="4861">
          <cell r="F4861">
            <v>1614504</v>
          </cell>
          <cell r="G4861">
            <v>1614504</v>
          </cell>
          <cell r="H4861">
            <v>1164908.31</v>
          </cell>
          <cell r="I4861">
            <v>0</v>
          </cell>
          <cell r="AY4861">
            <v>131219.29</v>
          </cell>
          <cell r="CK4861">
            <v>0</v>
          </cell>
          <cell r="CL4861">
            <v>0</v>
          </cell>
          <cell r="CM4861">
            <v>0</v>
          </cell>
        </row>
        <row r="4862">
          <cell r="F4862">
            <v>3550800</v>
          </cell>
          <cell r="G4862">
            <v>3550800</v>
          </cell>
          <cell r="H4862">
            <v>2513898.08</v>
          </cell>
          <cell r="I4862">
            <v>0</v>
          </cell>
          <cell r="AY4862">
            <v>277446</v>
          </cell>
          <cell r="CK4862">
            <v>0</v>
          </cell>
          <cell r="CL4862">
            <v>0</v>
          </cell>
          <cell r="CM4862">
            <v>0</v>
          </cell>
        </row>
        <row r="4863">
          <cell r="F4863">
            <v>1429739</v>
          </cell>
          <cell r="G4863">
            <v>1347174.68</v>
          </cell>
          <cell r="H4863">
            <v>1343583.94</v>
          </cell>
          <cell r="I4863">
            <v>0</v>
          </cell>
          <cell r="AY4863">
            <v>0</v>
          </cell>
          <cell r="CK4863">
            <v>0</v>
          </cell>
          <cell r="CL4863">
            <v>0</v>
          </cell>
          <cell r="CM4863">
            <v>0</v>
          </cell>
        </row>
        <row r="4864">
          <cell r="F4864">
            <v>7925397</v>
          </cell>
          <cell r="G4864">
            <v>7925397</v>
          </cell>
          <cell r="H4864">
            <v>5118909.4800000004</v>
          </cell>
          <cell r="I4864">
            <v>0</v>
          </cell>
          <cell r="AY4864">
            <v>524481.18000000005</v>
          </cell>
          <cell r="CK4864">
            <v>0</v>
          </cell>
          <cell r="CL4864">
            <v>0</v>
          </cell>
          <cell r="CM4864">
            <v>0</v>
          </cell>
        </row>
        <row r="4865">
          <cell r="F4865">
            <v>1038214</v>
          </cell>
          <cell r="G4865">
            <v>1023101.64</v>
          </cell>
          <cell r="H4865">
            <v>639949.82999999996</v>
          </cell>
          <cell r="I4865">
            <v>0</v>
          </cell>
          <cell r="AY4865">
            <v>0</v>
          </cell>
          <cell r="CK4865">
            <v>0</v>
          </cell>
          <cell r="CL4865">
            <v>0</v>
          </cell>
          <cell r="CM4865">
            <v>0</v>
          </cell>
        </row>
        <row r="4866">
          <cell r="F4866">
            <v>149237</v>
          </cell>
          <cell r="G4866">
            <v>161652.10999999999</v>
          </cell>
          <cell r="H4866">
            <v>155683.04999999999</v>
          </cell>
          <cell r="I4866">
            <v>0</v>
          </cell>
          <cell r="AY4866">
            <v>11992.08</v>
          </cell>
          <cell r="CK4866">
            <v>0</v>
          </cell>
          <cell r="CL4866">
            <v>0</v>
          </cell>
          <cell r="CM4866">
            <v>0</v>
          </cell>
        </row>
        <row r="4867">
          <cell r="F4867">
            <v>70619</v>
          </cell>
          <cell r="G4867">
            <v>73433.039999999994</v>
          </cell>
          <cell r="H4867">
            <v>73433.039999999994</v>
          </cell>
          <cell r="I4867">
            <v>0</v>
          </cell>
          <cell r="AY4867">
            <v>14130.29</v>
          </cell>
          <cell r="CK4867">
            <v>0</v>
          </cell>
          <cell r="CL4867">
            <v>0</v>
          </cell>
          <cell r="CM4867">
            <v>0</v>
          </cell>
        </row>
        <row r="4868"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CK4868">
            <v>0</v>
          </cell>
          <cell r="CL4868">
            <v>0</v>
          </cell>
          <cell r="CM4868">
            <v>0</v>
          </cell>
        </row>
        <row r="4869">
          <cell r="F4869">
            <v>0</v>
          </cell>
          <cell r="G4869">
            <v>159712</v>
          </cell>
          <cell r="H4869">
            <v>80500</v>
          </cell>
          <cell r="I4869">
            <v>0</v>
          </cell>
          <cell r="AY4869">
            <v>0</v>
          </cell>
          <cell r="CK4869">
            <v>0</v>
          </cell>
          <cell r="CL4869">
            <v>0</v>
          </cell>
          <cell r="CM4869">
            <v>0</v>
          </cell>
        </row>
        <row r="4870">
          <cell r="F4870">
            <v>50000</v>
          </cell>
          <cell r="G4870">
            <v>50000</v>
          </cell>
          <cell r="H4870">
            <v>46422.51</v>
          </cell>
          <cell r="I4870">
            <v>3214.25</v>
          </cell>
          <cell r="AY4870">
            <v>0</v>
          </cell>
          <cell r="CK4870">
            <v>0</v>
          </cell>
          <cell r="CL4870">
            <v>0</v>
          </cell>
          <cell r="CM4870">
            <v>0</v>
          </cell>
        </row>
        <row r="4871">
          <cell r="F4871">
            <v>5122363</v>
          </cell>
          <cell r="G4871">
            <v>5122363</v>
          </cell>
          <cell r="H4871">
            <v>3811435.56</v>
          </cell>
          <cell r="I4871">
            <v>641386.73</v>
          </cell>
          <cell r="AY4871">
            <v>0</v>
          </cell>
          <cell r="CK4871">
            <v>0</v>
          </cell>
          <cell r="CL4871">
            <v>0</v>
          </cell>
          <cell r="CM4871">
            <v>0</v>
          </cell>
        </row>
        <row r="4872">
          <cell r="F4872">
            <v>44000</v>
          </cell>
          <cell r="G4872">
            <v>44000</v>
          </cell>
          <cell r="H4872">
            <v>0</v>
          </cell>
          <cell r="I4872">
            <v>0</v>
          </cell>
          <cell r="AY4872">
            <v>0</v>
          </cell>
          <cell r="CK4872">
            <v>0</v>
          </cell>
          <cell r="CL4872">
            <v>0</v>
          </cell>
          <cell r="CM4872">
            <v>0</v>
          </cell>
        </row>
        <row r="4873">
          <cell r="F4873">
            <v>0</v>
          </cell>
          <cell r="G4873">
            <v>30000</v>
          </cell>
          <cell r="H4873">
            <v>0</v>
          </cell>
          <cell r="I4873">
            <v>0</v>
          </cell>
          <cell r="AY4873">
            <v>0</v>
          </cell>
          <cell r="CK4873">
            <v>0</v>
          </cell>
          <cell r="CL4873">
            <v>0</v>
          </cell>
          <cell r="CM4873">
            <v>0</v>
          </cell>
        </row>
        <row r="4874">
          <cell r="F4874">
            <v>29348</v>
          </cell>
          <cell r="G4874">
            <v>29348</v>
          </cell>
          <cell r="H4874">
            <v>29323.34</v>
          </cell>
          <cell r="I4874">
            <v>0</v>
          </cell>
          <cell r="AY4874">
            <v>0</v>
          </cell>
          <cell r="CK4874">
            <v>0</v>
          </cell>
          <cell r="CL4874">
            <v>0</v>
          </cell>
          <cell r="CM4874">
            <v>0</v>
          </cell>
        </row>
        <row r="4875">
          <cell r="F4875">
            <v>55648</v>
          </cell>
          <cell r="G4875">
            <v>55648</v>
          </cell>
          <cell r="H4875">
            <v>49116.800000000003</v>
          </cell>
          <cell r="I4875">
            <v>0</v>
          </cell>
          <cell r="AY4875">
            <v>0</v>
          </cell>
          <cell r="CK4875">
            <v>0</v>
          </cell>
          <cell r="CL4875">
            <v>0</v>
          </cell>
          <cell r="CM4875">
            <v>0</v>
          </cell>
        </row>
        <row r="4876">
          <cell r="F4876">
            <v>10469120</v>
          </cell>
          <cell r="G4876">
            <v>10469120</v>
          </cell>
          <cell r="H4876">
            <v>6288585.7599999998</v>
          </cell>
          <cell r="I4876">
            <v>301979.90999999997</v>
          </cell>
          <cell r="AY4876">
            <v>371340.25</v>
          </cell>
          <cell r="CK4876">
            <v>0</v>
          </cell>
          <cell r="CL4876">
            <v>0</v>
          </cell>
          <cell r="CM4876">
            <v>0</v>
          </cell>
        </row>
        <row r="4877">
          <cell r="F4877">
            <v>5334</v>
          </cell>
          <cell r="G4877">
            <v>12885.27</v>
          </cell>
          <cell r="H4877">
            <v>12885.27</v>
          </cell>
          <cell r="I4877">
            <v>0</v>
          </cell>
          <cell r="AY4877">
            <v>0</v>
          </cell>
          <cell r="CK4877">
            <v>0</v>
          </cell>
          <cell r="CL4877">
            <v>0</v>
          </cell>
          <cell r="CM4877">
            <v>0</v>
          </cell>
        </row>
        <row r="4880">
          <cell r="F4880">
            <v>3359652</v>
          </cell>
          <cell r="G4880">
            <v>3359652</v>
          </cell>
          <cell r="H4880">
            <v>2700669</v>
          </cell>
          <cell r="I4880">
            <v>0</v>
          </cell>
          <cell r="AY4880">
            <v>306374.94</v>
          </cell>
          <cell r="CK4880">
            <v>0</v>
          </cell>
          <cell r="CL4880">
            <v>0</v>
          </cell>
          <cell r="CM4880">
            <v>0</v>
          </cell>
        </row>
        <row r="4881">
          <cell r="F4881">
            <v>0</v>
          </cell>
          <cell r="G4881">
            <v>27727.88</v>
          </cell>
          <cell r="H4881">
            <v>27727.88</v>
          </cell>
          <cell r="I4881">
            <v>0</v>
          </cell>
          <cell r="AY4881">
            <v>0</v>
          </cell>
          <cell r="CK4881">
            <v>0</v>
          </cell>
          <cell r="CL4881">
            <v>0</v>
          </cell>
          <cell r="CM4881">
            <v>0</v>
          </cell>
        </row>
        <row r="4882">
          <cell r="F4882">
            <v>244235</v>
          </cell>
          <cell r="G4882">
            <v>244235</v>
          </cell>
          <cell r="H4882">
            <v>212257.63</v>
          </cell>
          <cell r="I4882">
            <v>0</v>
          </cell>
          <cell r="AY4882">
            <v>22834</v>
          </cell>
          <cell r="CK4882">
            <v>0</v>
          </cell>
          <cell r="CL4882">
            <v>0</v>
          </cell>
          <cell r="CM4882">
            <v>0</v>
          </cell>
        </row>
        <row r="4883">
          <cell r="F4883">
            <v>258839</v>
          </cell>
          <cell r="G4883">
            <v>258839</v>
          </cell>
          <cell r="H4883">
            <v>169181.63</v>
          </cell>
          <cell r="I4883">
            <v>0</v>
          </cell>
          <cell r="AY4883">
            <v>8544.91</v>
          </cell>
          <cell r="CK4883">
            <v>0</v>
          </cell>
          <cell r="CL4883">
            <v>0</v>
          </cell>
          <cell r="CM4883">
            <v>0</v>
          </cell>
        </row>
        <row r="4884">
          <cell r="F4884">
            <v>703757</v>
          </cell>
          <cell r="G4884">
            <v>703757</v>
          </cell>
          <cell r="H4884">
            <v>9684.7099999999991</v>
          </cell>
          <cell r="I4884">
            <v>0</v>
          </cell>
          <cell r="AY4884">
            <v>0</v>
          </cell>
          <cell r="CK4884">
            <v>0</v>
          </cell>
          <cell r="CL4884">
            <v>0</v>
          </cell>
          <cell r="CM4884">
            <v>0</v>
          </cell>
        </row>
        <row r="4885">
          <cell r="F4885">
            <v>0</v>
          </cell>
          <cell r="G4885">
            <v>44860.39</v>
          </cell>
          <cell r="H4885">
            <v>44860.39</v>
          </cell>
          <cell r="I4885">
            <v>0</v>
          </cell>
          <cell r="AY4885">
            <v>0</v>
          </cell>
          <cell r="CK4885">
            <v>0</v>
          </cell>
          <cell r="CL4885">
            <v>0</v>
          </cell>
          <cell r="CM4885">
            <v>0</v>
          </cell>
        </row>
        <row r="4886">
          <cell r="F4886">
            <v>94377</v>
          </cell>
          <cell r="G4886">
            <v>126424.77</v>
          </cell>
          <cell r="H4886">
            <v>126424.77</v>
          </cell>
          <cell r="I4886">
            <v>0</v>
          </cell>
          <cell r="AY4886">
            <v>13094.67</v>
          </cell>
          <cell r="CK4886">
            <v>0</v>
          </cell>
          <cell r="CL4886">
            <v>0</v>
          </cell>
          <cell r="CM4886">
            <v>0</v>
          </cell>
        </row>
        <row r="4887">
          <cell r="F4887">
            <v>596317</v>
          </cell>
          <cell r="G4887">
            <v>596317</v>
          </cell>
          <cell r="H4887">
            <v>461356.46</v>
          </cell>
          <cell r="I4887">
            <v>0</v>
          </cell>
          <cell r="AY4887">
            <v>51537.36</v>
          </cell>
          <cell r="CK4887">
            <v>0</v>
          </cell>
          <cell r="CL4887">
            <v>0</v>
          </cell>
          <cell r="CM4887">
            <v>0</v>
          </cell>
        </row>
        <row r="4888">
          <cell r="F4888">
            <v>91298</v>
          </cell>
          <cell r="G4888">
            <v>91298</v>
          </cell>
          <cell r="H4888">
            <v>71597.48</v>
          </cell>
          <cell r="I4888">
            <v>0</v>
          </cell>
          <cell r="AY4888">
            <v>8018.05</v>
          </cell>
          <cell r="CK4888">
            <v>0</v>
          </cell>
          <cell r="CL4888">
            <v>0</v>
          </cell>
          <cell r="CM4888">
            <v>0</v>
          </cell>
        </row>
        <row r="4889">
          <cell r="F4889">
            <v>257400</v>
          </cell>
          <cell r="G4889">
            <v>257400</v>
          </cell>
          <cell r="H4889">
            <v>202285.21</v>
          </cell>
          <cell r="I4889">
            <v>0</v>
          </cell>
          <cell r="AY4889">
            <v>22230</v>
          </cell>
          <cell r="CK4889">
            <v>0</v>
          </cell>
          <cell r="CL4889">
            <v>0</v>
          </cell>
          <cell r="CM4889">
            <v>0</v>
          </cell>
        </row>
        <row r="4890">
          <cell r="F4890">
            <v>80107</v>
          </cell>
          <cell r="G4890">
            <v>84799.65</v>
          </cell>
          <cell r="H4890">
            <v>84799.65</v>
          </cell>
          <cell r="I4890">
            <v>0</v>
          </cell>
          <cell r="AY4890">
            <v>0</v>
          </cell>
          <cell r="CK4890">
            <v>0</v>
          </cell>
          <cell r="CL4890">
            <v>0</v>
          </cell>
          <cell r="CM4890">
            <v>0</v>
          </cell>
        </row>
        <row r="4891">
          <cell r="F4891">
            <v>334694</v>
          </cell>
          <cell r="G4891">
            <v>334694</v>
          </cell>
          <cell r="H4891">
            <v>273551.38</v>
          </cell>
          <cell r="I4891">
            <v>0</v>
          </cell>
          <cell r="AY4891">
            <v>34063.97</v>
          </cell>
          <cell r="CK4891">
            <v>0</v>
          </cell>
          <cell r="CL4891">
            <v>0</v>
          </cell>
          <cell r="CM4891">
            <v>0</v>
          </cell>
        </row>
        <row r="4892">
          <cell r="F4892">
            <v>41169</v>
          </cell>
          <cell r="G4892">
            <v>41169</v>
          </cell>
          <cell r="H4892">
            <v>33987.599999999999</v>
          </cell>
          <cell r="I4892">
            <v>0</v>
          </cell>
          <cell r="AY4892">
            <v>3308.16</v>
          </cell>
          <cell r="CK4892">
            <v>0</v>
          </cell>
          <cell r="CL4892">
            <v>0</v>
          </cell>
          <cell r="CM4892">
            <v>0</v>
          </cell>
        </row>
        <row r="4893">
          <cell r="F4893">
            <v>5507</v>
          </cell>
          <cell r="G4893">
            <v>6636.93</v>
          </cell>
          <cell r="H4893">
            <v>6636.93</v>
          </cell>
          <cell r="I4893">
            <v>0</v>
          </cell>
          <cell r="AY4893">
            <v>1101.8499999999999</v>
          </cell>
          <cell r="CK4893">
            <v>0</v>
          </cell>
          <cell r="CL4893">
            <v>0</v>
          </cell>
          <cell r="CM4893">
            <v>0</v>
          </cell>
        </row>
        <row r="4894">
          <cell r="F4894">
            <v>11000</v>
          </cell>
          <cell r="G4894">
            <v>11000</v>
          </cell>
          <cell r="H4894">
            <v>0</v>
          </cell>
          <cell r="I4894">
            <v>0</v>
          </cell>
          <cell r="AY4894">
            <v>0</v>
          </cell>
          <cell r="CK4894">
            <v>0</v>
          </cell>
          <cell r="CL4894">
            <v>0</v>
          </cell>
          <cell r="CM4894">
            <v>0</v>
          </cell>
        </row>
        <row r="4895">
          <cell r="F4895">
            <v>6938</v>
          </cell>
          <cell r="G4895">
            <v>6938</v>
          </cell>
          <cell r="H4895">
            <v>0</v>
          </cell>
          <cell r="I4895">
            <v>0</v>
          </cell>
          <cell r="AY4895">
            <v>0</v>
          </cell>
          <cell r="CK4895">
            <v>0</v>
          </cell>
          <cell r="CL4895">
            <v>0</v>
          </cell>
          <cell r="CM4895">
            <v>0</v>
          </cell>
        </row>
        <row r="4896">
          <cell r="F4896">
            <v>111505</v>
          </cell>
          <cell r="G4896">
            <v>111505</v>
          </cell>
          <cell r="H4896">
            <v>56232.03</v>
          </cell>
          <cell r="I4896">
            <v>4595.05</v>
          </cell>
          <cell r="AY4896">
            <v>1584.99</v>
          </cell>
          <cell r="CK4896">
            <v>0</v>
          </cell>
          <cell r="CL4896">
            <v>0</v>
          </cell>
          <cell r="CM4896">
            <v>0</v>
          </cell>
        </row>
        <row r="4898">
          <cell r="F4898">
            <v>15101556</v>
          </cell>
          <cell r="G4898">
            <v>15101556</v>
          </cell>
          <cell r="H4898">
            <v>11849780.460000001</v>
          </cell>
          <cell r="I4898">
            <v>0</v>
          </cell>
          <cell r="AY4898">
            <v>1359867.79</v>
          </cell>
          <cell r="CK4898">
            <v>0</v>
          </cell>
          <cell r="CL4898">
            <v>0</v>
          </cell>
          <cell r="CM4898">
            <v>0</v>
          </cell>
        </row>
        <row r="4899">
          <cell r="F4899">
            <v>0</v>
          </cell>
          <cell r="G4899">
            <v>9594.61</v>
          </cell>
          <cell r="H4899">
            <v>9594.61</v>
          </cell>
          <cell r="I4899">
            <v>0</v>
          </cell>
          <cell r="AY4899">
            <v>0</v>
          </cell>
          <cell r="CK4899">
            <v>0</v>
          </cell>
          <cell r="CL4899">
            <v>0</v>
          </cell>
          <cell r="CM4899">
            <v>0</v>
          </cell>
        </row>
        <row r="4900">
          <cell r="F4900">
            <v>0</v>
          </cell>
          <cell r="G4900">
            <v>1068113.1299999999</v>
          </cell>
          <cell r="H4900">
            <v>1068113.1299999999</v>
          </cell>
          <cell r="I4900">
            <v>0</v>
          </cell>
          <cell r="AY4900">
            <v>186163.02</v>
          </cell>
          <cell r="CK4900">
            <v>0</v>
          </cell>
          <cell r="CL4900">
            <v>0</v>
          </cell>
          <cell r="CM4900">
            <v>0</v>
          </cell>
        </row>
        <row r="4901">
          <cell r="F4901">
            <v>809362</v>
          </cell>
          <cell r="G4901">
            <v>809362</v>
          </cell>
          <cell r="H4901">
            <v>693814.03</v>
          </cell>
          <cell r="I4901">
            <v>0</v>
          </cell>
          <cell r="AY4901">
            <v>76765.5</v>
          </cell>
          <cell r="CK4901">
            <v>0</v>
          </cell>
          <cell r="CL4901">
            <v>0</v>
          </cell>
          <cell r="CM4901">
            <v>0</v>
          </cell>
        </row>
        <row r="4902">
          <cell r="F4902">
            <v>1171192</v>
          </cell>
          <cell r="G4902">
            <v>1171192</v>
          </cell>
          <cell r="H4902">
            <v>544499.96</v>
          </cell>
          <cell r="I4902">
            <v>0</v>
          </cell>
          <cell r="AY4902">
            <v>11202.61</v>
          </cell>
          <cell r="CK4902">
            <v>0</v>
          </cell>
          <cell r="CL4902">
            <v>0</v>
          </cell>
          <cell r="CM4902">
            <v>0</v>
          </cell>
        </row>
        <row r="4903">
          <cell r="F4903">
            <v>3106776</v>
          </cell>
          <cell r="G4903">
            <v>3106776</v>
          </cell>
          <cell r="H4903">
            <v>64250.1</v>
          </cell>
          <cell r="I4903">
            <v>0</v>
          </cell>
          <cell r="AY4903">
            <v>15061.43</v>
          </cell>
          <cell r="CK4903">
            <v>0</v>
          </cell>
          <cell r="CL4903">
            <v>0</v>
          </cell>
          <cell r="CM4903">
            <v>0</v>
          </cell>
        </row>
        <row r="4904">
          <cell r="F4904">
            <v>0</v>
          </cell>
          <cell r="G4904">
            <v>91136.23</v>
          </cell>
          <cell r="H4904">
            <v>91136.23</v>
          </cell>
          <cell r="I4904">
            <v>0</v>
          </cell>
          <cell r="AY4904">
            <v>58085.99</v>
          </cell>
          <cell r="CK4904">
            <v>0</v>
          </cell>
          <cell r="CL4904">
            <v>0</v>
          </cell>
          <cell r="CM4904">
            <v>0</v>
          </cell>
        </row>
        <row r="4905">
          <cell r="F4905">
            <v>269883</v>
          </cell>
          <cell r="G4905">
            <v>356470.41</v>
          </cell>
          <cell r="H4905">
            <v>356470.41</v>
          </cell>
          <cell r="I4905">
            <v>0</v>
          </cell>
          <cell r="AY4905">
            <v>23795.27</v>
          </cell>
          <cell r="CK4905">
            <v>0</v>
          </cell>
          <cell r="CL4905">
            <v>0</v>
          </cell>
          <cell r="CM4905">
            <v>0</v>
          </cell>
        </row>
        <row r="4906">
          <cell r="F4906">
            <v>0</v>
          </cell>
          <cell r="G4906">
            <v>213681.36</v>
          </cell>
          <cell r="H4906">
            <v>213681.36</v>
          </cell>
          <cell r="I4906">
            <v>0</v>
          </cell>
          <cell r="AY4906">
            <v>0</v>
          </cell>
          <cell r="CK4906">
            <v>0</v>
          </cell>
          <cell r="CL4906">
            <v>0</v>
          </cell>
          <cell r="CM4906">
            <v>0</v>
          </cell>
        </row>
        <row r="4907">
          <cell r="F4907">
            <v>2452863</v>
          </cell>
          <cell r="G4907">
            <v>2452863</v>
          </cell>
          <cell r="H4907">
            <v>1843540.9</v>
          </cell>
          <cell r="I4907">
            <v>0</v>
          </cell>
          <cell r="AY4907">
            <v>209435.96</v>
          </cell>
          <cell r="CK4907">
            <v>0</v>
          </cell>
          <cell r="CL4907">
            <v>0</v>
          </cell>
          <cell r="CM4907">
            <v>0</v>
          </cell>
        </row>
        <row r="4908">
          <cell r="F4908">
            <v>397037</v>
          </cell>
          <cell r="G4908">
            <v>397037</v>
          </cell>
          <cell r="H4908">
            <v>303998.73</v>
          </cell>
          <cell r="I4908">
            <v>0</v>
          </cell>
          <cell r="AY4908">
            <v>34667.339999999997</v>
          </cell>
          <cell r="CK4908">
            <v>0</v>
          </cell>
          <cell r="CL4908">
            <v>0</v>
          </cell>
          <cell r="CM4908">
            <v>0</v>
          </cell>
        </row>
        <row r="4909">
          <cell r="F4909">
            <v>785400</v>
          </cell>
          <cell r="G4909">
            <v>785400</v>
          </cell>
          <cell r="H4909">
            <v>629291.52000000002</v>
          </cell>
          <cell r="I4909">
            <v>0</v>
          </cell>
          <cell r="AY4909">
            <v>73827.66</v>
          </cell>
          <cell r="CK4909">
            <v>0</v>
          </cell>
          <cell r="CL4909">
            <v>0</v>
          </cell>
          <cell r="CM4909">
            <v>0</v>
          </cell>
        </row>
        <row r="4910">
          <cell r="F4910">
            <v>354035</v>
          </cell>
          <cell r="G4910">
            <v>361871.24</v>
          </cell>
          <cell r="H4910">
            <v>361871.24</v>
          </cell>
          <cell r="I4910">
            <v>0</v>
          </cell>
          <cell r="AY4910">
            <v>0</v>
          </cell>
          <cell r="CK4910">
            <v>0</v>
          </cell>
          <cell r="CL4910">
            <v>0</v>
          </cell>
          <cell r="CM4910">
            <v>0</v>
          </cell>
        </row>
        <row r="4911">
          <cell r="F4911">
            <v>2025998</v>
          </cell>
          <cell r="G4911">
            <v>2025998</v>
          </cell>
          <cell r="H4911">
            <v>1416081.45</v>
          </cell>
          <cell r="I4911">
            <v>0</v>
          </cell>
          <cell r="AY4911">
            <v>158600.84</v>
          </cell>
          <cell r="CK4911">
            <v>0</v>
          </cell>
          <cell r="CL4911">
            <v>0</v>
          </cell>
          <cell r="CM4911">
            <v>0</v>
          </cell>
        </row>
        <row r="4912">
          <cell r="F4912">
            <v>184002</v>
          </cell>
          <cell r="G4912">
            <v>184002</v>
          </cell>
          <cell r="H4912">
            <v>116292.6</v>
          </cell>
          <cell r="I4912">
            <v>0</v>
          </cell>
          <cell r="AY4912">
            <v>0</v>
          </cell>
          <cell r="CK4912">
            <v>0</v>
          </cell>
          <cell r="CL4912">
            <v>0</v>
          </cell>
          <cell r="CM4912">
            <v>0</v>
          </cell>
        </row>
        <row r="4913">
          <cell r="F4913">
            <v>324203</v>
          </cell>
          <cell r="G4913">
            <v>324203</v>
          </cell>
          <cell r="H4913">
            <v>267652.34999999998</v>
          </cell>
          <cell r="I4913">
            <v>0</v>
          </cell>
          <cell r="AY4913">
            <v>26051.759999999998</v>
          </cell>
          <cell r="CK4913">
            <v>0</v>
          </cell>
          <cell r="CL4913">
            <v>0</v>
          </cell>
          <cell r="CM4913">
            <v>0</v>
          </cell>
        </row>
        <row r="4914">
          <cell r="F4914">
            <v>17173</v>
          </cell>
          <cell r="G4914">
            <v>20697.330000000002</v>
          </cell>
          <cell r="H4914">
            <v>20697.330000000002</v>
          </cell>
          <cell r="I4914">
            <v>0</v>
          </cell>
          <cell r="AY4914">
            <v>3436.13</v>
          </cell>
          <cell r="CK4914">
            <v>0</v>
          </cell>
          <cell r="CL4914">
            <v>0</v>
          </cell>
          <cell r="CM4914">
            <v>0</v>
          </cell>
        </row>
        <row r="4915">
          <cell r="F4915">
            <v>5001</v>
          </cell>
          <cell r="G4915">
            <v>5001</v>
          </cell>
          <cell r="H4915">
            <v>3192</v>
          </cell>
          <cell r="I4915">
            <v>0</v>
          </cell>
          <cell r="AY4915">
            <v>0</v>
          </cell>
          <cell r="CK4915">
            <v>0</v>
          </cell>
          <cell r="CL4915">
            <v>0</v>
          </cell>
          <cell r="CM4915">
            <v>0</v>
          </cell>
        </row>
        <row r="4916"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CK4916">
            <v>0</v>
          </cell>
          <cell r="CL4916">
            <v>0</v>
          </cell>
          <cell r="CM4916">
            <v>0</v>
          </cell>
        </row>
        <row r="4917">
          <cell r="F4917">
            <v>200000</v>
          </cell>
          <cell r="G4917">
            <v>200000</v>
          </cell>
          <cell r="H4917">
            <v>45508.75</v>
          </cell>
          <cell r="I4917">
            <v>130026</v>
          </cell>
          <cell r="AY4917">
            <v>0</v>
          </cell>
          <cell r="CK4917">
            <v>0</v>
          </cell>
          <cell r="CL4917">
            <v>0</v>
          </cell>
          <cell r="CM4917">
            <v>0</v>
          </cell>
        </row>
        <row r="4918">
          <cell r="F4918">
            <v>303872</v>
          </cell>
          <cell r="G4918">
            <v>303872</v>
          </cell>
          <cell r="H4918">
            <v>291226.56</v>
          </cell>
          <cell r="I4918">
            <v>12485.45</v>
          </cell>
          <cell r="AY4918">
            <v>0</v>
          </cell>
          <cell r="CK4918">
            <v>0</v>
          </cell>
          <cell r="CL4918">
            <v>0</v>
          </cell>
          <cell r="CM4918">
            <v>0</v>
          </cell>
        </row>
        <row r="4919">
          <cell r="F4919">
            <v>16500</v>
          </cell>
          <cell r="G4919">
            <v>16500</v>
          </cell>
          <cell r="H4919">
            <v>0</v>
          </cell>
          <cell r="I4919">
            <v>0</v>
          </cell>
          <cell r="AY4919">
            <v>0</v>
          </cell>
          <cell r="CK4919">
            <v>0</v>
          </cell>
          <cell r="CL4919">
            <v>0</v>
          </cell>
          <cell r="CM4919">
            <v>0</v>
          </cell>
        </row>
        <row r="4920">
          <cell r="F4920">
            <v>326223</v>
          </cell>
          <cell r="G4920">
            <v>326223</v>
          </cell>
          <cell r="H4920">
            <v>291691.23</v>
          </cell>
          <cell r="I4920">
            <v>3892.32</v>
          </cell>
          <cell r="AY4920">
            <v>0</v>
          </cell>
          <cell r="CK4920">
            <v>0</v>
          </cell>
          <cell r="CL4920">
            <v>0</v>
          </cell>
          <cell r="CM4920">
            <v>0</v>
          </cell>
        </row>
        <row r="4921">
          <cell r="F4921">
            <v>35083</v>
          </cell>
          <cell r="G4921">
            <v>35083</v>
          </cell>
          <cell r="H4921">
            <v>33613.199999999997</v>
          </cell>
          <cell r="I4921">
            <v>0</v>
          </cell>
          <cell r="AY4921">
            <v>0</v>
          </cell>
          <cell r="CK4921">
            <v>0</v>
          </cell>
          <cell r="CL4921">
            <v>0</v>
          </cell>
          <cell r="CM4921">
            <v>0</v>
          </cell>
        </row>
        <row r="4922">
          <cell r="F4922">
            <v>790587</v>
          </cell>
          <cell r="G4922">
            <v>790587</v>
          </cell>
          <cell r="H4922">
            <v>488797.38</v>
          </cell>
          <cell r="I4922">
            <v>21276.880000000001</v>
          </cell>
          <cell r="AY4922">
            <v>30220.22</v>
          </cell>
          <cell r="CK4922">
            <v>0</v>
          </cell>
          <cell r="CL4922">
            <v>0</v>
          </cell>
          <cell r="CM4922">
            <v>0</v>
          </cell>
        </row>
        <row r="4923">
          <cell r="F4923">
            <v>43978752</v>
          </cell>
          <cell r="G4923">
            <v>43974813.299999997</v>
          </cell>
          <cell r="H4923">
            <v>34648686.149999999</v>
          </cell>
          <cell r="I4923">
            <v>0</v>
          </cell>
          <cell r="AY4923">
            <v>3695493.35</v>
          </cell>
          <cell r="CK4923">
            <v>0</v>
          </cell>
          <cell r="CL4923">
            <v>0</v>
          </cell>
          <cell r="CM4923">
            <v>0</v>
          </cell>
        </row>
        <row r="4924">
          <cell r="F4924">
            <v>0</v>
          </cell>
          <cell r="G4924">
            <v>98732.85</v>
          </cell>
          <cell r="H4924">
            <v>98732.85</v>
          </cell>
          <cell r="I4924">
            <v>0</v>
          </cell>
          <cell r="AY4924">
            <v>0</v>
          </cell>
          <cell r="CK4924">
            <v>0</v>
          </cell>
          <cell r="CL4924">
            <v>0</v>
          </cell>
          <cell r="CM4924">
            <v>0</v>
          </cell>
        </row>
        <row r="4925">
          <cell r="F4925">
            <v>0</v>
          </cell>
          <cell r="G4925">
            <v>2966916.56</v>
          </cell>
          <cell r="H4925">
            <v>2966916.56</v>
          </cell>
          <cell r="I4925">
            <v>0</v>
          </cell>
          <cell r="AY4925">
            <v>416065.82</v>
          </cell>
          <cell r="CK4925">
            <v>0</v>
          </cell>
          <cell r="CL4925">
            <v>0</v>
          </cell>
          <cell r="CM4925">
            <v>0</v>
          </cell>
        </row>
        <row r="4926">
          <cell r="F4926">
            <v>1574815</v>
          </cell>
          <cell r="G4926">
            <v>1574815</v>
          </cell>
          <cell r="H4926">
            <v>1303172.25</v>
          </cell>
          <cell r="I4926">
            <v>0</v>
          </cell>
          <cell r="AY4926">
            <v>144365.84</v>
          </cell>
          <cell r="CK4926">
            <v>0</v>
          </cell>
          <cell r="CL4926">
            <v>0</v>
          </cell>
          <cell r="CM4926">
            <v>0</v>
          </cell>
        </row>
        <row r="4927">
          <cell r="F4927">
            <v>3170783</v>
          </cell>
          <cell r="G4927">
            <v>3170783</v>
          </cell>
          <cell r="H4927">
            <v>1636623.48</v>
          </cell>
          <cell r="I4927">
            <v>0</v>
          </cell>
          <cell r="AY4927">
            <v>0</v>
          </cell>
          <cell r="CK4927">
            <v>0</v>
          </cell>
          <cell r="CL4927">
            <v>0</v>
          </cell>
          <cell r="CM4927">
            <v>0</v>
          </cell>
        </row>
        <row r="4928">
          <cell r="F4928">
            <v>8872487</v>
          </cell>
          <cell r="G4928">
            <v>8872487</v>
          </cell>
          <cell r="H4928">
            <v>244189.32</v>
          </cell>
          <cell r="I4928">
            <v>0</v>
          </cell>
          <cell r="AY4928">
            <v>0</v>
          </cell>
          <cell r="CK4928">
            <v>0</v>
          </cell>
          <cell r="CL4928">
            <v>0</v>
          </cell>
          <cell r="CM4928">
            <v>0</v>
          </cell>
        </row>
        <row r="4929">
          <cell r="F4929">
            <v>0</v>
          </cell>
          <cell r="G4929">
            <v>736569.2</v>
          </cell>
          <cell r="H4929">
            <v>736569.2</v>
          </cell>
          <cell r="I4929">
            <v>0</v>
          </cell>
          <cell r="AY4929">
            <v>0</v>
          </cell>
          <cell r="CK4929">
            <v>0</v>
          </cell>
          <cell r="CL4929">
            <v>0</v>
          </cell>
          <cell r="CM4929">
            <v>0</v>
          </cell>
        </row>
        <row r="4930">
          <cell r="F4930">
            <v>86969</v>
          </cell>
          <cell r="G4930">
            <v>74543.600000000006</v>
          </cell>
          <cell r="H4930">
            <v>58595.76</v>
          </cell>
          <cell r="I4930">
            <v>0</v>
          </cell>
          <cell r="AY4930">
            <v>11338.06</v>
          </cell>
          <cell r="CK4930">
            <v>0</v>
          </cell>
          <cell r="CL4930">
            <v>0</v>
          </cell>
          <cell r="CM4930">
            <v>0</v>
          </cell>
        </row>
        <row r="4931">
          <cell r="F4931">
            <v>0</v>
          </cell>
          <cell r="G4931">
            <v>93092.5</v>
          </cell>
          <cell r="H4931">
            <v>93092.5</v>
          </cell>
          <cell r="I4931">
            <v>0</v>
          </cell>
          <cell r="AY4931">
            <v>0</v>
          </cell>
          <cell r="CK4931">
            <v>0</v>
          </cell>
          <cell r="CL4931">
            <v>100000</v>
          </cell>
          <cell r="CM4931">
            <v>0</v>
          </cell>
        </row>
        <row r="4932">
          <cell r="F4932">
            <v>0</v>
          </cell>
          <cell r="G4932">
            <v>976408.32</v>
          </cell>
          <cell r="H4932">
            <v>976408.32</v>
          </cell>
          <cell r="I4932">
            <v>0</v>
          </cell>
          <cell r="AY4932">
            <v>0</v>
          </cell>
          <cell r="CK4932">
            <v>0</v>
          </cell>
          <cell r="CL4932">
            <v>0</v>
          </cell>
          <cell r="CM4932">
            <v>0</v>
          </cell>
        </row>
        <row r="4933">
          <cell r="F4933">
            <v>7026585</v>
          </cell>
          <cell r="G4933">
            <v>7026585</v>
          </cell>
          <cell r="H4933">
            <v>5372425.6799999997</v>
          </cell>
          <cell r="I4933">
            <v>0</v>
          </cell>
          <cell r="AY4933">
            <v>580601.85</v>
          </cell>
          <cell r="CK4933">
            <v>0</v>
          </cell>
          <cell r="CL4933">
            <v>0</v>
          </cell>
          <cell r="CM4933">
            <v>0</v>
          </cell>
        </row>
        <row r="4934">
          <cell r="F4934">
            <v>1137216</v>
          </cell>
          <cell r="G4934">
            <v>1137216</v>
          </cell>
          <cell r="H4934">
            <v>887333.8</v>
          </cell>
          <cell r="I4934">
            <v>0</v>
          </cell>
          <cell r="AY4934">
            <v>95991.33</v>
          </cell>
          <cell r="CK4934">
            <v>0</v>
          </cell>
          <cell r="CL4934">
            <v>0</v>
          </cell>
          <cell r="CM4934">
            <v>0</v>
          </cell>
        </row>
        <row r="4935">
          <cell r="F4935">
            <v>2263800</v>
          </cell>
          <cell r="G4935">
            <v>2263800</v>
          </cell>
          <cell r="H4935">
            <v>1793962.2</v>
          </cell>
          <cell r="I4935">
            <v>0</v>
          </cell>
          <cell r="AY4935">
            <v>202675.75</v>
          </cell>
          <cell r="CK4935">
            <v>0</v>
          </cell>
          <cell r="CL4935">
            <v>0</v>
          </cell>
          <cell r="CM4935">
            <v>0</v>
          </cell>
        </row>
        <row r="4936">
          <cell r="F4936">
            <v>1012648</v>
          </cell>
          <cell r="G4936">
            <v>1087181.51</v>
          </cell>
          <cell r="H4936">
            <v>1087181.51</v>
          </cell>
          <cell r="I4936">
            <v>0</v>
          </cell>
          <cell r="AY4936">
            <v>0</v>
          </cell>
          <cell r="CK4936">
            <v>0</v>
          </cell>
          <cell r="CL4936">
            <v>0</v>
          </cell>
          <cell r="CM4936">
            <v>0</v>
          </cell>
        </row>
        <row r="4937">
          <cell r="F4937">
            <v>4781685</v>
          </cell>
          <cell r="G4937">
            <v>4781685</v>
          </cell>
          <cell r="H4937">
            <v>3416861.04</v>
          </cell>
          <cell r="I4937">
            <v>0</v>
          </cell>
          <cell r="AY4937">
            <v>346378.99</v>
          </cell>
          <cell r="CK4937">
            <v>0</v>
          </cell>
          <cell r="CL4937">
            <v>0</v>
          </cell>
          <cell r="CM4937">
            <v>0</v>
          </cell>
        </row>
        <row r="4938">
          <cell r="F4938">
            <v>1403228</v>
          </cell>
          <cell r="G4938">
            <v>1389632.2</v>
          </cell>
          <cell r="H4938">
            <v>894265.44</v>
          </cell>
          <cell r="I4938">
            <v>0</v>
          </cell>
          <cell r="AY4938">
            <v>0</v>
          </cell>
          <cell r="CK4938">
            <v>0</v>
          </cell>
          <cell r="CL4938">
            <v>0</v>
          </cell>
          <cell r="CM4938">
            <v>0</v>
          </cell>
        </row>
        <row r="4939">
          <cell r="F4939">
            <v>213680</v>
          </cell>
          <cell r="G4939">
            <v>217519.18</v>
          </cell>
          <cell r="H4939">
            <v>186413.18</v>
          </cell>
          <cell r="I4939">
            <v>85</v>
          </cell>
          <cell r="AY4939">
            <v>19908.88</v>
          </cell>
          <cell r="CK4939">
            <v>0</v>
          </cell>
          <cell r="CL4939">
            <v>0</v>
          </cell>
          <cell r="CM4939">
            <v>0</v>
          </cell>
        </row>
        <row r="4940">
          <cell r="F4940">
            <v>868947</v>
          </cell>
          <cell r="G4940">
            <v>862500.95</v>
          </cell>
          <cell r="H4940">
            <v>656930.86</v>
          </cell>
          <cell r="I4940">
            <v>0</v>
          </cell>
          <cell r="AY4940">
            <v>58332.14</v>
          </cell>
          <cell r="CK4940">
            <v>0</v>
          </cell>
          <cell r="CL4940">
            <v>0</v>
          </cell>
          <cell r="CM4940">
            <v>0</v>
          </cell>
        </row>
        <row r="4941">
          <cell r="F4941">
            <v>458218</v>
          </cell>
          <cell r="G4941">
            <v>445128.8</v>
          </cell>
          <cell r="H4941">
            <v>167891.17</v>
          </cell>
          <cell r="I4941">
            <v>0</v>
          </cell>
          <cell r="AY4941">
            <v>17930.23</v>
          </cell>
          <cell r="CK4941">
            <v>0</v>
          </cell>
          <cell r="CL4941">
            <v>0</v>
          </cell>
          <cell r="CM4941">
            <v>0</v>
          </cell>
        </row>
        <row r="4942">
          <cell r="F4942">
            <v>44726</v>
          </cell>
          <cell r="G4942">
            <v>44726</v>
          </cell>
          <cell r="H4942">
            <v>29597.02</v>
          </cell>
          <cell r="I4942">
            <v>0</v>
          </cell>
          <cell r="AY4942">
            <v>0</v>
          </cell>
          <cell r="CK4942">
            <v>0</v>
          </cell>
          <cell r="CL4942">
            <v>0</v>
          </cell>
          <cell r="CM4942">
            <v>0</v>
          </cell>
        </row>
        <row r="4943">
          <cell r="F4943">
            <v>0</v>
          </cell>
          <cell r="G4943">
            <v>1106692.17</v>
          </cell>
          <cell r="H4943">
            <v>618529.97</v>
          </cell>
          <cell r="I4943">
            <v>8227.99</v>
          </cell>
          <cell r="AY4943">
            <v>0</v>
          </cell>
          <cell r="CK4943">
            <v>172000</v>
          </cell>
          <cell r="CL4943">
            <v>86000</v>
          </cell>
          <cell r="CM4943">
            <v>86000</v>
          </cell>
        </row>
        <row r="4944">
          <cell r="F4944">
            <v>120000</v>
          </cell>
          <cell r="G4944">
            <v>120000</v>
          </cell>
          <cell r="H4944">
            <v>91204.34</v>
          </cell>
          <cell r="I4944">
            <v>20679.82</v>
          </cell>
          <cell r="AY4944">
            <v>0</v>
          </cell>
          <cell r="CK4944">
            <v>0</v>
          </cell>
          <cell r="CL4944">
            <v>0</v>
          </cell>
          <cell r="CM4944">
            <v>0</v>
          </cell>
        </row>
        <row r="4945">
          <cell r="F4945">
            <v>391030</v>
          </cell>
          <cell r="G4945">
            <v>391030</v>
          </cell>
          <cell r="H4945">
            <v>343361.5</v>
          </cell>
          <cell r="I4945">
            <v>10769.96</v>
          </cell>
          <cell r="AY4945">
            <v>0</v>
          </cell>
          <cell r="CK4945">
            <v>0</v>
          </cell>
          <cell r="CL4945">
            <v>0</v>
          </cell>
          <cell r="CM4945">
            <v>0</v>
          </cell>
        </row>
        <row r="4946">
          <cell r="F4946">
            <v>49748</v>
          </cell>
          <cell r="G4946">
            <v>49748</v>
          </cell>
          <cell r="H4946">
            <v>32482.46</v>
          </cell>
          <cell r="I4946">
            <v>0</v>
          </cell>
          <cell r="AY4946">
            <v>0</v>
          </cell>
          <cell r="CK4946">
            <v>150000</v>
          </cell>
          <cell r="CL4946">
            <v>150000</v>
          </cell>
          <cell r="CM4946">
            <v>150000</v>
          </cell>
        </row>
        <row r="4947">
          <cell r="F4947">
            <v>610298</v>
          </cell>
          <cell r="G4947">
            <v>610298</v>
          </cell>
          <cell r="H4947">
            <v>449073.57</v>
          </cell>
          <cell r="I4947">
            <v>17277.86</v>
          </cell>
          <cell r="AY4947">
            <v>26930.97</v>
          </cell>
          <cell r="CK4947">
            <v>0</v>
          </cell>
          <cell r="CL4947">
            <v>0</v>
          </cell>
          <cell r="CM4947">
            <v>0</v>
          </cell>
        </row>
        <row r="4948">
          <cell r="F4948">
            <v>76030</v>
          </cell>
          <cell r="G4948">
            <v>150265.84</v>
          </cell>
          <cell r="H4948">
            <v>150806.79999999999</v>
          </cell>
          <cell r="I4948">
            <v>-540.96</v>
          </cell>
          <cell r="AY4948">
            <v>11903.23</v>
          </cell>
          <cell r="CK4948">
            <v>0</v>
          </cell>
          <cell r="CL4948">
            <v>0</v>
          </cell>
          <cell r="CM4948">
            <v>0</v>
          </cell>
        </row>
        <row r="4949">
          <cell r="F4949">
            <v>15674232</v>
          </cell>
          <cell r="G4949">
            <v>15670009.92</v>
          </cell>
          <cell r="H4949">
            <v>12286676.560000001</v>
          </cell>
          <cell r="I4949">
            <v>0</v>
          </cell>
          <cell r="AY4949">
            <v>1355599.73</v>
          </cell>
          <cell r="CK4949">
            <v>0</v>
          </cell>
          <cell r="CL4949">
            <v>0</v>
          </cell>
          <cell r="CM4949">
            <v>0</v>
          </cell>
        </row>
        <row r="4950">
          <cell r="F4950">
            <v>0</v>
          </cell>
          <cell r="G4950">
            <v>5170.78</v>
          </cell>
          <cell r="H4950">
            <v>5170.78</v>
          </cell>
          <cell r="I4950">
            <v>0</v>
          </cell>
          <cell r="AY4950">
            <v>0</v>
          </cell>
          <cell r="CK4950">
            <v>0</v>
          </cell>
          <cell r="CL4950">
            <v>0</v>
          </cell>
          <cell r="CM4950">
            <v>0</v>
          </cell>
        </row>
        <row r="4951">
          <cell r="F4951">
            <v>0</v>
          </cell>
          <cell r="G4951">
            <v>446452.27</v>
          </cell>
          <cell r="H4951">
            <v>446452.27</v>
          </cell>
          <cell r="I4951">
            <v>0</v>
          </cell>
          <cell r="AY4951">
            <v>58337.07</v>
          </cell>
          <cell r="CK4951">
            <v>0</v>
          </cell>
          <cell r="CL4951">
            <v>0</v>
          </cell>
          <cell r="CM4951">
            <v>0</v>
          </cell>
        </row>
        <row r="4952">
          <cell r="F4952">
            <v>622513</v>
          </cell>
          <cell r="G4952">
            <v>640945</v>
          </cell>
          <cell r="H4952">
            <v>576015.93000000005</v>
          </cell>
          <cell r="I4952">
            <v>0</v>
          </cell>
          <cell r="AY4952">
            <v>59501.94</v>
          </cell>
          <cell r="CK4952">
            <v>0</v>
          </cell>
          <cell r="CL4952">
            <v>0</v>
          </cell>
          <cell r="CM4952">
            <v>0</v>
          </cell>
        </row>
        <row r="4953">
          <cell r="F4953">
            <v>1180205</v>
          </cell>
          <cell r="G4953">
            <v>1180205</v>
          </cell>
          <cell r="H4953">
            <v>628231.44999999995</v>
          </cell>
          <cell r="I4953">
            <v>0</v>
          </cell>
          <cell r="AY4953">
            <v>5590.98</v>
          </cell>
          <cell r="CK4953">
            <v>0</v>
          </cell>
          <cell r="CL4953">
            <v>0</v>
          </cell>
          <cell r="CM4953">
            <v>0</v>
          </cell>
        </row>
        <row r="4954">
          <cell r="F4954">
            <v>3174831</v>
          </cell>
          <cell r="G4954">
            <v>3174831</v>
          </cell>
          <cell r="H4954">
            <v>41257.72</v>
          </cell>
          <cell r="I4954">
            <v>0</v>
          </cell>
          <cell r="AY4954">
            <v>0</v>
          </cell>
          <cell r="CK4954">
            <v>0</v>
          </cell>
          <cell r="CL4954">
            <v>0</v>
          </cell>
          <cell r="CM4954">
            <v>0</v>
          </cell>
        </row>
        <row r="4955">
          <cell r="F4955">
            <v>6922</v>
          </cell>
          <cell r="G4955">
            <v>30747.31</v>
          </cell>
          <cell r="H4955">
            <v>30747.31</v>
          </cell>
          <cell r="I4955">
            <v>0</v>
          </cell>
          <cell r="AY4955">
            <v>2752.25</v>
          </cell>
          <cell r="CK4955">
            <v>0</v>
          </cell>
          <cell r="CL4955">
            <v>0</v>
          </cell>
          <cell r="CM4955">
            <v>0</v>
          </cell>
        </row>
        <row r="4956">
          <cell r="F4956">
            <v>0</v>
          </cell>
          <cell r="G4956">
            <v>67639.22</v>
          </cell>
          <cell r="H4956">
            <v>67639.22</v>
          </cell>
          <cell r="I4956">
            <v>0</v>
          </cell>
          <cell r="AY4956">
            <v>0</v>
          </cell>
          <cell r="CK4956">
            <v>0</v>
          </cell>
          <cell r="CL4956">
            <v>0</v>
          </cell>
          <cell r="CM4956">
            <v>0</v>
          </cell>
        </row>
        <row r="4957">
          <cell r="F4957">
            <v>2458643</v>
          </cell>
          <cell r="G4957">
            <v>2458643</v>
          </cell>
          <cell r="H4957">
            <v>1869751.26</v>
          </cell>
          <cell r="I4957">
            <v>0</v>
          </cell>
          <cell r="AY4957">
            <v>208232.25</v>
          </cell>
          <cell r="CK4957">
            <v>0</v>
          </cell>
          <cell r="CL4957">
            <v>0</v>
          </cell>
          <cell r="CM4957">
            <v>0</v>
          </cell>
        </row>
        <row r="4958">
          <cell r="F4958">
            <v>407422</v>
          </cell>
          <cell r="G4958">
            <v>407422</v>
          </cell>
          <cell r="H4958">
            <v>317243.11</v>
          </cell>
          <cell r="I4958">
            <v>0</v>
          </cell>
          <cell r="AY4958">
            <v>35460.51</v>
          </cell>
          <cell r="CK4958">
            <v>0</v>
          </cell>
          <cell r="CL4958">
            <v>0</v>
          </cell>
          <cell r="CM4958">
            <v>0</v>
          </cell>
        </row>
        <row r="4959">
          <cell r="F4959">
            <v>666600</v>
          </cell>
          <cell r="G4959">
            <v>666600</v>
          </cell>
          <cell r="H4959">
            <v>524526.54</v>
          </cell>
          <cell r="I4959">
            <v>0</v>
          </cell>
          <cell r="AY4959">
            <v>57582.92</v>
          </cell>
          <cell r="CK4959">
            <v>0</v>
          </cell>
          <cell r="CL4959">
            <v>0</v>
          </cell>
          <cell r="CM4959">
            <v>0</v>
          </cell>
        </row>
        <row r="4960">
          <cell r="F4960">
            <v>362225</v>
          </cell>
          <cell r="G4960">
            <v>375702.64</v>
          </cell>
          <cell r="H4960">
            <v>375702.64</v>
          </cell>
          <cell r="I4960">
            <v>0</v>
          </cell>
          <cell r="AY4960">
            <v>0</v>
          </cell>
          <cell r="CK4960">
            <v>0</v>
          </cell>
          <cell r="CL4960">
            <v>0</v>
          </cell>
          <cell r="CM4960">
            <v>0</v>
          </cell>
        </row>
        <row r="4961">
          <cell r="F4961">
            <v>1819293</v>
          </cell>
          <cell r="G4961">
            <v>1819293</v>
          </cell>
          <cell r="H4961">
            <v>1331827.99</v>
          </cell>
          <cell r="I4961">
            <v>0</v>
          </cell>
          <cell r="AY4961">
            <v>134772.45000000001</v>
          </cell>
          <cell r="CK4961">
            <v>0</v>
          </cell>
          <cell r="CL4961">
            <v>0</v>
          </cell>
          <cell r="CM4961">
            <v>0</v>
          </cell>
        </row>
        <row r="4962">
          <cell r="F4962">
            <v>134955</v>
          </cell>
          <cell r="G4962">
            <v>158311.07</v>
          </cell>
          <cell r="H4962">
            <v>150031.81</v>
          </cell>
          <cell r="I4962">
            <v>0</v>
          </cell>
          <cell r="AY4962">
            <v>0</v>
          </cell>
          <cell r="CK4962">
            <v>0</v>
          </cell>
          <cell r="CL4962">
            <v>0</v>
          </cell>
          <cell r="CM4962">
            <v>0</v>
          </cell>
        </row>
        <row r="4963">
          <cell r="F4963">
            <v>402247</v>
          </cell>
          <cell r="G4963">
            <v>402247</v>
          </cell>
          <cell r="H4963">
            <v>332243.52</v>
          </cell>
          <cell r="I4963">
            <v>0</v>
          </cell>
          <cell r="AY4963">
            <v>29507.56</v>
          </cell>
          <cell r="CK4963">
            <v>0</v>
          </cell>
          <cell r="CL4963">
            <v>0</v>
          </cell>
          <cell r="CM4963">
            <v>0</v>
          </cell>
        </row>
        <row r="4964">
          <cell r="F4964">
            <v>0</v>
          </cell>
          <cell r="G4964">
            <v>23690</v>
          </cell>
          <cell r="H4964">
            <v>11500</v>
          </cell>
          <cell r="I4964">
            <v>0</v>
          </cell>
          <cell r="AY4964">
            <v>0</v>
          </cell>
          <cell r="CK4964">
            <v>0</v>
          </cell>
          <cell r="CL4964">
            <v>0</v>
          </cell>
          <cell r="CM4964">
            <v>0</v>
          </cell>
        </row>
        <row r="4965">
          <cell r="F4965">
            <v>120000</v>
          </cell>
          <cell r="G4965">
            <v>120000</v>
          </cell>
          <cell r="H4965">
            <v>88079.67</v>
          </cell>
          <cell r="I4965">
            <v>777.34</v>
          </cell>
          <cell r="AY4965">
            <v>0</v>
          </cell>
          <cell r="CK4965">
            <v>0</v>
          </cell>
          <cell r="CL4965">
            <v>0</v>
          </cell>
          <cell r="CM4965">
            <v>0</v>
          </cell>
        </row>
        <row r="4966">
          <cell r="F4966">
            <v>100282</v>
          </cell>
          <cell r="G4966">
            <v>100282</v>
          </cell>
          <cell r="H4966">
            <v>69284.75</v>
          </cell>
          <cell r="I4966">
            <v>9081.5</v>
          </cell>
          <cell r="AY4966">
            <v>0</v>
          </cell>
          <cell r="CK4966">
            <v>0</v>
          </cell>
          <cell r="CL4966">
            <v>0</v>
          </cell>
          <cell r="CM4966">
            <v>0</v>
          </cell>
        </row>
        <row r="4967">
          <cell r="F4967">
            <v>22941</v>
          </cell>
          <cell r="G4967">
            <v>22941</v>
          </cell>
          <cell r="H4967">
            <v>13553.5</v>
          </cell>
          <cell r="I4967">
            <v>0</v>
          </cell>
          <cell r="AY4967">
            <v>0</v>
          </cell>
          <cell r="CK4967">
            <v>0</v>
          </cell>
          <cell r="CL4967">
            <v>0</v>
          </cell>
          <cell r="CM4967">
            <v>0</v>
          </cell>
        </row>
        <row r="4968">
          <cell r="F4968">
            <v>85936</v>
          </cell>
          <cell r="G4968">
            <v>85936</v>
          </cell>
          <cell r="H4968">
            <v>51589.37</v>
          </cell>
          <cell r="I4968">
            <v>3791.96</v>
          </cell>
          <cell r="AY4968">
            <v>1450.44</v>
          </cell>
          <cell r="CK4968">
            <v>0</v>
          </cell>
          <cell r="CL4968">
            <v>0</v>
          </cell>
          <cell r="CM4968">
            <v>0</v>
          </cell>
        </row>
        <row r="4969">
          <cell r="F4969">
            <v>7206325</v>
          </cell>
          <cell r="G4969">
            <v>7206325</v>
          </cell>
          <cell r="H4969">
            <v>5222737.37</v>
          </cell>
          <cell r="I4969">
            <v>0</v>
          </cell>
          <cell r="AY4969">
            <v>591334.56000000006</v>
          </cell>
          <cell r="CK4969">
            <v>0</v>
          </cell>
          <cell r="CL4969">
            <v>0</v>
          </cell>
          <cell r="CM4969">
            <v>0</v>
          </cell>
        </row>
        <row r="4970">
          <cell r="F4970">
            <v>0</v>
          </cell>
          <cell r="G4970">
            <v>435893.98</v>
          </cell>
          <cell r="H4970">
            <v>435893.98</v>
          </cell>
          <cell r="I4970">
            <v>0</v>
          </cell>
          <cell r="AY4970">
            <v>23949.8</v>
          </cell>
          <cell r="CK4970">
            <v>0</v>
          </cell>
          <cell r="CL4970">
            <v>0</v>
          </cell>
          <cell r="CM4970">
            <v>0</v>
          </cell>
        </row>
        <row r="4971">
          <cell r="F4971">
            <v>195237</v>
          </cell>
          <cell r="G4971">
            <v>195237</v>
          </cell>
          <cell r="H4971">
            <v>158170.82999999999</v>
          </cell>
          <cell r="I4971">
            <v>0</v>
          </cell>
          <cell r="AY4971">
            <v>19304</v>
          </cell>
          <cell r="CK4971">
            <v>0</v>
          </cell>
          <cell r="CL4971">
            <v>0</v>
          </cell>
          <cell r="CM4971">
            <v>0</v>
          </cell>
        </row>
        <row r="4972">
          <cell r="F4972">
            <v>461624</v>
          </cell>
          <cell r="G4972">
            <v>461624</v>
          </cell>
          <cell r="H4972">
            <v>272261.64</v>
          </cell>
          <cell r="I4972">
            <v>0</v>
          </cell>
          <cell r="AY4972">
            <v>8198.81</v>
          </cell>
          <cell r="CK4972">
            <v>0</v>
          </cell>
          <cell r="CL4972">
            <v>0</v>
          </cell>
          <cell r="CM4972">
            <v>0</v>
          </cell>
        </row>
        <row r="4973">
          <cell r="F4973">
            <v>1334671</v>
          </cell>
          <cell r="G4973">
            <v>1334671</v>
          </cell>
          <cell r="H4973">
            <v>15199.37</v>
          </cell>
          <cell r="I4973">
            <v>0</v>
          </cell>
          <cell r="AY4973">
            <v>0</v>
          </cell>
          <cell r="CK4973">
            <v>0</v>
          </cell>
          <cell r="CL4973">
            <v>0</v>
          </cell>
          <cell r="CM4973">
            <v>0</v>
          </cell>
        </row>
        <row r="4974">
          <cell r="F4974">
            <v>2680</v>
          </cell>
          <cell r="G4974">
            <v>13752.51</v>
          </cell>
          <cell r="H4974">
            <v>13752.51</v>
          </cell>
          <cell r="I4974">
            <v>0</v>
          </cell>
          <cell r="AY4974">
            <v>1415.05</v>
          </cell>
          <cell r="CK4974">
            <v>0</v>
          </cell>
          <cell r="CL4974">
            <v>0</v>
          </cell>
          <cell r="CM4974">
            <v>0</v>
          </cell>
        </row>
        <row r="4975">
          <cell r="F4975">
            <v>0</v>
          </cell>
          <cell r="G4975">
            <v>373033.2</v>
          </cell>
          <cell r="H4975">
            <v>373033.2</v>
          </cell>
          <cell r="I4975">
            <v>0</v>
          </cell>
          <cell r="AY4975">
            <v>0</v>
          </cell>
          <cell r="CK4975">
            <v>0</v>
          </cell>
          <cell r="CL4975">
            <v>0</v>
          </cell>
          <cell r="CM4975">
            <v>0</v>
          </cell>
        </row>
        <row r="4976">
          <cell r="F4976">
            <v>259193</v>
          </cell>
          <cell r="G4976">
            <v>259193</v>
          </cell>
          <cell r="H4976">
            <v>188396.99</v>
          </cell>
          <cell r="I4976">
            <v>0</v>
          </cell>
          <cell r="AY4976">
            <v>0</v>
          </cell>
          <cell r="CK4976">
            <v>0</v>
          </cell>
          <cell r="CL4976">
            <v>0</v>
          </cell>
          <cell r="CM4976">
            <v>0</v>
          </cell>
        </row>
        <row r="4977">
          <cell r="F4977">
            <v>1091623</v>
          </cell>
          <cell r="G4977">
            <v>1091623</v>
          </cell>
          <cell r="H4977">
            <v>817648.07</v>
          </cell>
          <cell r="I4977">
            <v>0</v>
          </cell>
          <cell r="AY4977">
            <v>92427.44</v>
          </cell>
          <cell r="CK4977">
            <v>0</v>
          </cell>
          <cell r="CL4977">
            <v>0</v>
          </cell>
          <cell r="CM4977">
            <v>0</v>
          </cell>
        </row>
        <row r="4978">
          <cell r="F4978">
            <v>167418</v>
          </cell>
          <cell r="G4978">
            <v>167418</v>
          </cell>
          <cell r="H4978">
            <v>126770.7</v>
          </cell>
          <cell r="I4978">
            <v>0</v>
          </cell>
          <cell r="AY4978">
            <v>14395.93</v>
          </cell>
          <cell r="CK4978">
            <v>0</v>
          </cell>
          <cell r="CL4978">
            <v>0</v>
          </cell>
          <cell r="CM4978">
            <v>0</v>
          </cell>
        </row>
        <row r="4979">
          <cell r="F4979">
            <v>468600</v>
          </cell>
          <cell r="G4979">
            <v>468600</v>
          </cell>
          <cell r="H4979">
            <v>359868.11</v>
          </cell>
          <cell r="I4979">
            <v>0</v>
          </cell>
          <cell r="AY4979">
            <v>39723.660000000003</v>
          </cell>
          <cell r="CK4979">
            <v>0</v>
          </cell>
          <cell r="CL4979">
            <v>0</v>
          </cell>
          <cell r="CM4979">
            <v>0</v>
          </cell>
        </row>
        <row r="4980">
          <cell r="F4980">
            <v>152346</v>
          </cell>
          <cell r="G4980">
            <v>152346</v>
          </cell>
          <cell r="H4980">
            <v>151927.35</v>
          </cell>
          <cell r="I4980">
            <v>0</v>
          </cell>
          <cell r="AY4980">
            <v>0</v>
          </cell>
          <cell r="CK4980">
            <v>0</v>
          </cell>
          <cell r="CL4980">
            <v>0</v>
          </cell>
          <cell r="CM4980">
            <v>0</v>
          </cell>
        </row>
        <row r="4981">
          <cell r="F4981">
            <v>628748</v>
          </cell>
          <cell r="G4981">
            <v>628748</v>
          </cell>
          <cell r="H4981">
            <v>479481.37</v>
          </cell>
          <cell r="I4981">
            <v>0</v>
          </cell>
          <cell r="AY4981">
            <v>48233.35</v>
          </cell>
          <cell r="CK4981">
            <v>0</v>
          </cell>
          <cell r="CL4981">
            <v>0</v>
          </cell>
          <cell r="CM4981">
            <v>0</v>
          </cell>
        </row>
        <row r="4982">
          <cell r="F4982">
            <v>3202</v>
          </cell>
          <cell r="G4982">
            <v>16833.349999999999</v>
          </cell>
          <cell r="H4982">
            <v>16833.349999999999</v>
          </cell>
          <cell r="I4982">
            <v>0</v>
          </cell>
          <cell r="AY4982">
            <v>0</v>
          </cell>
          <cell r="CK4982">
            <v>0</v>
          </cell>
          <cell r="CL4982">
            <v>0</v>
          </cell>
          <cell r="CM4982">
            <v>0</v>
          </cell>
        </row>
        <row r="4983">
          <cell r="F4983">
            <v>115764</v>
          </cell>
          <cell r="G4983">
            <v>115764</v>
          </cell>
          <cell r="H4983">
            <v>96886.37</v>
          </cell>
          <cell r="I4983">
            <v>0</v>
          </cell>
          <cell r="AY4983">
            <v>8876.6299999999992</v>
          </cell>
          <cell r="CK4983">
            <v>0</v>
          </cell>
          <cell r="CL4983">
            <v>0</v>
          </cell>
          <cell r="CM4983">
            <v>0</v>
          </cell>
        </row>
        <row r="4984">
          <cell r="F4984">
            <v>14293</v>
          </cell>
          <cell r="G4984">
            <v>13836.06</v>
          </cell>
          <cell r="H4984">
            <v>6191.54</v>
          </cell>
          <cell r="I4984">
            <v>0</v>
          </cell>
          <cell r="AY4984">
            <v>910.37</v>
          </cell>
          <cell r="CK4984">
            <v>0</v>
          </cell>
          <cell r="CL4984">
            <v>0</v>
          </cell>
          <cell r="CM4984">
            <v>0</v>
          </cell>
        </row>
        <row r="4985">
          <cell r="F4985">
            <v>583044</v>
          </cell>
          <cell r="G4985">
            <v>583044</v>
          </cell>
          <cell r="H4985">
            <v>337604.17</v>
          </cell>
          <cell r="I4985">
            <v>0</v>
          </cell>
          <cell r="AY4985">
            <v>9834.35</v>
          </cell>
          <cell r="CK4985">
            <v>0</v>
          </cell>
          <cell r="CL4985">
            <v>0</v>
          </cell>
          <cell r="CM4985">
            <v>0</v>
          </cell>
        </row>
        <row r="4986">
          <cell r="F4986">
            <v>0</v>
          </cell>
          <cell r="G4986">
            <v>326885.02</v>
          </cell>
          <cell r="H4986">
            <v>150236</v>
          </cell>
          <cell r="I4986">
            <v>0</v>
          </cell>
          <cell r="AY4986">
            <v>0</v>
          </cell>
          <cell r="CK4986">
            <v>0</v>
          </cell>
          <cell r="CL4986">
            <v>0</v>
          </cell>
          <cell r="CM4986">
            <v>0</v>
          </cell>
        </row>
        <row r="4987">
          <cell r="F4987">
            <v>751589</v>
          </cell>
          <cell r="G4987">
            <v>751589</v>
          </cell>
          <cell r="H4987">
            <v>692987.04</v>
          </cell>
          <cell r="I4987">
            <v>13886.25</v>
          </cell>
          <cell r="AY4987">
            <v>0</v>
          </cell>
          <cell r="CK4987">
            <v>0</v>
          </cell>
          <cell r="CL4987">
            <v>0</v>
          </cell>
          <cell r="CM4987">
            <v>0</v>
          </cell>
        </row>
        <row r="4988">
          <cell r="F4988">
            <v>30000</v>
          </cell>
          <cell r="G4988">
            <v>21580</v>
          </cell>
          <cell r="H4988">
            <v>0</v>
          </cell>
          <cell r="I4988">
            <v>0</v>
          </cell>
          <cell r="AY4988">
            <v>0</v>
          </cell>
          <cell r="CK4988">
            <v>0</v>
          </cell>
          <cell r="CL4988">
            <v>0</v>
          </cell>
          <cell r="CM4988">
            <v>0</v>
          </cell>
        </row>
        <row r="4989">
          <cell r="F4989">
            <v>50000</v>
          </cell>
          <cell r="G4989">
            <v>50000</v>
          </cell>
          <cell r="H4989">
            <v>12780</v>
          </cell>
          <cell r="I4989">
            <v>5911</v>
          </cell>
          <cell r="AY4989">
            <v>0</v>
          </cell>
          <cell r="CK4989">
            <v>0</v>
          </cell>
          <cell r="CL4989">
            <v>0</v>
          </cell>
          <cell r="CM4989">
            <v>0</v>
          </cell>
        </row>
        <row r="4990">
          <cell r="F4990">
            <v>1300000</v>
          </cell>
          <cell r="G4990">
            <v>1300000</v>
          </cell>
          <cell r="H4990">
            <v>884742.71</v>
          </cell>
          <cell r="I4990">
            <v>167393.18</v>
          </cell>
          <cell r="AY4990">
            <v>0</v>
          </cell>
          <cell r="CK4990">
            <v>0</v>
          </cell>
          <cell r="CL4990">
            <v>0</v>
          </cell>
          <cell r="CM4990">
            <v>0</v>
          </cell>
        </row>
        <row r="4991">
          <cell r="F4991">
            <v>203135</v>
          </cell>
          <cell r="G4991">
            <v>203135</v>
          </cell>
          <cell r="H4991">
            <v>189154.47</v>
          </cell>
          <cell r="I4991">
            <v>12052.38</v>
          </cell>
          <cell r="AY4991">
            <v>0</v>
          </cell>
          <cell r="CK4991">
            <v>0</v>
          </cell>
          <cell r="CL4991">
            <v>0</v>
          </cell>
          <cell r="CM4991">
            <v>0</v>
          </cell>
        </row>
        <row r="4992">
          <cell r="F4992">
            <v>0</v>
          </cell>
          <cell r="G4992">
            <v>10590</v>
          </cell>
          <cell r="H4992">
            <v>10590</v>
          </cell>
          <cell r="I4992">
            <v>0</v>
          </cell>
          <cell r="AY4992">
            <v>0</v>
          </cell>
          <cell r="CK4992">
            <v>0</v>
          </cell>
          <cell r="CL4992">
            <v>0</v>
          </cell>
          <cell r="CM4992">
            <v>0</v>
          </cell>
        </row>
        <row r="4993">
          <cell r="F4993">
            <v>1000</v>
          </cell>
          <cell r="G4993">
            <v>1000</v>
          </cell>
          <cell r="H4993">
            <v>0</v>
          </cell>
          <cell r="I4993">
            <v>0</v>
          </cell>
          <cell r="AY4993">
            <v>0</v>
          </cell>
          <cell r="CK4993">
            <v>0</v>
          </cell>
          <cell r="CL4993">
            <v>0</v>
          </cell>
          <cell r="CM4993">
            <v>0</v>
          </cell>
        </row>
        <row r="4994">
          <cell r="F4994">
            <v>90029</v>
          </cell>
          <cell r="G4994">
            <v>90029</v>
          </cell>
          <cell r="H4994">
            <v>77231.53</v>
          </cell>
          <cell r="I4994">
            <v>0</v>
          </cell>
          <cell r="AY4994">
            <v>0</v>
          </cell>
          <cell r="CK4994">
            <v>0</v>
          </cell>
          <cell r="CL4994">
            <v>0</v>
          </cell>
          <cell r="CM4994">
            <v>0</v>
          </cell>
        </row>
        <row r="4995">
          <cell r="F4995">
            <v>109197</v>
          </cell>
          <cell r="G4995">
            <v>109197</v>
          </cell>
          <cell r="H4995">
            <v>68646.84</v>
          </cell>
          <cell r="I4995">
            <v>0</v>
          </cell>
          <cell r="AY4995">
            <v>0</v>
          </cell>
          <cell r="CK4995">
            <v>0</v>
          </cell>
          <cell r="CL4995">
            <v>0</v>
          </cell>
          <cell r="CM4995">
            <v>0</v>
          </cell>
        </row>
        <row r="4996">
          <cell r="F4996">
            <v>27536</v>
          </cell>
          <cell r="G4996">
            <v>27536</v>
          </cell>
          <cell r="H4996">
            <v>582.67999999999995</v>
          </cell>
          <cell r="I4996">
            <v>2456.5100000000002</v>
          </cell>
          <cell r="AY4996">
            <v>0</v>
          </cell>
          <cell r="CK4996">
            <v>0</v>
          </cell>
          <cell r="CL4996">
            <v>0</v>
          </cell>
          <cell r="CM4996">
            <v>0</v>
          </cell>
        </row>
        <row r="4997">
          <cell r="F4997">
            <v>249700</v>
          </cell>
          <cell r="G4997">
            <v>249700</v>
          </cell>
          <cell r="H4997">
            <v>104214.76</v>
          </cell>
          <cell r="I4997">
            <v>12090.13</v>
          </cell>
          <cell r="AY4997">
            <v>0</v>
          </cell>
          <cell r="CK4997">
            <v>0</v>
          </cell>
          <cell r="CL4997">
            <v>0</v>
          </cell>
          <cell r="CM4997">
            <v>0</v>
          </cell>
        </row>
        <row r="4998">
          <cell r="F4998">
            <v>320001</v>
          </cell>
          <cell r="G4998">
            <v>259616.96</v>
          </cell>
          <cell r="H4998">
            <v>231918.01</v>
          </cell>
          <cell r="I4998">
            <v>23956.49</v>
          </cell>
          <cell r="AY4998">
            <v>11037.69</v>
          </cell>
          <cell r="CK4998">
            <v>0</v>
          </cell>
          <cell r="CL4998">
            <v>0</v>
          </cell>
          <cell r="CM4998">
            <v>0</v>
          </cell>
        </row>
        <row r="4999">
          <cell r="F4999">
            <v>3540564</v>
          </cell>
          <cell r="G4999">
            <v>3540564</v>
          </cell>
          <cell r="H4999">
            <v>2891427.51</v>
          </cell>
          <cell r="I4999">
            <v>0</v>
          </cell>
          <cell r="AY4999">
            <v>328852.24</v>
          </cell>
          <cell r="CK4999">
            <v>0</v>
          </cell>
          <cell r="CL4999">
            <v>0</v>
          </cell>
          <cell r="CM4999">
            <v>0</v>
          </cell>
        </row>
        <row r="5000">
          <cell r="F5000">
            <v>135747</v>
          </cell>
          <cell r="G5000">
            <v>135747</v>
          </cell>
          <cell r="H5000">
            <v>131812.67000000001</v>
          </cell>
          <cell r="I5000">
            <v>0</v>
          </cell>
          <cell r="AY5000">
            <v>14170</v>
          </cell>
          <cell r="CK5000">
            <v>0</v>
          </cell>
          <cell r="CL5000">
            <v>0</v>
          </cell>
          <cell r="CM5000">
            <v>0</v>
          </cell>
        </row>
        <row r="5001">
          <cell r="F5001">
            <v>247665</v>
          </cell>
          <cell r="G5001">
            <v>247665</v>
          </cell>
          <cell r="H5001">
            <v>148265.51</v>
          </cell>
          <cell r="I5001">
            <v>0</v>
          </cell>
          <cell r="AY5001">
            <v>4711.6000000000004</v>
          </cell>
          <cell r="CK5001">
            <v>0</v>
          </cell>
          <cell r="CL5001">
            <v>0</v>
          </cell>
          <cell r="CM5001">
            <v>0</v>
          </cell>
        </row>
        <row r="5002">
          <cell r="F5002">
            <v>715216</v>
          </cell>
          <cell r="G5002">
            <v>715216</v>
          </cell>
          <cell r="H5002">
            <v>4703.7700000000004</v>
          </cell>
          <cell r="I5002">
            <v>0</v>
          </cell>
          <cell r="AY5002">
            <v>2846.43</v>
          </cell>
          <cell r="CK5002">
            <v>0</v>
          </cell>
          <cell r="CL5002">
            <v>0</v>
          </cell>
          <cell r="CM5002">
            <v>0</v>
          </cell>
        </row>
        <row r="5003">
          <cell r="F5003">
            <v>11200</v>
          </cell>
          <cell r="G5003">
            <v>8555.8700000000008</v>
          </cell>
          <cell r="H5003">
            <v>0</v>
          </cell>
          <cell r="I5003">
            <v>0</v>
          </cell>
          <cell r="AY5003">
            <v>0</v>
          </cell>
          <cell r="CK5003">
            <v>0</v>
          </cell>
          <cell r="CL5003">
            <v>0</v>
          </cell>
          <cell r="CM5003">
            <v>0</v>
          </cell>
        </row>
        <row r="5004">
          <cell r="F5004">
            <v>548788</v>
          </cell>
          <cell r="G5004">
            <v>548788</v>
          </cell>
          <cell r="H5004">
            <v>426789.32</v>
          </cell>
          <cell r="I5004">
            <v>0</v>
          </cell>
          <cell r="AY5004">
            <v>48129.57</v>
          </cell>
          <cell r="CK5004">
            <v>0</v>
          </cell>
          <cell r="CL5004">
            <v>0</v>
          </cell>
          <cell r="CM5004">
            <v>0</v>
          </cell>
        </row>
        <row r="5005">
          <cell r="F5005">
            <v>89217</v>
          </cell>
          <cell r="G5005">
            <v>89217</v>
          </cell>
          <cell r="H5005">
            <v>70809.14</v>
          </cell>
          <cell r="I5005">
            <v>0</v>
          </cell>
          <cell r="AY5005">
            <v>8007.58</v>
          </cell>
          <cell r="CK5005">
            <v>0</v>
          </cell>
          <cell r="CL5005">
            <v>0</v>
          </cell>
          <cell r="CM5005">
            <v>0</v>
          </cell>
        </row>
        <row r="5006">
          <cell r="F5006">
            <v>171600</v>
          </cell>
          <cell r="G5006">
            <v>171600</v>
          </cell>
          <cell r="H5006">
            <v>136687.04000000001</v>
          </cell>
          <cell r="I5006">
            <v>0</v>
          </cell>
          <cell r="AY5006">
            <v>15210</v>
          </cell>
          <cell r="CK5006">
            <v>0</v>
          </cell>
          <cell r="CL5006">
            <v>0</v>
          </cell>
          <cell r="CM5006">
            <v>0</v>
          </cell>
        </row>
        <row r="5007">
          <cell r="F5007">
            <v>81739</v>
          </cell>
          <cell r="G5007">
            <v>86634.52</v>
          </cell>
          <cell r="H5007">
            <v>86634.52</v>
          </cell>
          <cell r="I5007">
            <v>0</v>
          </cell>
          <cell r="AY5007">
            <v>0</v>
          </cell>
          <cell r="CK5007">
            <v>0</v>
          </cell>
          <cell r="CL5007">
            <v>0</v>
          </cell>
          <cell r="CM5007">
            <v>0</v>
          </cell>
        </row>
        <row r="5008">
          <cell r="F5008">
            <v>472303</v>
          </cell>
          <cell r="G5008">
            <v>472303</v>
          </cell>
          <cell r="H5008">
            <v>341751.79</v>
          </cell>
          <cell r="I5008">
            <v>0</v>
          </cell>
          <cell r="AY5008">
            <v>37412.559999999998</v>
          </cell>
          <cell r="CK5008">
            <v>0</v>
          </cell>
          <cell r="CL5008">
            <v>0</v>
          </cell>
          <cell r="CM5008">
            <v>0</v>
          </cell>
        </row>
        <row r="5009">
          <cell r="F5009">
            <v>5581</v>
          </cell>
          <cell r="G5009">
            <v>5581</v>
          </cell>
          <cell r="H5009">
            <v>2418.5500000000002</v>
          </cell>
          <cell r="I5009">
            <v>0</v>
          </cell>
          <cell r="AY5009">
            <v>355.44</v>
          </cell>
          <cell r="CK5009">
            <v>0</v>
          </cell>
          <cell r="CL5009">
            <v>0</v>
          </cell>
          <cell r="CM5009">
            <v>0</v>
          </cell>
        </row>
        <row r="5010">
          <cell r="F5010">
            <v>79122</v>
          </cell>
          <cell r="G5010">
            <v>79122</v>
          </cell>
          <cell r="H5010">
            <v>25300</v>
          </cell>
          <cell r="I5010">
            <v>0</v>
          </cell>
          <cell r="AY5010">
            <v>0</v>
          </cell>
          <cell r="CK5010">
            <v>0</v>
          </cell>
          <cell r="CL5010">
            <v>0</v>
          </cell>
          <cell r="CM5010">
            <v>0</v>
          </cell>
        </row>
        <row r="5011">
          <cell r="F5011">
            <v>3389</v>
          </cell>
          <cell r="G5011">
            <v>3389</v>
          </cell>
          <cell r="H5011">
            <v>3197</v>
          </cell>
          <cell r="I5011">
            <v>0</v>
          </cell>
          <cell r="AY5011">
            <v>0</v>
          </cell>
          <cell r="CK5011">
            <v>0</v>
          </cell>
          <cell r="CL5011">
            <v>0</v>
          </cell>
          <cell r="CM5011">
            <v>0</v>
          </cell>
        </row>
        <row r="5012">
          <cell r="F5012">
            <v>5668</v>
          </cell>
          <cell r="G5012">
            <v>5668</v>
          </cell>
          <cell r="H5012">
            <v>4773.3999999999996</v>
          </cell>
          <cell r="I5012">
            <v>0</v>
          </cell>
          <cell r="AY5012">
            <v>0</v>
          </cell>
          <cell r="CK5012">
            <v>0</v>
          </cell>
          <cell r="CL5012">
            <v>0</v>
          </cell>
          <cell r="CM5012">
            <v>0</v>
          </cell>
        </row>
        <row r="5013">
          <cell r="F5013">
            <v>14957</v>
          </cell>
          <cell r="G5013">
            <v>14957</v>
          </cell>
          <cell r="H5013">
            <v>1544</v>
          </cell>
          <cell r="I5013">
            <v>1770</v>
          </cell>
          <cell r="AY5013">
            <v>0</v>
          </cell>
          <cell r="CK5013">
            <v>0</v>
          </cell>
          <cell r="CL5013">
            <v>0</v>
          </cell>
          <cell r="CM5013">
            <v>0</v>
          </cell>
        </row>
        <row r="5014">
          <cell r="F5014">
            <v>3840</v>
          </cell>
          <cell r="G5014">
            <v>3840</v>
          </cell>
          <cell r="H5014">
            <v>3678.82</v>
          </cell>
          <cell r="I5014">
            <v>0</v>
          </cell>
          <cell r="AY5014">
            <v>0</v>
          </cell>
          <cell r="CK5014">
            <v>0</v>
          </cell>
          <cell r="CL5014">
            <v>0</v>
          </cell>
          <cell r="CM5014">
            <v>0</v>
          </cell>
        </row>
        <row r="5015">
          <cell r="F5015">
            <v>6002</v>
          </cell>
          <cell r="G5015">
            <v>110009</v>
          </cell>
          <cell r="H5015">
            <v>93950.34</v>
          </cell>
          <cell r="I5015">
            <v>13167.3</v>
          </cell>
          <cell r="AY5015">
            <v>0</v>
          </cell>
          <cell r="CK5015">
            <v>0</v>
          </cell>
          <cell r="CL5015">
            <v>0</v>
          </cell>
          <cell r="CM5015">
            <v>0</v>
          </cell>
        </row>
        <row r="5016">
          <cell r="F5016">
            <v>59369</v>
          </cell>
          <cell r="G5016">
            <v>59369</v>
          </cell>
          <cell r="H5016">
            <v>24470.76</v>
          </cell>
          <cell r="I5016">
            <v>1621.73</v>
          </cell>
          <cell r="AY5016">
            <v>1805.14</v>
          </cell>
          <cell r="CK5016">
            <v>0</v>
          </cell>
          <cell r="CL5016">
            <v>0</v>
          </cell>
          <cell r="CM5016">
            <v>0</v>
          </cell>
        </row>
        <row r="5017">
          <cell r="F5017">
            <v>1563264</v>
          </cell>
          <cell r="G5017">
            <v>1563264</v>
          </cell>
          <cell r="H5017">
            <v>1263870.27</v>
          </cell>
          <cell r="I5017">
            <v>0</v>
          </cell>
          <cell r="AY5017">
            <v>139799.45000000001</v>
          </cell>
          <cell r="CK5017">
            <v>0</v>
          </cell>
          <cell r="CL5017">
            <v>0</v>
          </cell>
          <cell r="CM5017">
            <v>0</v>
          </cell>
        </row>
        <row r="5018">
          <cell r="F5018">
            <v>66675</v>
          </cell>
          <cell r="G5018">
            <v>66675</v>
          </cell>
          <cell r="H5018">
            <v>57629.5</v>
          </cell>
          <cell r="I5018">
            <v>0</v>
          </cell>
          <cell r="AY5018">
            <v>6259</v>
          </cell>
          <cell r="CK5018">
            <v>0</v>
          </cell>
          <cell r="CL5018">
            <v>0</v>
          </cell>
          <cell r="CM5018">
            <v>0</v>
          </cell>
        </row>
        <row r="5019">
          <cell r="F5019">
            <v>129293</v>
          </cell>
          <cell r="G5019">
            <v>129293</v>
          </cell>
          <cell r="H5019">
            <v>67561.13</v>
          </cell>
          <cell r="I5019">
            <v>0</v>
          </cell>
          <cell r="AY5019">
            <v>0</v>
          </cell>
          <cell r="CK5019">
            <v>0</v>
          </cell>
          <cell r="CL5019">
            <v>0</v>
          </cell>
          <cell r="CM5019">
            <v>0</v>
          </cell>
        </row>
        <row r="5020">
          <cell r="F5020">
            <v>317875</v>
          </cell>
          <cell r="G5020">
            <v>317875</v>
          </cell>
          <cell r="H5020">
            <v>0</v>
          </cell>
          <cell r="I5020">
            <v>0</v>
          </cell>
          <cell r="AY5020">
            <v>0</v>
          </cell>
          <cell r="CK5020">
            <v>0</v>
          </cell>
          <cell r="CL5020">
            <v>0</v>
          </cell>
          <cell r="CM5020">
            <v>0</v>
          </cell>
        </row>
        <row r="5021">
          <cell r="F5021">
            <v>0</v>
          </cell>
          <cell r="G5021">
            <v>114.3</v>
          </cell>
          <cell r="H5021">
            <v>114.3</v>
          </cell>
          <cell r="I5021">
            <v>0</v>
          </cell>
          <cell r="AY5021">
            <v>0</v>
          </cell>
          <cell r="CK5021">
            <v>0</v>
          </cell>
          <cell r="CL5021">
            <v>0</v>
          </cell>
          <cell r="CM5021">
            <v>0</v>
          </cell>
        </row>
        <row r="5022">
          <cell r="F5022">
            <v>214495</v>
          </cell>
          <cell r="G5022">
            <v>214495</v>
          </cell>
          <cell r="H5022">
            <v>168390.86</v>
          </cell>
          <cell r="I5022">
            <v>0</v>
          </cell>
          <cell r="AY5022">
            <v>18696.8</v>
          </cell>
          <cell r="CK5022">
            <v>0</v>
          </cell>
          <cell r="CL5022">
            <v>0</v>
          </cell>
          <cell r="CM5022">
            <v>0</v>
          </cell>
        </row>
        <row r="5023">
          <cell r="F5023">
            <v>35523</v>
          </cell>
          <cell r="G5023">
            <v>35523</v>
          </cell>
          <cell r="H5023">
            <v>28488.03</v>
          </cell>
          <cell r="I5023">
            <v>0</v>
          </cell>
          <cell r="AY5023">
            <v>3170.75</v>
          </cell>
          <cell r="CK5023">
            <v>0</v>
          </cell>
          <cell r="CL5023">
            <v>0</v>
          </cell>
          <cell r="CM5023">
            <v>0</v>
          </cell>
        </row>
        <row r="5024">
          <cell r="F5024">
            <v>59400</v>
          </cell>
          <cell r="G5024">
            <v>59400</v>
          </cell>
          <cell r="H5024">
            <v>47833.5</v>
          </cell>
          <cell r="I5024">
            <v>0</v>
          </cell>
          <cell r="AY5024">
            <v>5265</v>
          </cell>
          <cell r="CK5024">
            <v>0</v>
          </cell>
          <cell r="CL5024">
            <v>0</v>
          </cell>
          <cell r="CM5024">
            <v>0</v>
          </cell>
        </row>
        <row r="5025">
          <cell r="F5025">
            <v>36329</v>
          </cell>
          <cell r="G5025">
            <v>38244.07</v>
          </cell>
          <cell r="H5025">
            <v>38244.07</v>
          </cell>
          <cell r="I5025">
            <v>0</v>
          </cell>
          <cell r="AY5025">
            <v>0</v>
          </cell>
          <cell r="CK5025">
            <v>0</v>
          </cell>
          <cell r="CL5025">
            <v>0</v>
          </cell>
          <cell r="CM5025">
            <v>0</v>
          </cell>
        </row>
        <row r="5026">
          <cell r="F5026">
            <v>204237</v>
          </cell>
          <cell r="G5026">
            <v>204237</v>
          </cell>
          <cell r="H5026">
            <v>146654.34</v>
          </cell>
          <cell r="I5026">
            <v>0</v>
          </cell>
          <cell r="AY5026">
            <v>15383.33</v>
          </cell>
          <cell r="CK5026">
            <v>0</v>
          </cell>
          <cell r="CL5026">
            <v>0</v>
          </cell>
          <cell r="CM5026">
            <v>0</v>
          </cell>
        </row>
        <row r="5027">
          <cell r="F5027">
            <v>8502</v>
          </cell>
          <cell r="G5027">
            <v>8502</v>
          </cell>
          <cell r="H5027">
            <v>6238.86</v>
          </cell>
          <cell r="I5027">
            <v>0</v>
          </cell>
          <cell r="AY5027">
            <v>0</v>
          </cell>
          <cell r="CK5027">
            <v>0</v>
          </cell>
          <cell r="CL5027">
            <v>0</v>
          </cell>
          <cell r="CM5027">
            <v>0</v>
          </cell>
        </row>
        <row r="5028">
          <cell r="F5028">
            <v>99838</v>
          </cell>
          <cell r="G5028">
            <v>99838</v>
          </cell>
          <cell r="H5028">
            <v>83045.399999999994</v>
          </cell>
          <cell r="I5028">
            <v>0</v>
          </cell>
          <cell r="AY5028">
            <v>7608.54</v>
          </cell>
          <cell r="CK5028">
            <v>0</v>
          </cell>
          <cell r="CL5028">
            <v>0</v>
          </cell>
          <cell r="CM5028">
            <v>0</v>
          </cell>
        </row>
        <row r="5029">
          <cell r="F5029">
            <v>136914</v>
          </cell>
          <cell r="G5029">
            <v>10448.25</v>
          </cell>
          <cell r="H5029">
            <v>10448.25</v>
          </cell>
          <cell r="I5029">
            <v>0</v>
          </cell>
          <cell r="AY5029">
            <v>10448.25</v>
          </cell>
          <cell r="CK5029">
            <v>0</v>
          </cell>
          <cell r="CL5029">
            <v>0</v>
          </cell>
          <cell r="CM5029">
            <v>0</v>
          </cell>
        </row>
        <row r="5030">
          <cell r="F5030">
            <v>15374</v>
          </cell>
          <cell r="G5030">
            <v>15374</v>
          </cell>
          <cell r="H5030">
            <v>0</v>
          </cell>
          <cell r="I5030">
            <v>0</v>
          </cell>
          <cell r="AY5030">
            <v>0</v>
          </cell>
          <cell r="CK5030">
            <v>0</v>
          </cell>
          <cell r="CL5030">
            <v>0</v>
          </cell>
          <cell r="CM5030">
            <v>0</v>
          </cell>
        </row>
        <row r="5031">
          <cell r="F5031">
            <v>43530</v>
          </cell>
          <cell r="G5031">
            <v>43530</v>
          </cell>
          <cell r="H5031">
            <v>7591.97</v>
          </cell>
          <cell r="I5031">
            <v>717.36</v>
          </cell>
          <cell r="AY5031">
            <v>281.13</v>
          </cell>
          <cell r="CK5031">
            <v>0</v>
          </cell>
          <cell r="CL5031">
            <v>0</v>
          </cell>
          <cell r="CM5031">
            <v>0</v>
          </cell>
        </row>
        <row r="5032">
          <cell r="F5032">
            <v>1297596</v>
          </cell>
          <cell r="G5032">
            <v>1297596</v>
          </cell>
          <cell r="H5032">
            <v>1019826.82</v>
          </cell>
          <cell r="I5032">
            <v>0</v>
          </cell>
          <cell r="AY5032">
            <v>114207.07</v>
          </cell>
          <cell r="CK5032">
            <v>0</v>
          </cell>
          <cell r="CL5032">
            <v>0</v>
          </cell>
          <cell r="CM5032">
            <v>0</v>
          </cell>
        </row>
        <row r="5033">
          <cell r="F5033">
            <v>0</v>
          </cell>
          <cell r="G5033">
            <v>36833.269999999997</v>
          </cell>
          <cell r="H5033">
            <v>36833.269999999997</v>
          </cell>
          <cell r="I5033">
            <v>0</v>
          </cell>
          <cell r="AY5033">
            <v>0</v>
          </cell>
          <cell r="CK5033">
            <v>0</v>
          </cell>
          <cell r="CL5033">
            <v>0</v>
          </cell>
          <cell r="CM5033">
            <v>0</v>
          </cell>
        </row>
        <row r="5034">
          <cell r="F5034">
            <v>18876</v>
          </cell>
          <cell r="G5034">
            <v>16115.5</v>
          </cell>
          <cell r="H5034">
            <v>6678</v>
          </cell>
          <cell r="I5034">
            <v>0</v>
          </cell>
          <cell r="AY5034">
            <v>742</v>
          </cell>
          <cell r="CK5034">
            <v>0</v>
          </cell>
          <cell r="CL5034">
            <v>0</v>
          </cell>
          <cell r="CM5034">
            <v>0</v>
          </cell>
        </row>
        <row r="5035">
          <cell r="F5035">
            <v>106468</v>
          </cell>
          <cell r="G5035">
            <v>106468</v>
          </cell>
          <cell r="H5035">
            <v>41160.81</v>
          </cell>
          <cell r="I5035">
            <v>0</v>
          </cell>
          <cell r="AY5035">
            <v>0</v>
          </cell>
          <cell r="CK5035">
            <v>0</v>
          </cell>
          <cell r="CL5035">
            <v>0</v>
          </cell>
          <cell r="CM5035">
            <v>0</v>
          </cell>
        </row>
        <row r="5036">
          <cell r="F5036">
            <v>260000</v>
          </cell>
          <cell r="G5036">
            <v>260000</v>
          </cell>
          <cell r="H5036">
            <v>0</v>
          </cell>
          <cell r="I5036">
            <v>0</v>
          </cell>
          <cell r="AY5036">
            <v>0</v>
          </cell>
          <cell r="CK5036">
            <v>0</v>
          </cell>
          <cell r="CL5036">
            <v>0</v>
          </cell>
          <cell r="CM5036">
            <v>0</v>
          </cell>
        </row>
        <row r="5037">
          <cell r="F5037">
            <v>105478</v>
          </cell>
          <cell r="G5037">
            <v>105478</v>
          </cell>
          <cell r="H5037">
            <v>80755.37</v>
          </cell>
          <cell r="I5037">
            <v>0</v>
          </cell>
          <cell r="AY5037">
            <v>9104.09</v>
          </cell>
          <cell r="CK5037">
            <v>0</v>
          </cell>
          <cell r="CL5037">
            <v>0</v>
          </cell>
          <cell r="CM5037">
            <v>0</v>
          </cell>
        </row>
        <row r="5038">
          <cell r="F5038">
            <v>18248</v>
          </cell>
          <cell r="G5038">
            <v>18248</v>
          </cell>
          <cell r="H5038">
            <v>14312.49</v>
          </cell>
          <cell r="I5038">
            <v>0</v>
          </cell>
          <cell r="AY5038">
            <v>1619.43</v>
          </cell>
          <cell r="CK5038">
            <v>0</v>
          </cell>
          <cell r="CL5038">
            <v>0</v>
          </cell>
          <cell r="CM5038">
            <v>0</v>
          </cell>
        </row>
        <row r="5039">
          <cell r="F5039">
            <v>19800</v>
          </cell>
          <cell r="G5039">
            <v>19800</v>
          </cell>
          <cell r="H5039">
            <v>15791.59</v>
          </cell>
          <cell r="I5039">
            <v>0</v>
          </cell>
          <cell r="AY5039">
            <v>1755</v>
          </cell>
          <cell r="CK5039">
            <v>0</v>
          </cell>
          <cell r="CL5039">
            <v>0</v>
          </cell>
          <cell r="CM5039">
            <v>0</v>
          </cell>
        </row>
        <row r="5040">
          <cell r="F5040">
            <v>29255</v>
          </cell>
          <cell r="G5040">
            <v>30475.22</v>
          </cell>
          <cell r="H5040">
            <v>30475.22</v>
          </cell>
          <cell r="I5040">
            <v>0</v>
          </cell>
          <cell r="AY5040">
            <v>0</v>
          </cell>
          <cell r="CK5040">
            <v>0</v>
          </cell>
          <cell r="CL5040">
            <v>0</v>
          </cell>
          <cell r="CM5040">
            <v>0</v>
          </cell>
        </row>
        <row r="5041">
          <cell r="F5041">
            <v>188993</v>
          </cell>
          <cell r="G5041">
            <v>188993</v>
          </cell>
          <cell r="H5041">
            <v>143363.87</v>
          </cell>
          <cell r="I5041">
            <v>0</v>
          </cell>
          <cell r="AY5041">
            <v>15198.11</v>
          </cell>
          <cell r="CK5041">
            <v>0</v>
          </cell>
          <cell r="CL5041">
            <v>0</v>
          </cell>
          <cell r="CM5041">
            <v>0</v>
          </cell>
        </row>
        <row r="5042">
          <cell r="F5042">
            <v>2879148</v>
          </cell>
          <cell r="G5042">
            <v>2879148</v>
          </cell>
          <cell r="H5042">
            <v>2180122.2000000002</v>
          </cell>
          <cell r="I5042">
            <v>0</v>
          </cell>
          <cell r="AY5042">
            <v>244009.2</v>
          </cell>
          <cell r="CK5042">
            <v>0</v>
          </cell>
          <cell r="CL5042">
            <v>0</v>
          </cell>
          <cell r="CM5042">
            <v>0</v>
          </cell>
        </row>
        <row r="5043">
          <cell r="F5043">
            <v>0</v>
          </cell>
          <cell r="G5043">
            <v>54110.68</v>
          </cell>
          <cell r="H5043">
            <v>54110.68</v>
          </cell>
          <cell r="I5043">
            <v>0</v>
          </cell>
          <cell r="AY5043">
            <v>0</v>
          </cell>
          <cell r="CK5043">
            <v>0</v>
          </cell>
          <cell r="CL5043">
            <v>0</v>
          </cell>
          <cell r="CM5043">
            <v>0</v>
          </cell>
        </row>
        <row r="5044">
          <cell r="F5044">
            <v>44325</v>
          </cell>
          <cell r="G5044">
            <v>44325</v>
          </cell>
          <cell r="H5044">
            <v>37569.440000000002</v>
          </cell>
          <cell r="I5044">
            <v>0</v>
          </cell>
          <cell r="AY5044">
            <v>3973</v>
          </cell>
          <cell r="CK5044">
            <v>0</v>
          </cell>
          <cell r="CL5044">
            <v>0</v>
          </cell>
          <cell r="CM5044">
            <v>0</v>
          </cell>
        </row>
        <row r="5045">
          <cell r="F5045">
            <v>218895</v>
          </cell>
          <cell r="G5045">
            <v>218895</v>
          </cell>
          <cell r="H5045">
            <v>107325.43</v>
          </cell>
          <cell r="I5045">
            <v>0</v>
          </cell>
          <cell r="AY5045">
            <v>0</v>
          </cell>
          <cell r="CK5045">
            <v>0</v>
          </cell>
          <cell r="CL5045">
            <v>0</v>
          </cell>
          <cell r="CM5045">
            <v>0</v>
          </cell>
        </row>
        <row r="5046">
          <cell r="F5046">
            <v>568659</v>
          </cell>
          <cell r="G5046">
            <v>568659</v>
          </cell>
          <cell r="H5046">
            <v>0</v>
          </cell>
          <cell r="I5046">
            <v>0</v>
          </cell>
          <cell r="AY5046">
            <v>0</v>
          </cell>
          <cell r="CK5046">
            <v>0</v>
          </cell>
          <cell r="CL5046">
            <v>0</v>
          </cell>
          <cell r="CM5046">
            <v>0</v>
          </cell>
        </row>
        <row r="5047">
          <cell r="F5047">
            <v>348848</v>
          </cell>
          <cell r="G5047">
            <v>348848</v>
          </cell>
          <cell r="H5047">
            <v>254219.2</v>
          </cell>
          <cell r="I5047">
            <v>0</v>
          </cell>
          <cell r="AY5047">
            <v>28552.71</v>
          </cell>
          <cell r="CK5047">
            <v>0</v>
          </cell>
          <cell r="CL5047">
            <v>0</v>
          </cell>
          <cell r="CM5047">
            <v>0</v>
          </cell>
        </row>
        <row r="5048">
          <cell r="F5048">
            <v>58651</v>
          </cell>
          <cell r="G5048">
            <v>58651</v>
          </cell>
          <cell r="H5048">
            <v>43970.92</v>
          </cell>
          <cell r="I5048">
            <v>0</v>
          </cell>
          <cell r="AY5048">
            <v>4965.6400000000003</v>
          </cell>
          <cell r="CK5048">
            <v>0</v>
          </cell>
          <cell r="CL5048">
            <v>0</v>
          </cell>
          <cell r="CM5048">
            <v>0</v>
          </cell>
        </row>
        <row r="5049">
          <cell r="F5049">
            <v>85800</v>
          </cell>
          <cell r="G5049">
            <v>85800</v>
          </cell>
          <cell r="H5049">
            <v>61989.919999999998</v>
          </cell>
          <cell r="I5049">
            <v>0</v>
          </cell>
          <cell r="AY5049">
            <v>6727.5</v>
          </cell>
          <cell r="CK5049">
            <v>0</v>
          </cell>
          <cell r="CL5049">
            <v>0</v>
          </cell>
          <cell r="CM5049">
            <v>0</v>
          </cell>
        </row>
        <row r="5050">
          <cell r="F5050">
            <v>64990</v>
          </cell>
          <cell r="G5050">
            <v>66626.12</v>
          </cell>
          <cell r="H5050">
            <v>66626.12</v>
          </cell>
          <cell r="I5050">
            <v>0</v>
          </cell>
          <cell r="AY5050">
            <v>0</v>
          </cell>
          <cell r="CK5050">
            <v>0</v>
          </cell>
          <cell r="CL5050">
            <v>0</v>
          </cell>
          <cell r="CM5050">
            <v>0</v>
          </cell>
        </row>
        <row r="5051">
          <cell r="F5051">
            <v>361158</v>
          </cell>
          <cell r="G5051">
            <v>361158</v>
          </cell>
          <cell r="H5051">
            <v>256889.64</v>
          </cell>
          <cell r="I5051">
            <v>0</v>
          </cell>
          <cell r="AY5051">
            <v>27135.32</v>
          </cell>
          <cell r="CK5051">
            <v>0</v>
          </cell>
          <cell r="CL5051">
            <v>0</v>
          </cell>
          <cell r="CM5051">
            <v>0</v>
          </cell>
        </row>
        <row r="5052"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CK5052">
            <v>0</v>
          </cell>
          <cell r="CL5052">
            <v>0</v>
          </cell>
          <cell r="CM5052">
            <v>0</v>
          </cell>
        </row>
        <row r="5053">
          <cell r="F5053">
            <v>3854700</v>
          </cell>
          <cell r="G5053">
            <v>3854700</v>
          </cell>
          <cell r="H5053">
            <v>2580476.69</v>
          </cell>
          <cell r="I5053">
            <v>0</v>
          </cell>
          <cell r="AY5053">
            <v>287487.18</v>
          </cell>
          <cell r="CK5053">
            <v>0</v>
          </cell>
          <cell r="CL5053">
            <v>0</v>
          </cell>
          <cell r="CM5053">
            <v>0</v>
          </cell>
        </row>
        <row r="5054">
          <cell r="F5054">
            <v>0</v>
          </cell>
          <cell r="G5054">
            <v>64727.57</v>
          </cell>
          <cell r="H5054">
            <v>64727.57</v>
          </cell>
          <cell r="I5054">
            <v>0</v>
          </cell>
          <cell r="AY5054">
            <v>10252.9</v>
          </cell>
          <cell r="CK5054">
            <v>0</v>
          </cell>
          <cell r="CL5054">
            <v>0</v>
          </cell>
          <cell r="CM5054">
            <v>0</v>
          </cell>
        </row>
        <row r="5055">
          <cell r="F5055">
            <v>142553</v>
          </cell>
          <cell r="G5055">
            <v>142319.46</v>
          </cell>
          <cell r="H5055">
            <v>129314.9</v>
          </cell>
          <cell r="I5055">
            <v>0</v>
          </cell>
          <cell r="AY5055">
            <v>13383.5</v>
          </cell>
          <cell r="CK5055">
            <v>0</v>
          </cell>
          <cell r="CL5055">
            <v>0</v>
          </cell>
          <cell r="CM5055">
            <v>0</v>
          </cell>
        </row>
        <row r="5056">
          <cell r="F5056">
            <v>279894</v>
          </cell>
          <cell r="G5056">
            <v>260062.06</v>
          </cell>
          <cell r="H5056">
            <v>127744.83</v>
          </cell>
          <cell r="I5056">
            <v>0</v>
          </cell>
          <cell r="AY5056">
            <v>0</v>
          </cell>
          <cell r="CK5056">
            <v>0</v>
          </cell>
          <cell r="CL5056">
            <v>0</v>
          </cell>
          <cell r="CM5056">
            <v>0</v>
          </cell>
        </row>
        <row r="5057">
          <cell r="F5057">
            <v>779669</v>
          </cell>
          <cell r="G5057">
            <v>779669</v>
          </cell>
          <cell r="H5057">
            <v>0</v>
          </cell>
          <cell r="I5057">
            <v>0</v>
          </cell>
          <cell r="AY5057">
            <v>0</v>
          </cell>
          <cell r="CK5057">
            <v>0</v>
          </cell>
          <cell r="CL5057">
            <v>0</v>
          </cell>
          <cell r="CM5057">
            <v>0</v>
          </cell>
        </row>
        <row r="5058">
          <cell r="F5058">
            <v>571709</v>
          </cell>
          <cell r="G5058">
            <v>571709</v>
          </cell>
          <cell r="H5058">
            <v>398703.63</v>
          </cell>
          <cell r="I5058">
            <v>0</v>
          </cell>
          <cell r="AY5058">
            <v>44699.99</v>
          </cell>
          <cell r="CK5058">
            <v>0</v>
          </cell>
          <cell r="CL5058">
            <v>0</v>
          </cell>
          <cell r="CM5058">
            <v>0</v>
          </cell>
        </row>
        <row r="5059">
          <cell r="F5059">
            <v>95221</v>
          </cell>
          <cell r="G5059">
            <v>95221</v>
          </cell>
          <cell r="H5059">
            <v>67408.81</v>
          </cell>
          <cell r="I5059">
            <v>0</v>
          </cell>
          <cell r="AY5059">
            <v>7582.49</v>
          </cell>
          <cell r="CK5059">
            <v>0</v>
          </cell>
          <cell r="CL5059">
            <v>0</v>
          </cell>
          <cell r="CM5059">
            <v>0</v>
          </cell>
        </row>
        <row r="5060">
          <cell r="F5060">
            <v>151800</v>
          </cell>
          <cell r="G5060">
            <v>151800</v>
          </cell>
          <cell r="H5060">
            <v>114575.02</v>
          </cell>
          <cell r="I5060">
            <v>0</v>
          </cell>
          <cell r="AY5060">
            <v>12576.34</v>
          </cell>
          <cell r="CK5060">
            <v>0</v>
          </cell>
          <cell r="CL5060">
            <v>0</v>
          </cell>
          <cell r="CM5060">
            <v>0</v>
          </cell>
        </row>
        <row r="5061">
          <cell r="F5061">
            <v>88756</v>
          </cell>
          <cell r="G5061">
            <v>81284.86</v>
          </cell>
          <cell r="H5061">
            <v>80365.94</v>
          </cell>
          <cell r="I5061">
            <v>0</v>
          </cell>
          <cell r="AY5061">
            <v>0</v>
          </cell>
          <cell r="CK5061">
            <v>0</v>
          </cell>
          <cell r="CL5061">
            <v>0</v>
          </cell>
          <cell r="CM5061">
            <v>0</v>
          </cell>
        </row>
        <row r="5062">
          <cell r="F5062">
            <v>468220</v>
          </cell>
          <cell r="G5062">
            <v>463779.34</v>
          </cell>
          <cell r="H5062">
            <v>273647.74</v>
          </cell>
          <cell r="I5062">
            <v>0</v>
          </cell>
          <cell r="AY5062">
            <v>28050.2</v>
          </cell>
          <cell r="CK5062">
            <v>0</v>
          </cell>
          <cell r="CL5062">
            <v>0</v>
          </cell>
          <cell r="CM5062">
            <v>0</v>
          </cell>
        </row>
        <row r="5063">
          <cell r="F5063">
            <v>28532</v>
          </cell>
          <cell r="G5063">
            <v>28532</v>
          </cell>
          <cell r="H5063">
            <v>13748.96</v>
          </cell>
          <cell r="I5063">
            <v>0</v>
          </cell>
          <cell r="AY5063">
            <v>0</v>
          </cell>
          <cell r="CK5063">
            <v>0</v>
          </cell>
          <cell r="CL5063">
            <v>0</v>
          </cell>
          <cell r="CM5063">
            <v>0</v>
          </cell>
        </row>
        <row r="5064">
          <cell r="F5064">
            <v>2714</v>
          </cell>
          <cell r="G5064">
            <v>2714</v>
          </cell>
          <cell r="H5064">
            <v>1736.08</v>
          </cell>
          <cell r="I5064">
            <v>0</v>
          </cell>
          <cell r="AY5064">
            <v>0</v>
          </cell>
          <cell r="CK5064">
            <v>0</v>
          </cell>
          <cell r="CL5064">
            <v>0</v>
          </cell>
          <cell r="CM5064">
            <v>0</v>
          </cell>
        </row>
        <row r="5065">
          <cell r="F5065">
            <v>457164</v>
          </cell>
          <cell r="G5065">
            <v>457164</v>
          </cell>
          <cell r="H5065">
            <v>388454.24</v>
          </cell>
          <cell r="I5065">
            <v>0</v>
          </cell>
          <cell r="AY5065">
            <v>46766.3</v>
          </cell>
          <cell r="CK5065">
            <v>0</v>
          </cell>
          <cell r="CL5065">
            <v>0</v>
          </cell>
          <cell r="CM5065">
            <v>0</v>
          </cell>
        </row>
        <row r="5066">
          <cell r="F5066">
            <v>19000</v>
          </cell>
          <cell r="G5066">
            <v>26716.5</v>
          </cell>
          <cell r="H5066">
            <v>26716.5</v>
          </cell>
          <cell r="I5066">
            <v>0</v>
          </cell>
          <cell r="AY5066">
            <v>2022</v>
          </cell>
          <cell r="CK5066">
            <v>0</v>
          </cell>
          <cell r="CL5066">
            <v>0</v>
          </cell>
          <cell r="CM5066">
            <v>0</v>
          </cell>
        </row>
        <row r="5067">
          <cell r="F5067">
            <v>31230</v>
          </cell>
          <cell r="G5067">
            <v>51061.94</v>
          </cell>
          <cell r="H5067">
            <v>51061.94</v>
          </cell>
          <cell r="I5067">
            <v>0</v>
          </cell>
          <cell r="AY5067">
            <v>5261.87</v>
          </cell>
          <cell r="CK5067">
            <v>0</v>
          </cell>
          <cell r="CL5067">
            <v>0</v>
          </cell>
          <cell r="CM5067">
            <v>0</v>
          </cell>
        </row>
        <row r="5068">
          <cell r="F5068">
            <v>93387</v>
          </cell>
          <cell r="G5068">
            <v>93387</v>
          </cell>
          <cell r="H5068">
            <v>0</v>
          </cell>
          <cell r="I5068">
            <v>0</v>
          </cell>
          <cell r="AY5068">
            <v>0</v>
          </cell>
          <cell r="CK5068">
            <v>0</v>
          </cell>
          <cell r="CL5068">
            <v>0</v>
          </cell>
          <cell r="CM5068">
            <v>0</v>
          </cell>
        </row>
        <row r="5069">
          <cell r="F5069">
            <v>10203</v>
          </cell>
          <cell r="G5069">
            <v>10789.63</v>
          </cell>
          <cell r="H5069">
            <v>10789.63</v>
          </cell>
          <cell r="I5069">
            <v>0</v>
          </cell>
          <cell r="AY5069">
            <v>441.26</v>
          </cell>
          <cell r="CK5069">
            <v>0</v>
          </cell>
          <cell r="CL5069">
            <v>0</v>
          </cell>
          <cell r="CM5069">
            <v>0</v>
          </cell>
        </row>
        <row r="5070">
          <cell r="F5070">
            <v>81130</v>
          </cell>
          <cell r="G5070">
            <v>81130</v>
          </cell>
          <cell r="H5070">
            <v>65005.79</v>
          </cell>
          <cell r="I5070">
            <v>0</v>
          </cell>
          <cell r="AY5070">
            <v>7212.2</v>
          </cell>
          <cell r="CK5070">
            <v>0</v>
          </cell>
          <cell r="CL5070">
            <v>0</v>
          </cell>
          <cell r="CM5070">
            <v>0</v>
          </cell>
        </row>
        <row r="5071">
          <cell r="F5071">
            <v>12063</v>
          </cell>
          <cell r="G5071">
            <v>12063</v>
          </cell>
          <cell r="H5071">
            <v>9806.7999999999993</v>
          </cell>
          <cell r="I5071">
            <v>0</v>
          </cell>
          <cell r="AY5071">
            <v>1085.08</v>
          </cell>
          <cell r="CK5071">
            <v>0</v>
          </cell>
          <cell r="CL5071">
            <v>0</v>
          </cell>
          <cell r="CM5071">
            <v>0</v>
          </cell>
        </row>
        <row r="5072">
          <cell r="F5072">
            <v>39600</v>
          </cell>
          <cell r="G5072">
            <v>39600</v>
          </cell>
          <cell r="H5072">
            <v>31588.84</v>
          </cell>
          <cell r="I5072">
            <v>0</v>
          </cell>
          <cell r="AY5072">
            <v>3510</v>
          </cell>
          <cell r="CK5072">
            <v>0</v>
          </cell>
          <cell r="CL5072">
            <v>0</v>
          </cell>
          <cell r="CM5072">
            <v>0</v>
          </cell>
        </row>
        <row r="5073">
          <cell r="F5073">
            <v>10536</v>
          </cell>
          <cell r="G5073">
            <v>11548.82</v>
          </cell>
          <cell r="H5073">
            <v>11548.82</v>
          </cell>
          <cell r="I5073">
            <v>0</v>
          </cell>
          <cell r="AY5073">
            <v>0</v>
          </cell>
          <cell r="CK5073">
            <v>0</v>
          </cell>
          <cell r="CL5073">
            <v>0</v>
          </cell>
          <cell r="CM5073">
            <v>0</v>
          </cell>
        </row>
        <row r="5074">
          <cell r="F5074">
            <v>37208</v>
          </cell>
          <cell r="G5074">
            <v>41857.379999999997</v>
          </cell>
          <cell r="H5074">
            <v>41857.379999999997</v>
          </cell>
          <cell r="I5074">
            <v>0</v>
          </cell>
          <cell r="AY5074">
            <v>5008.12</v>
          </cell>
          <cell r="CK5074">
            <v>0</v>
          </cell>
          <cell r="CL5074">
            <v>0</v>
          </cell>
          <cell r="CM5074">
            <v>0</v>
          </cell>
        </row>
        <row r="5075">
          <cell r="F5075">
            <v>34758</v>
          </cell>
          <cell r="G5075">
            <v>34758</v>
          </cell>
          <cell r="H5075">
            <v>26344.59</v>
          </cell>
          <cell r="I5075">
            <v>0</v>
          </cell>
          <cell r="AY5075">
            <v>0</v>
          </cell>
          <cell r="CK5075">
            <v>0</v>
          </cell>
          <cell r="CL5075">
            <v>0</v>
          </cell>
          <cell r="CM5075">
            <v>0</v>
          </cell>
        </row>
        <row r="5076">
          <cell r="BJ5076">
            <v>0</v>
          </cell>
        </row>
        <row r="12820">
          <cell r="F12820">
            <v>0</v>
          </cell>
          <cell r="G12820">
            <v>703757</v>
          </cell>
          <cell r="H12820">
            <v>9684.7099999999991</v>
          </cell>
          <cell r="I12820">
            <v>0</v>
          </cell>
        </row>
      </sheetData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TREGA CierreSep08"/>
      <sheetName val="RESUME"/>
      <sheetName val="AO"/>
      <sheetName val="Hoja1"/>
      <sheetName val="XCTA"/>
      <sheetName val="SRIA X CTA"/>
      <sheetName val="R_PRONOSTICO_PR"/>
      <sheetName val="RESUMEN"/>
      <sheetName val="G S-A"/>
      <sheetName val="RES_HIST"/>
      <sheetName val="PARAESTATALES"/>
      <sheetName val="PRESIONES"/>
      <sheetName val="NOMINA"/>
      <sheetName val="NOMINA_PR"/>
      <sheetName val="CLAVES"/>
      <sheetName val="HISTORICO"/>
      <sheetName val="ARCHIVOS_PPTO_AJ"/>
      <sheetName val="FORMULAS"/>
      <sheetName val="DIRECCIONES"/>
      <sheetName val="DIRECCIONES_HISTORIAL"/>
      <sheetName val="CUENTAS"/>
      <sheetName val="DEPENDENCIAS"/>
      <sheetName val="PAPELERA_RECICLAJE"/>
      <sheetName val="ESTRUC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F8" t="str">
            <v>AUT_08</v>
          </cell>
          <cell r="G8" t="str">
            <v>ACT_08</v>
          </cell>
          <cell r="H8" t="str">
            <v>REAL_08</v>
          </cell>
          <cell r="I8" t="str">
            <v>COMPR_08</v>
          </cell>
          <cell r="AK8" t="str">
            <v>S_4</v>
          </cell>
          <cell r="AX8" t="str">
            <v>S_5</v>
          </cell>
          <cell r="AY8" t="str">
            <v>RL_ENE_08</v>
          </cell>
          <cell r="BJ8" t="str">
            <v>RL_DIC_08</v>
          </cell>
          <cell r="CK8" t="str">
            <v>PRE_OCT</v>
          </cell>
          <cell r="CL8" t="str">
            <v>PRE_NOV</v>
          </cell>
          <cell r="CM8" t="str">
            <v>PRE_DIC</v>
          </cell>
          <cell r="CU8" t="str">
            <v>NOM_ENE</v>
          </cell>
        </row>
        <row r="9">
          <cell r="F9">
            <v>3652116</v>
          </cell>
          <cell r="G9">
            <v>3459054.4</v>
          </cell>
          <cell r="H9">
            <v>2156881</v>
          </cell>
          <cell r="I9">
            <v>0</v>
          </cell>
          <cell r="AY9">
            <v>240705</v>
          </cell>
          <cell r="CK9">
            <v>122479</v>
          </cell>
          <cell r="CL9">
            <v>122479</v>
          </cell>
          <cell r="CM9">
            <v>122479</v>
          </cell>
          <cell r="CU9">
            <v>321733</v>
          </cell>
        </row>
        <row r="10">
          <cell r="F10">
            <v>0</v>
          </cell>
          <cell r="G10">
            <v>377314.6</v>
          </cell>
          <cell r="H10">
            <v>0</v>
          </cell>
          <cell r="I10">
            <v>106785.87</v>
          </cell>
          <cell r="AY10">
            <v>0</v>
          </cell>
          <cell r="CK10">
            <v>0</v>
          </cell>
          <cell r="CL10">
            <v>139644.28750000001</v>
          </cell>
          <cell r="CM10">
            <v>130881.28750000001</v>
          </cell>
          <cell r="CU10">
            <v>0</v>
          </cell>
        </row>
        <row r="12">
          <cell r="F12">
            <v>213040</v>
          </cell>
          <cell r="G12">
            <v>213040</v>
          </cell>
          <cell r="H12">
            <v>70644.42</v>
          </cell>
          <cell r="I12">
            <v>0</v>
          </cell>
          <cell r="AY12">
            <v>0</v>
          </cell>
          <cell r="CK12">
            <v>0</v>
          </cell>
          <cell r="CL12">
            <v>0</v>
          </cell>
          <cell r="CM12">
            <v>0</v>
          </cell>
          <cell r="CU12">
            <v>0</v>
          </cell>
        </row>
        <row r="13">
          <cell r="F13">
            <v>710134</v>
          </cell>
          <cell r="G13">
            <v>710134</v>
          </cell>
          <cell r="H13">
            <v>0</v>
          </cell>
          <cell r="I13">
            <v>0</v>
          </cell>
          <cell r="AY13">
            <v>0</v>
          </cell>
          <cell r="CK13">
            <v>0</v>
          </cell>
          <cell r="CL13">
            <v>0</v>
          </cell>
          <cell r="CM13">
            <v>0</v>
          </cell>
          <cell r="CU13">
            <v>0</v>
          </cell>
        </row>
        <row r="14">
          <cell r="F14">
            <v>150114</v>
          </cell>
          <cell r="G14">
            <v>150114</v>
          </cell>
          <cell r="H14">
            <v>116901.98</v>
          </cell>
          <cell r="I14">
            <v>0</v>
          </cell>
          <cell r="AY14">
            <v>12900.14</v>
          </cell>
          <cell r="CK14">
            <v>0</v>
          </cell>
          <cell r="CL14">
            <v>0</v>
          </cell>
          <cell r="CM14">
            <v>0</v>
          </cell>
          <cell r="CU14">
            <v>13343.76</v>
          </cell>
        </row>
        <row r="15">
          <cell r="F15">
            <v>26674</v>
          </cell>
          <cell r="G15">
            <v>26674</v>
          </cell>
          <cell r="H15">
            <v>21352.05</v>
          </cell>
          <cell r="I15">
            <v>0</v>
          </cell>
          <cell r="AY15">
            <v>2362.9899999999998</v>
          </cell>
          <cell r="CK15">
            <v>0</v>
          </cell>
          <cell r="CL15">
            <v>0</v>
          </cell>
          <cell r="CM15">
            <v>0</v>
          </cell>
          <cell r="CU15">
            <v>2419.09</v>
          </cell>
        </row>
        <row r="16">
          <cell r="F16">
            <v>19800</v>
          </cell>
          <cell r="G16">
            <v>19800</v>
          </cell>
          <cell r="H16">
            <v>15795</v>
          </cell>
          <cell r="I16">
            <v>0</v>
          </cell>
          <cell r="AY16">
            <v>1755</v>
          </cell>
          <cell r="CK16">
            <v>0</v>
          </cell>
          <cell r="CL16">
            <v>0</v>
          </cell>
          <cell r="CM16">
            <v>0</v>
          </cell>
          <cell r="CU16">
            <v>1755</v>
          </cell>
        </row>
        <row r="17">
          <cell r="F17">
            <v>81158</v>
          </cell>
          <cell r="G17">
            <v>81158</v>
          </cell>
          <cell r="H17">
            <v>62574.16</v>
          </cell>
          <cell r="I17">
            <v>0</v>
          </cell>
          <cell r="AY17">
            <v>0</v>
          </cell>
          <cell r="CK17">
            <v>0</v>
          </cell>
          <cell r="CL17">
            <v>0</v>
          </cell>
          <cell r="CM17">
            <v>0</v>
          </cell>
          <cell r="CU17">
            <v>0</v>
          </cell>
        </row>
        <row r="18">
          <cell r="F18">
            <v>959689</v>
          </cell>
          <cell r="G18">
            <v>959689</v>
          </cell>
          <cell r="H18">
            <v>390461.01</v>
          </cell>
          <cell r="I18">
            <v>0</v>
          </cell>
          <cell r="AY18">
            <v>41335.379999999997</v>
          </cell>
          <cell r="CK18">
            <v>0</v>
          </cell>
          <cell r="CL18">
            <v>0</v>
          </cell>
          <cell r="CM18">
            <v>0</v>
          </cell>
          <cell r="CU18">
            <v>59210.48</v>
          </cell>
        </row>
        <row r="19">
          <cell r="F19">
            <v>184253</v>
          </cell>
          <cell r="G19">
            <v>0</v>
          </cell>
          <cell r="H19">
            <v>0</v>
          </cell>
          <cell r="I19">
            <v>0</v>
          </cell>
          <cell r="AY19">
            <v>0</v>
          </cell>
          <cell r="CK19">
            <v>0</v>
          </cell>
          <cell r="CL19">
            <v>0</v>
          </cell>
          <cell r="CM19">
            <v>0</v>
          </cell>
          <cell r="CU19">
            <v>0</v>
          </cell>
        </row>
        <row r="20">
          <cell r="F20">
            <v>800</v>
          </cell>
          <cell r="G20">
            <v>800</v>
          </cell>
          <cell r="H20">
            <v>412.05</v>
          </cell>
          <cell r="I20">
            <v>0</v>
          </cell>
          <cell r="AY20">
            <v>79.150000000000006</v>
          </cell>
          <cell r="CK20">
            <v>0</v>
          </cell>
          <cell r="CL20">
            <v>0</v>
          </cell>
          <cell r="CM20">
            <v>0</v>
          </cell>
          <cell r="CU20">
            <v>0</v>
          </cell>
        </row>
        <row r="21">
          <cell r="F21">
            <v>120000</v>
          </cell>
          <cell r="G21">
            <v>113064.03</v>
          </cell>
          <cell r="H21">
            <v>75916.3</v>
          </cell>
          <cell r="I21">
            <v>0</v>
          </cell>
          <cell r="AY21">
            <v>0</v>
          </cell>
          <cell r="CK21">
            <v>0</v>
          </cell>
          <cell r="CL21">
            <v>0</v>
          </cell>
          <cell r="CM21">
            <v>0</v>
          </cell>
          <cell r="CU21">
            <v>0</v>
          </cell>
        </row>
        <row r="22">
          <cell r="F22">
            <v>58698</v>
          </cell>
          <cell r="G22">
            <v>65526.83</v>
          </cell>
          <cell r="H22">
            <v>65526.83</v>
          </cell>
          <cell r="I22">
            <v>0</v>
          </cell>
          <cell r="AY22">
            <v>7078.43</v>
          </cell>
          <cell r="CK22">
            <v>0</v>
          </cell>
          <cell r="CL22">
            <v>0</v>
          </cell>
          <cell r="CM22">
            <v>0</v>
          </cell>
          <cell r="CU22">
            <v>0</v>
          </cell>
        </row>
        <row r="23">
          <cell r="F23">
            <v>61958</v>
          </cell>
          <cell r="G23">
            <v>61958</v>
          </cell>
          <cell r="H23">
            <v>50080.32</v>
          </cell>
          <cell r="I23">
            <v>0</v>
          </cell>
          <cell r="AY23">
            <v>4130.82</v>
          </cell>
          <cell r="CK23">
            <v>0</v>
          </cell>
          <cell r="CL23">
            <v>0</v>
          </cell>
          <cell r="CM23">
            <v>0</v>
          </cell>
          <cell r="CU23">
            <v>0</v>
          </cell>
        </row>
        <row r="24">
          <cell r="F24">
            <v>3000</v>
          </cell>
          <cell r="G24">
            <v>3107.14</v>
          </cell>
          <cell r="H24">
            <v>3107.14</v>
          </cell>
          <cell r="I24">
            <v>0</v>
          </cell>
          <cell r="AY24">
            <v>379.21</v>
          </cell>
          <cell r="CK24">
            <v>0</v>
          </cell>
          <cell r="CL24">
            <v>0</v>
          </cell>
          <cell r="CM24">
            <v>0</v>
          </cell>
          <cell r="CU24">
            <v>0</v>
          </cell>
        </row>
        <row r="25">
          <cell r="F25">
            <v>33494</v>
          </cell>
          <cell r="G25">
            <v>33494</v>
          </cell>
          <cell r="H25">
            <v>22433.4</v>
          </cell>
          <cell r="I25">
            <v>0</v>
          </cell>
          <cell r="AY25">
            <v>1642.47</v>
          </cell>
          <cell r="CK25">
            <v>0</v>
          </cell>
          <cell r="CL25">
            <v>0</v>
          </cell>
          <cell r="CM25">
            <v>0</v>
          </cell>
          <cell r="CU25">
            <v>0</v>
          </cell>
        </row>
        <row r="26">
          <cell r="F26">
            <v>52813</v>
          </cell>
          <cell r="G26">
            <v>52813</v>
          </cell>
          <cell r="H26">
            <v>0</v>
          </cell>
          <cell r="I26">
            <v>0</v>
          </cell>
          <cell r="AY26">
            <v>0</v>
          </cell>
          <cell r="CK26">
            <v>0</v>
          </cell>
          <cell r="CL26">
            <v>0</v>
          </cell>
          <cell r="CM26">
            <v>0</v>
          </cell>
          <cell r="CU26">
            <v>0</v>
          </cell>
        </row>
        <row r="27">
          <cell r="F27">
            <v>75000</v>
          </cell>
          <cell r="G27">
            <v>95352.49</v>
          </cell>
          <cell r="H27">
            <v>69472.14</v>
          </cell>
          <cell r="I27">
            <v>13217.95</v>
          </cell>
          <cell r="AY27">
            <v>189.94</v>
          </cell>
          <cell r="CK27">
            <v>0</v>
          </cell>
          <cell r="CL27">
            <v>0</v>
          </cell>
          <cell r="CM27">
            <v>0</v>
          </cell>
          <cell r="CU27">
            <v>0</v>
          </cell>
        </row>
        <row r="28">
          <cell r="F28">
            <v>12000</v>
          </cell>
          <cell r="G28">
            <v>12000</v>
          </cell>
          <cell r="H28">
            <v>8998.14</v>
          </cell>
          <cell r="I28">
            <v>0</v>
          </cell>
          <cell r="AY28">
            <v>1499.14</v>
          </cell>
          <cell r="CK28">
            <v>0</v>
          </cell>
          <cell r="CL28">
            <v>0</v>
          </cell>
          <cell r="CM28">
            <v>0</v>
          </cell>
          <cell r="CU28">
            <v>0</v>
          </cell>
        </row>
        <row r="29">
          <cell r="F29">
            <v>145000</v>
          </cell>
          <cell r="G29">
            <v>145000</v>
          </cell>
          <cell r="H29">
            <v>144998.73000000001</v>
          </cell>
          <cell r="I29">
            <v>1</v>
          </cell>
          <cell r="AY29">
            <v>0</v>
          </cell>
          <cell r="CK29">
            <v>0</v>
          </cell>
          <cell r="CL29">
            <v>0</v>
          </cell>
          <cell r="CM29">
            <v>0</v>
          </cell>
          <cell r="CU29">
            <v>0</v>
          </cell>
        </row>
        <row r="30">
          <cell r="F30">
            <v>8000</v>
          </cell>
          <cell r="G30">
            <v>8000</v>
          </cell>
          <cell r="H30">
            <v>3103.1</v>
          </cell>
          <cell r="I30">
            <v>0</v>
          </cell>
          <cell r="AY30">
            <v>66.98</v>
          </cell>
          <cell r="CK30">
            <v>0</v>
          </cell>
          <cell r="CL30">
            <v>0</v>
          </cell>
          <cell r="CM30">
            <v>0</v>
          </cell>
          <cell r="CU30">
            <v>0</v>
          </cell>
        </row>
        <row r="31">
          <cell r="F31">
            <v>19000</v>
          </cell>
          <cell r="G31">
            <v>19000</v>
          </cell>
          <cell r="H31">
            <v>2802</v>
          </cell>
          <cell r="I31">
            <v>0</v>
          </cell>
          <cell r="AY31">
            <v>0</v>
          </cell>
          <cell r="CK31">
            <v>0</v>
          </cell>
          <cell r="CL31">
            <v>0</v>
          </cell>
          <cell r="CM31">
            <v>0</v>
          </cell>
          <cell r="CU31">
            <v>0</v>
          </cell>
        </row>
        <row r="32">
          <cell r="F32">
            <v>50000</v>
          </cell>
          <cell r="G32">
            <v>27683.119999999999</v>
          </cell>
          <cell r="H32">
            <v>20566.28</v>
          </cell>
          <cell r="I32">
            <v>6881</v>
          </cell>
          <cell r="AY32">
            <v>2000</v>
          </cell>
          <cell r="CK32">
            <v>0</v>
          </cell>
          <cell r="CL32">
            <v>0</v>
          </cell>
          <cell r="CM32">
            <v>0</v>
          </cell>
          <cell r="CU32">
            <v>0</v>
          </cell>
        </row>
        <row r="33">
          <cell r="F33">
            <v>0</v>
          </cell>
          <cell r="G33">
            <v>48676</v>
          </cell>
          <cell r="H33">
            <v>48675.17</v>
          </cell>
          <cell r="I33">
            <v>0</v>
          </cell>
          <cell r="AY33">
            <v>0</v>
          </cell>
          <cell r="CK33">
            <v>0</v>
          </cell>
          <cell r="CL33">
            <v>0</v>
          </cell>
          <cell r="CM33">
            <v>0</v>
          </cell>
          <cell r="CU33">
            <v>0</v>
          </cell>
        </row>
        <row r="34">
          <cell r="F34">
            <v>15000</v>
          </cell>
          <cell r="G34">
            <v>15000</v>
          </cell>
          <cell r="H34">
            <v>319</v>
          </cell>
          <cell r="I34">
            <v>0</v>
          </cell>
          <cell r="AY34">
            <v>0</v>
          </cell>
          <cell r="CK34">
            <v>0</v>
          </cell>
          <cell r="CL34">
            <v>0</v>
          </cell>
          <cell r="CM34">
            <v>0</v>
          </cell>
          <cell r="CU34">
            <v>0</v>
          </cell>
        </row>
        <row r="35">
          <cell r="F35">
            <v>75000</v>
          </cell>
          <cell r="G35">
            <v>48640.88</v>
          </cell>
          <cell r="H35">
            <v>43008.1</v>
          </cell>
          <cell r="I35">
            <v>0</v>
          </cell>
          <cell r="AY35">
            <v>0</v>
          </cell>
          <cell r="CK35">
            <v>0</v>
          </cell>
          <cell r="CL35">
            <v>0</v>
          </cell>
          <cell r="CM35">
            <v>0</v>
          </cell>
          <cell r="CU35">
            <v>0</v>
          </cell>
        </row>
        <row r="36">
          <cell r="F36">
            <v>17814</v>
          </cell>
          <cell r="G36">
            <v>17814</v>
          </cell>
          <cell r="H36">
            <v>11965.91</v>
          </cell>
          <cell r="I36">
            <v>0</v>
          </cell>
          <cell r="AY36">
            <v>0</v>
          </cell>
          <cell r="CK36">
            <v>0</v>
          </cell>
          <cell r="CL36">
            <v>0</v>
          </cell>
          <cell r="CM36">
            <v>0</v>
          </cell>
          <cell r="CU36">
            <v>0</v>
          </cell>
        </row>
        <row r="37">
          <cell r="F37">
            <v>8000</v>
          </cell>
          <cell r="G37">
            <v>8000</v>
          </cell>
          <cell r="H37">
            <v>3549.82</v>
          </cell>
          <cell r="I37">
            <v>922.8</v>
          </cell>
          <cell r="AY37">
            <v>0</v>
          </cell>
          <cell r="CK37">
            <v>0</v>
          </cell>
          <cell r="CL37">
            <v>0</v>
          </cell>
          <cell r="CM37">
            <v>0</v>
          </cell>
          <cell r="CU37">
            <v>0</v>
          </cell>
        </row>
        <row r="38">
          <cell r="F38">
            <v>14000</v>
          </cell>
          <cell r="G38">
            <v>14000</v>
          </cell>
          <cell r="H38">
            <v>0</v>
          </cell>
          <cell r="I38">
            <v>0</v>
          </cell>
          <cell r="AY38">
            <v>0</v>
          </cell>
          <cell r="CK38">
            <v>0</v>
          </cell>
          <cell r="CL38">
            <v>0</v>
          </cell>
          <cell r="CM38">
            <v>0</v>
          </cell>
          <cell r="CU38">
            <v>0</v>
          </cell>
        </row>
        <row r="39">
          <cell r="F39">
            <v>13000</v>
          </cell>
          <cell r="G39">
            <v>13000</v>
          </cell>
          <cell r="H39">
            <v>7440</v>
          </cell>
          <cell r="I39">
            <v>0</v>
          </cell>
          <cell r="AY39">
            <v>0</v>
          </cell>
          <cell r="CK39">
            <v>0</v>
          </cell>
          <cell r="CL39">
            <v>0</v>
          </cell>
          <cell r="CM39">
            <v>0</v>
          </cell>
          <cell r="CU39">
            <v>0</v>
          </cell>
        </row>
        <row r="40">
          <cell r="F40">
            <v>42761</v>
          </cell>
          <cell r="G40">
            <v>42761</v>
          </cell>
          <cell r="H40">
            <v>10076.82</v>
          </cell>
          <cell r="I40">
            <v>1055.02</v>
          </cell>
          <cell r="AY40">
            <v>1983.89</v>
          </cell>
          <cell r="CK40">
            <v>0</v>
          </cell>
          <cell r="CL40">
            <v>0</v>
          </cell>
          <cell r="CM40">
            <v>0</v>
          </cell>
          <cell r="CU40">
            <v>0</v>
          </cell>
        </row>
        <row r="41">
          <cell r="F41">
            <v>3600</v>
          </cell>
          <cell r="G41">
            <v>3600</v>
          </cell>
          <cell r="H41">
            <v>3590</v>
          </cell>
          <cell r="I41">
            <v>0</v>
          </cell>
          <cell r="AY41">
            <v>0</v>
          </cell>
          <cell r="CK41">
            <v>0</v>
          </cell>
          <cell r="CL41">
            <v>0</v>
          </cell>
          <cell r="CM41">
            <v>0</v>
          </cell>
          <cell r="CU41">
            <v>0</v>
          </cell>
        </row>
        <row r="42">
          <cell r="F42">
            <v>60638</v>
          </cell>
          <cell r="G42">
            <v>64351.65</v>
          </cell>
          <cell r="H42">
            <v>63857.69</v>
          </cell>
          <cell r="I42">
            <v>0</v>
          </cell>
          <cell r="AY42">
            <v>7093.01</v>
          </cell>
          <cell r="CK42">
            <v>0</v>
          </cell>
          <cell r="CL42">
            <v>0</v>
          </cell>
          <cell r="CM42">
            <v>0</v>
          </cell>
          <cell r="CU42">
            <v>0</v>
          </cell>
        </row>
        <row r="43">
          <cell r="F43">
            <v>40000</v>
          </cell>
          <cell r="G43">
            <v>40000</v>
          </cell>
          <cell r="H43">
            <v>19182</v>
          </cell>
          <cell r="I43">
            <v>19182</v>
          </cell>
          <cell r="AY43">
            <v>0</v>
          </cell>
          <cell r="CK43">
            <v>0</v>
          </cell>
          <cell r="CL43">
            <v>0</v>
          </cell>
          <cell r="CM43">
            <v>0</v>
          </cell>
          <cell r="CU43">
            <v>0</v>
          </cell>
        </row>
        <row r="44">
          <cell r="F44">
            <v>19983300</v>
          </cell>
          <cell r="G44">
            <v>19936359.989999998</v>
          </cell>
          <cell r="H44">
            <v>15754909.210000001</v>
          </cell>
          <cell r="I44">
            <v>0</v>
          </cell>
          <cell r="AY44">
            <v>1717972</v>
          </cell>
          <cell r="CK44">
            <v>0</v>
          </cell>
          <cell r="CL44">
            <v>0</v>
          </cell>
          <cell r="CM44">
            <v>0</v>
          </cell>
          <cell r="CU44">
            <v>1844899</v>
          </cell>
        </row>
        <row r="45">
          <cell r="F45">
            <v>650000</v>
          </cell>
          <cell r="G45">
            <v>940336.4</v>
          </cell>
          <cell r="H45">
            <v>859274.86</v>
          </cell>
          <cell r="I45">
            <v>58546.5</v>
          </cell>
          <cell r="AY45">
            <v>0</v>
          </cell>
          <cell r="CK45">
            <v>0</v>
          </cell>
          <cell r="CL45">
            <v>0</v>
          </cell>
          <cell r="CM45">
            <v>27020</v>
          </cell>
          <cell r="CU45">
            <v>0</v>
          </cell>
        </row>
        <row r="46">
          <cell r="F46">
            <v>0</v>
          </cell>
          <cell r="G46">
            <v>118718.52</v>
          </cell>
          <cell r="H46">
            <v>97451.31</v>
          </cell>
          <cell r="I46">
            <v>0</v>
          </cell>
          <cell r="AY46">
            <v>7691.58</v>
          </cell>
          <cell r="CK46">
            <v>0</v>
          </cell>
          <cell r="CL46">
            <v>0</v>
          </cell>
          <cell r="CM46">
            <v>0</v>
          </cell>
          <cell r="CU46">
            <v>0</v>
          </cell>
        </row>
        <row r="47">
          <cell r="F47">
            <v>213494</v>
          </cell>
          <cell r="G47">
            <v>213494</v>
          </cell>
          <cell r="H47">
            <v>204095.67</v>
          </cell>
          <cell r="I47">
            <v>0</v>
          </cell>
          <cell r="AY47">
            <v>21393</v>
          </cell>
          <cell r="CK47">
            <v>0</v>
          </cell>
          <cell r="CL47">
            <v>0</v>
          </cell>
          <cell r="CM47">
            <v>0</v>
          </cell>
          <cell r="CU47">
            <v>23696</v>
          </cell>
        </row>
        <row r="48">
          <cell r="F48">
            <v>1290526</v>
          </cell>
          <cell r="G48">
            <v>1290526</v>
          </cell>
          <cell r="H48">
            <v>684382.99</v>
          </cell>
          <cell r="I48">
            <v>0</v>
          </cell>
          <cell r="AY48">
            <v>0</v>
          </cell>
          <cell r="CK48">
            <v>0</v>
          </cell>
          <cell r="CL48">
            <v>0</v>
          </cell>
          <cell r="CM48">
            <v>0</v>
          </cell>
          <cell r="CU48">
            <v>0</v>
          </cell>
        </row>
        <row r="49">
          <cell r="F49">
            <v>3932350</v>
          </cell>
          <cell r="G49">
            <v>3932350</v>
          </cell>
          <cell r="H49">
            <v>87778.47</v>
          </cell>
          <cell r="I49">
            <v>0</v>
          </cell>
          <cell r="AY49">
            <v>0</v>
          </cell>
          <cell r="CK49">
            <v>0</v>
          </cell>
          <cell r="CL49">
            <v>0</v>
          </cell>
          <cell r="CM49">
            <v>0</v>
          </cell>
          <cell r="CU49">
            <v>0</v>
          </cell>
        </row>
        <row r="50">
          <cell r="F50">
            <v>610570</v>
          </cell>
          <cell r="G50">
            <v>610570</v>
          </cell>
          <cell r="H50">
            <v>484969.71</v>
          </cell>
          <cell r="I50">
            <v>0</v>
          </cell>
          <cell r="AY50">
            <v>59898.28</v>
          </cell>
          <cell r="CK50">
            <v>0</v>
          </cell>
          <cell r="CL50">
            <v>0</v>
          </cell>
          <cell r="CM50">
            <v>0</v>
          </cell>
          <cell r="CU50">
            <v>0</v>
          </cell>
        </row>
        <row r="51">
          <cell r="F51">
            <v>143633</v>
          </cell>
          <cell r="G51">
            <v>143633</v>
          </cell>
          <cell r="H51">
            <v>93896.76</v>
          </cell>
          <cell r="I51">
            <v>0</v>
          </cell>
          <cell r="AY51">
            <v>0</v>
          </cell>
          <cell r="CK51">
            <v>0</v>
          </cell>
          <cell r="CL51">
            <v>0</v>
          </cell>
          <cell r="CM51">
            <v>0</v>
          </cell>
          <cell r="CU51">
            <v>0</v>
          </cell>
        </row>
        <row r="52">
          <cell r="F52">
            <v>2323043</v>
          </cell>
          <cell r="G52">
            <v>2323043</v>
          </cell>
          <cell r="H52">
            <v>1774274.59</v>
          </cell>
          <cell r="I52">
            <v>0</v>
          </cell>
          <cell r="AY52">
            <v>196614.87</v>
          </cell>
          <cell r="CK52">
            <v>0</v>
          </cell>
          <cell r="CL52">
            <v>0</v>
          </cell>
          <cell r="CM52">
            <v>0</v>
          </cell>
          <cell r="CU52">
            <v>215105.64</v>
          </cell>
        </row>
        <row r="53">
          <cell r="F53">
            <v>397065</v>
          </cell>
          <cell r="G53">
            <v>397065</v>
          </cell>
          <cell r="H53">
            <v>311277.93</v>
          </cell>
          <cell r="I53">
            <v>0</v>
          </cell>
          <cell r="AY53">
            <v>34580.089999999997</v>
          </cell>
          <cell r="CK53">
            <v>0</v>
          </cell>
          <cell r="CL53">
            <v>0</v>
          </cell>
          <cell r="CM53">
            <v>0</v>
          </cell>
          <cell r="CU53">
            <v>37452.080000000002</v>
          </cell>
        </row>
        <row r="54">
          <cell r="F54">
            <v>488400</v>
          </cell>
          <cell r="G54">
            <v>488400</v>
          </cell>
          <cell r="H54">
            <v>381693</v>
          </cell>
          <cell r="I54">
            <v>0</v>
          </cell>
          <cell r="AY54">
            <v>42120</v>
          </cell>
          <cell r="CK54">
            <v>0</v>
          </cell>
          <cell r="CL54">
            <v>0</v>
          </cell>
          <cell r="CM54">
            <v>0</v>
          </cell>
          <cell r="CU54">
            <v>45045</v>
          </cell>
        </row>
        <row r="55">
          <cell r="F55">
            <v>448847</v>
          </cell>
          <cell r="G55">
            <v>495787.01</v>
          </cell>
          <cell r="H55">
            <v>495787.01</v>
          </cell>
          <cell r="I55">
            <v>0</v>
          </cell>
          <cell r="AY55">
            <v>0</v>
          </cell>
          <cell r="CK55">
            <v>0</v>
          </cell>
          <cell r="CL55">
            <v>0</v>
          </cell>
          <cell r="CM55">
            <v>0</v>
          </cell>
          <cell r="CU55">
            <v>0</v>
          </cell>
        </row>
        <row r="56">
          <cell r="F56">
            <v>3146825</v>
          </cell>
          <cell r="G56">
            <v>3146825</v>
          </cell>
          <cell r="H56">
            <v>2076954.73</v>
          </cell>
          <cell r="I56">
            <v>0</v>
          </cell>
          <cell r="AY56">
            <v>215400.95999999999</v>
          </cell>
          <cell r="CK56">
            <v>0</v>
          </cell>
          <cell r="CL56">
            <v>0</v>
          </cell>
          <cell r="CM56">
            <v>0</v>
          </cell>
          <cell r="CU56">
            <v>230678.87</v>
          </cell>
        </row>
        <row r="57">
          <cell r="F57">
            <v>2046186</v>
          </cell>
          <cell r="G57">
            <v>1702943.59</v>
          </cell>
          <cell r="H57">
            <v>0</v>
          </cell>
          <cell r="I57">
            <v>0</v>
          </cell>
          <cell r="AY57">
            <v>0</v>
          </cell>
          <cell r="CK57">
            <v>0</v>
          </cell>
          <cell r="CL57">
            <v>0</v>
          </cell>
          <cell r="CM57">
            <v>0</v>
          </cell>
          <cell r="CU57">
            <v>0</v>
          </cell>
        </row>
        <row r="58">
          <cell r="F58">
            <v>50000</v>
          </cell>
          <cell r="G58">
            <v>50000</v>
          </cell>
          <cell r="H58">
            <v>27558.19</v>
          </cell>
          <cell r="I58">
            <v>1955.95</v>
          </cell>
          <cell r="AY58">
            <v>0</v>
          </cell>
          <cell r="CK58">
            <v>0</v>
          </cell>
          <cell r="CL58">
            <v>0</v>
          </cell>
          <cell r="CM58">
            <v>0</v>
          </cell>
          <cell r="CU58">
            <v>0</v>
          </cell>
        </row>
        <row r="59">
          <cell r="F59">
            <v>184672</v>
          </cell>
          <cell r="G59">
            <v>184672</v>
          </cell>
          <cell r="H59">
            <v>101619.27</v>
          </cell>
          <cell r="I59">
            <v>0</v>
          </cell>
          <cell r="AY59">
            <v>6806</v>
          </cell>
          <cell r="CK59">
            <v>0</v>
          </cell>
          <cell r="CL59">
            <v>0</v>
          </cell>
          <cell r="CM59">
            <v>0</v>
          </cell>
          <cell r="CU59">
            <v>0</v>
          </cell>
        </row>
        <row r="60">
          <cell r="F60">
            <v>550485</v>
          </cell>
          <cell r="G60">
            <v>562734.93999999994</v>
          </cell>
          <cell r="H60">
            <v>512464.73</v>
          </cell>
          <cell r="I60">
            <v>0</v>
          </cell>
          <cell r="AY60">
            <v>51927.19</v>
          </cell>
          <cell r="CK60">
            <v>0</v>
          </cell>
          <cell r="CL60">
            <v>0</v>
          </cell>
          <cell r="CM60">
            <v>0</v>
          </cell>
          <cell r="CU60">
            <v>0</v>
          </cell>
        </row>
        <row r="61">
          <cell r="F61">
            <v>193614</v>
          </cell>
          <cell r="G61">
            <v>193614</v>
          </cell>
          <cell r="H61">
            <v>155228.16</v>
          </cell>
          <cell r="I61">
            <v>1932</v>
          </cell>
          <cell r="AY61">
            <v>7802.66</v>
          </cell>
          <cell r="CK61">
            <v>0</v>
          </cell>
          <cell r="CL61">
            <v>0</v>
          </cell>
          <cell r="CM61">
            <v>0</v>
          </cell>
          <cell r="CU61">
            <v>0</v>
          </cell>
        </row>
        <row r="62">
          <cell r="F62">
            <v>50034</v>
          </cell>
          <cell r="G62">
            <v>50034</v>
          </cell>
          <cell r="H62">
            <v>40617.43</v>
          </cell>
          <cell r="I62">
            <v>0</v>
          </cell>
          <cell r="AY62">
            <v>5373.51</v>
          </cell>
          <cell r="CK62">
            <v>0</v>
          </cell>
          <cell r="CL62">
            <v>0</v>
          </cell>
          <cell r="CM62">
            <v>0</v>
          </cell>
          <cell r="CU62">
            <v>0</v>
          </cell>
        </row>
        <row r="63">
          <cell r="F63">
            <v>7064</v>
          </cell>
          <cell r="G63">
            <v>7064</v>
          </cell>
          <cell r="H63">
            <v>5118</v>
          </cell>
          <cell r="I63">
            <v>0</v>
          </cell>
          <cell r="AY63">
            <v>514</v>
          </cell>
          <cell r="CK63">
            <v>0</v>
          </cell>
          <cell r="CL63">
            <v>0</v>
          </cell>
          <cell r="CM63">
            <v>0</v>
          </cell>
          <cell r="CU63">
            <v>0</v>
          </cell>
        </row>
        <row r="64">
          <cell r="F64">
            <v>301639</v>
          </cell>
          <cell r="G64">
            <v>301639</v>
          </cell>
          <cell r="H64">
            <v>166906.13</v>
          </cell>
          <cell r="I64">
            <v>0</v>
          </cell>
          <cell r="AY64">
            <v>8921.7800000000007</v>
          </cell>
          <cell r="CK64">
            <v>0</v>
          </cell>
          <cell r="CL64">
            <v>0</v>
          </cell>
          <cell r="CM64">
            <v>0</v>
          </cell>
          <cell r="CU64">
            <v>0</v>
          </cell>
        </row>
        <row r="65">
          <cell r="F65">
            <v>10764</v>
          </cell>
          <cell r="G65">
            <v>16264</v>
          </cell>
          <cell r="H65">
            <v>14597.11</v>
          </cell>
          <cell r="I65">
            <v>1341.98</v>
          </cell>
          <cell r="AY65">
            <v>200</v>
          </cell>
          <cell r="CK65">
            <v>0</v>
          </cell>
          <cell r="CL65">
            <v>0</v>
          </cell>
          <cell r="CM65">
            <v>0</v>
          </cell>
          <cell r="CU65">
            <v>0</v>
          </cell>
        </row>
        <row r="66">
          <cell r="F66">
            <v>91383</v>
          </cell>
          <cell r="G66">
            <v>91383</v>
          </cell>
          <cell r="H66">
            <v>65830.7</v>
          </cell>
          <cell r="I66">
            <v>8497</v>
          </cell>
          <cell r="AY66">
            <v>6638.7</v>
          </cell>
          <cell r="CK66">
            <v>0</v>
          </cell>
          <cell r="CL66">
            <v>0</v>
          </cell>
          <cell r="CM66">
            <v>0</v>
          </cell>
          <cell r="CU66">
            <v>0</v>
          </cell>
        </row>
        <row r="67">
          <cell r="F67">
            <v>38809</v>
          </cell>
          <cell r="G67">
            <v>35840</v>
          </cell>
          <cell r="H67">
            <v>16863.68</v>
          </cell>
          <cell r="I67">
            <v>2831.04</v>
          </cell>
          <cell r="AY67">
            <v>0</v>
          </cell>
          <cell r="CK67">
            <v>0</v>
          </cell>
          <cell r="CL67">
            <v>0</v>
          </cell>
          <cell r="CM67">
            <v>0</v>
          </cell>
          <cell r="CU67">
            <v>0</v>
          </cell>
        </row>
        <row r="68">
          <cell r="F68">
            <v>10000</v>
          </cell>
          <cell r="G68">
            <v>10000</v>
          </cell>
          <cell r="H68">
            <v>3630</v>
          </cell>
          <cell r="I68">
            <v>0</v>
          </cell>
          <cell r="AY68">
            <v>0</v>
          </cell>
          <cell r="CK68">
            <v>0</v>
          </cell>
          <cell r="CL68">
            <v>0</v>
          </cell>
          <cell r="CM68">
            <v>0</v>
          </cell>
          <cell r="CU68">
            <v>0</v>
          </cell>
        </row>
        <row r="69">
          <cell r="F69">
            <v>35000</v>
          </cell>
          <cell r="G69">
            <v>35000</v>
          </cell>
          <cell r="H69">
            <v>31268</v>
          </cell>
          <cell r="I69">
            <v>920</v>
          </cell>
          <cell r="AY69">
            <v>0</v>
          </cell>
          <cell r="CK69">
            <v>0</v>
          </cell>
          <cell r="CL69">
            <v>0</v>
          </cell>
          <cell r="CM69">
            <v>0</v>
          </cell>
          <cell r="CU69">
            <v>0</v>
          </cell>
        </row>
        <row r="70">
          <cell r="F70">
            <v>140000</v>
          </cell>
          <cell r="G70">
            <v>140000</v>
          </cell>
          <cell r="H70">
            <v>54908.54</v>
          </cell>
          <cell r="I70">
            <v>0</v>
          </cell>
          <cell r="AY70">
            <v>0</v>
          </cell>
          <cell r="CK70">
            <v>0</v>
          </cell>
          <cell r="CL70">
            <v>0</v>
          </cell>
          <cell r="CM70">
            <v>0</v>
          </cell>
          <cell r="CU70">
            <v>0</v>
          </cell>
        </row>
        <row r="71">
          <cell r="F71">
            <v>1000000</v>
          </cell>
          <cell r="G71">
            <v>1050000</v>
          </cell>
          <cell r="H71">
            <v>1050000</v>
          </cell>
          <cell r="I71">
            <v>0</v>
          </cell>
          <cell r="AY71">
            <v>0</v>
          </cell>
          <cell r="CK71">
            <v>0</v>
          </cell>
          <cell r="CL71">
            <v>0</v>
          </cell>
          <cell r="CM71">
            <v>0</v>
          </cell>
          <cell r="CU71">
            <v>0</v>
          </cell>
        </row>
        <row r="72">
          <cell r="F72">
            <v>0</v>
          </cell>
          <cell r="G72">
            <v>6400</v>
          </cell>
          <cell r="H72">
            <v>6325</v>
          </cell>
          <cell r="I72">
            <v>0</v>
          </cell>
          <cell r="AY72">
            <v>0</v>
          </cell>
          <cell r="CK72">
            <v>0</v>
          </cell>
          <cell r="CL72">
            <v>0</v>
          </cell>
          <cell r="CM72">
            <v>0</v>
          </cell>
          <cell r="CU72">
            <v>0</v>
          </cell>
        </row>
        <row r="73">
          <cell r="F73">
            <v>107414</v>
          </cell>
          <cell r="G73">
            <v>107414</v>
          </cell>
          <cell r="H73">
            <v>6210.93</v>
          </cell>
          <cell r="I73">
            <v>0</v>
          </cell>
          <cell r="AY73">
            <v>0</v>
          </cell>
          <cell r="CK73">
            <v>0</v>
          </cell>
          <cell r="CL73">
            <v>0</v>
          </cell>
          <cell r="CM73">
            <v>0</v>
          </cell>
          <cell r="CU73">
            <v>0</v>
          </cell>
        </row>
        <row r="74">
          <cell r="F74">
            <v>31650</v>
          </cell>
          <cell r="G74">
            <v>31650</v>
          </cell>
          <cell r="H74">
            <v>30921.1</v>
          </cell>
          <cell r="I74">
            <v>0</v>
          </cell>
          <cell r="AY74">
            <v>2832.7</v>
          </cell>
          <cell r="CK74">
            <v>0</v>
          </cell>
          <cell r="CL74">
            <v>0</v>
          </cell>
          <cell r="CM74">
            <v>0</v>
          </cell>
          <cell r="CU74">
            <v>0</v>
          </cell>
        </row>
        <row r="75">
          <cell r="F75">
            <v>1000</v>
          </cell>
          <cell r="G75">
            <v>1800</v>
          </cell>
          <cell r="H75">
            <v>870.71</v>
          </cell>
          <cell r="I75">
            <v>800</v>
          </cell>
          <cell r="AY75">
            <v>0</v>
          </cell>
          <cell r="CK75">
            <v>0</v>
          </cell>
          <cell r="CL75">
            <v>0</v>
          </cell>
          <cell r="CM75">
            <v>0</v>
          </cell>
          <cell r="CU75">
            <v>0</v>
          </cell>
        </row>
        <row r="76">
          <cell r="F76">
            <v>8517</v>
          </cell>
          <cell r="G76">
            <v>25517</v>
          </cell>
          <cell r="H76">
            <v>23435.21</v>
          </cell>
          <cell r="I76">
            <v>467</v>
          </cell>
          <cell r="AY76">
            <v>0</v>
          </cell>
          <cell r="CK76">
            <v>0</v>
          </cell>
          <cell r="CL76">
            <v>0</v>
          </cell>
          <cell r="CM76">
            <v>0</v>
          </cell>
          <cell r="CU76">
            <v>0</v>
          </cell>
        </row>
        <row r="77">
          <cell r="F77">
            <v>20000</v>
          </cell>
          <cell r="G77">
            <v>20000</v>
          </cell>
          <cell r="H77">
            <v>5301.5</v>
          </cell>
          <cell r="I77">
            <v>1</v>
          </cell>
          <cell r="AY77">
            <v>0</v>
          </cell>
          <cell r="CK77">
            <v>0</v>
          </cell>
          <cell r="CL77">
            <v>0</v>
          </cell>
          <cell r="CM77">
            <v>0</v>
          </cell>
          <cell r="CU77">
            <v>0</v>
          </cell>
        </row>
        <row r="78">
          <cell r="F78">
            <v>15611</v>
          </cell>
          <cell r="G78">
            <v>15611</v>
          </cell>
          <cell r="H78">
            <v>3852.5</v>
          </cell>
          <cell r="I78">
            <v>0</v>
          </cell>
          <cell r="AY78">
            <v>0</v>
          </cell>
          <cell r="CK78">
            <v>0</v>
          </cell>
          <cell r="CL78">
            <v>0</v>
          </cell>
          <cell r="CM78">
            <v>0</v>
          </cell>
          <cell r="CU78">
            <v>0</v>
          </cell>
        </row>
        <row r="79">
          <cell r="F79">
            <v>300000</v>
          </cell>
          <cell r="G79">
            <v>353643.7</v>
          </cell>
          <cell r="H79">
            <v>279945.44</v>
          </cell>
          <cell r="I79">
            <v>-22518.49</v>
          </cell>
          <cell r="AY79">
            <v>12862.74</v>
          </cell>
          <cell r="CK79">
            <v>0</v>
          </cell>
          <cell r="CL79">
            <v>0</v>
          </cell>
          <cell r="CM79">
            <v>0</v>
          </cell>
          <cell r="CU79">
            <v>0</v>
          </cell>
        </row>
        <row r="80">
          <cell r="F80">
            <v>40000</v>
          </cell>
          <cell r="G80">
            <v>44800</v>
          </cell>
          <cell r="H80">
            <v>40246.31</v>
          </cell>
          <cell r="I80">
            <v>3411.62</v>
          </cell>
          <cell r="AY80">
            <v>0</v>
          </cell>
          <cell r="CK80">
            <v>0</v>
          </cell>
          <cell r="CL80">
            <v>0</v>
          </cell>
          <cell r="CM80">
            <v>0</v>
          </cell>
          <cell r="CU80">
            <v>0</v>
          </cell>
        </row>
        <row r="81">
          <cell r="F81">
            <v>550000</v>
          </cell>
          <cell r="G81">
            <v>550000</v>
          </cell>
          <cell r="H81">
            <v>444736.71</v>
          </cell>
          <cell r="I81">
            <v>46675.199999999997</v>
          </cell>
          <cell r="AY81">
            <v>535</v>
          </cell>
          <cell r="CK81">
            <v>0</v>
          </cell>
          <cell r="CL81">
            <v>0</v>
          </cell>
          <cell r="CM81">
            <v>0</v>
          </cell>
          <cell r="CU81">
            <v>0</v>
          </cell>
        </row>
        <row r="82">
          <cell r="F82">
            <v>35000</v>
          </cell>
          <cell r="G82">
            <v>29000</v>
          </cell>
          <cell r="H82">
            <v>5777.6</v>
          </cell>
          <cell r="I82">
            <v>0</v>
          </cell>
          <cell r="AY82">
            <v>0</v>
          </cell>
          <cell r="CK82">
            <v>0</v>
          </cell>
          <cell r="CL82">
            <v>0</v>
          </cell>
          <cell r="CM82">
            <v>0</v>
          </cell>
          <cell r="CU82">
            <v>0</v>
          </cell>
        </row>
        <row r="83">
          <cell r="F83">
            <v>6102</v>
          </cell>
          <cell r="G83">
            <v>6102</v>
          </cell>
          <cell r="H83">
            <v>3273.73</v>
          </cell>
          <cell r="I83">
            <v>0</v>
          </cell>
          <cell r="AY83">
            <v>0</v>
          </cell>
          <cell r="CK83">
            <v>0</v>
          </cell>
          <cell r="CL83">
            <v>0</v>
          </cell>
          <cell r="CM83">
            <v>0</v>
          </cell>
          <cell r="CU83">
            <v>0</v>
          </cell>
        </row>
        <row r="84">
          <cell r="F84">
            <v>5000</v>
          </cell>
          <cell r="G84">
            <v>2800</v>
          </cell>
          <cell r="H84">
            <v>0</v>
          </cell>
          <cell r="I84">
            <v>0</v>
          </cell>
          <cell r="AY84">
            <v>0</v>
          </cell>
          <cell r="CK84">
            <v>0</v>
          </cell>
          <cell r="CL84">
            <v>0</v>
          </cell>
          <cell r="CM84">
            <v>0</v>
          </cell>
          <cell r="CU84">
            <v>0</v>
          </cell>
        </row>
        <row r="85">
          <cell r="F85">
            <v>50000</v>
          </cell>
          <cell r="G85">
            <v>5108</v>
          </cell>
          <cell r="H85">
            <v>0</v>
          </cell>
          <cell r="I85">
            <v>0</v>
          </cell>
          <cell r="AY85">
            <v>0</v>
          </cell>
          <cell r="CK85">
            <v>0</v>
          </cell>
          <cell r="CL85">
            <v>0</v>
          </cell>
          <cell r="CM85">
            <v>0</v>
          </cell>
          <cell r="CU85">
            <v>0</v>
          </cell>
        </row>
        <row r="86">
          <cell r="F86">
            <v>30000</v>
          </cell>
          <cell r="G86">
            <v>30000</v>
          </cell>
          <cell r="H86">
            <v>364.8</v>
          </cell>
          <cell r="I86">
            <v>0</v>
          </cell>
          <cell r="AY86">
            <v>0</v>
          </cell>
          <cell r="CK86">
            <v>0</v>
          </cell>
          <cell r="CL86">
            <v>0</v>
          </cell>
          <cell r="CM86">
            <v>0</v>
          </cell>
          <cell r="CU86">
            <v>0</v>
          </cell>
        </row>
        <row r="87">
          <cell r="F87">
            <v>18000</v>
          </cell>
          <cell r="G87">
            <v>18000</v>
          </cell>
          <cell r="H87">
            <v>13009.05</v>
          </cell>
          <cell r="I87">
            <v>2053</v>
          </cell>
          <cell r="AY87">
            <v>272</v>
          </cell>
          <cell r="CK87">
            <v>0</v>
          </cell>
          <cell r="CL87">
            <v>0</v>
          </cell>
          <cell r="CM87">
            <v>0</v>
          </cell>
          <cell r="CU87">
            <v>0</v>
          </cell>
        </row>
        <row r="88">
          <cell r="F88">
            <v>125000</v>
          </cell>
          <cell r="G88">
            <v>125000</v>
          </cell>
          <cell r="H88">
            <v>87673.61</v>
          </cell>
          <cell r="I88">
            <v>28716.1</v>
          </cell>
          <cell r="AY88">
            <v>3014.26</v>
          </cell>
          <cell r="CK88">
            <v>0</v>
          </cell>
          <cell r="CL88">
            <v>0</v>
          </cell>
          <cell r="CM88">
            <v>0</v>
          </cell>
          <cell r="CU88">
            <v>0</v>
          </cell>
        </row>
        <row r="89">
          <cell r="F89">
            <v>177000</v>
          </cell>
          <cell r="G89">
            <v>177000</v>
          </cell>
          <cell r="H89">
            <v>32423.17</v>
          </cell>
          <cell r="I89">
            <v>144576.82999999999</v>
          </cell>
          <cell r="AY89">
            <v>0</v>
          </cell>
          <cell r="CK89">
            <v>0</v>
          </cell>
          <cell r="CL89">
            <v>0</v>
          </cell>
          <cell r="CM89">
            <v>0</v>
          </cell>
          <cell r="CU89">
            <v>0</v>
          </cell>
        </row>
        <row r="90">
          <cell r="F90">
            <v>17377</v>
          </cell>
          <cell r="G90">
            <v>17377</v>
          </cell>
          <cell r="H90">
            <v>10208.24</v>
          </cell>
          <cell r="I90">
            <v>2541</v>
          </cell>
          <cell r="AY90">
            <v>239</v>
          </cell>
          <cell r="CK90">
            <v>0</v>
          </cell>
          <cell r="CL90">
            <v>0</v>
          </cell>
          <cell r="CM90">
            <v>0</v>
          </cell>
          <cell r="CU90">
            <v>0</v>
          </cell>
        </row>
        <row r="91">
          <cell r="F91">
            <v>240000</v>
          </cell>
          <cell r="G91">
            <v>240000</v>
          </cell>
          <cell r="H91">
            <v>116247.47</v>
          </cell>
          <cell r="I91">
            <v>76041.69</v>
          </cell>
          <cell r="AY91">
            <v>552</v>
          </cell>
          <cell r="CK91">
            <v>0</v>
          </cell>
          <cell r="CL91">
            <v>0</v>
          </cell>
          <cell r="CM91">
            <v>0</v>
          </cell>
          <cell r="CU91">
            <v>0</v>
          </cell>
        </row>
        <row r="92">
          <cell r="F92">
            <v>250000</v>
          </cell>
          <cell r="G92">
            <v>250000</v>
          </cell>
          <cell r="H92">
            <v>57268.51</v>
          </cell>
          <cell r="I92">
            <v>175194</v>
          </cell>
          <cell r="AY92">
            <v>0</v>
          </cell>
          <cell r="CK92">
            <v>0</v>
          </cell>
          <cell r="CL92">
            <v>0</v>
          </cell>
          <cell r="CM92">
            <v>0</v>
          </cell>
          <cell r="CU92">
            <v>0</v>
          </cell>
        </row>
        <row r="93">
          <cell r="F93">
            <v>80736</v>
          </cell>
          <cell r="G93">
            <v>70006</v>
          </cell>
          <cell r="H93">
            <v>47834.18</v>
          </cell>
          <cell r="I93">
            <v>708.55</v>
          </cell>
          <cell r="AY93">
            <v>2925.5</v>
          </cell>
          <cell r="CK93">
            <v>0</v>
          </cell>
          <cell r="CL93">
            <v>0</v>
          </cell>
          <cell r="CM93">
            <v>0</v>
          </cell>
          <cell r="CU93">
            <v>0</v>
          </cell>
        </row>
        <row r="94">
          <cell r="F94">
            <v>30000</v>
          </cell>
          <cell r="G94">
            <v>27500</v>
          </cell>
          <cell r="H94">
            <v>16053.51</v>
          </cell>
          <cell r="I94">
            <v>6578</v>
          </cell>
          <cell r="AY94">
            <v>505.89</v>
          </cell>
          <cell r="CK94">
            <v>0</v>
          </cell>
          <cell r="CL94">
            <v>0</v>
          </cell>
          <cell r="CM94">
            <v>0</v>
          </cell>
          <cell r="CU94">
            <v>0</v>
          </cell>
        </row>
        <row r="95">
          <cell r="F95">
            <v>0</v>
          </cell>
          <cell r="G95">
            <v>230</v>
          </cell>
          <cell r="H95">
            <v>230</v>
          </cell>
          <cell r="I95">
            <v>0</v>
          </cell>
          <cell r="AY95">
            <v>0</v>
          </cell>
          <cell r="CK95">
            <v>0</v>
          </cell>
          <cell r="CL95">
            <v>0</v>
          </cell>
          <cell r="CM95">
            <v>0</v>
          </cell>
          <cell r="CU95">
            <v>0</v>
          </cell>
        </row>
        <row r="96">
          <cell r="F96">
            <v>90564</v>
          </cell>
          <cell r="G96">
            <v>90564</v>
          </cell>
          <cell r="H96">
            <v>63309.41</v>
          </cell>
          <cell r="I96">
            <v>352.2</v>
          </cell>
          <cell r="AY96">
            <v>1858.51</v>
          </cell>
          <cell r="CK96">
            <v>0</v>
          </cell>
          <cell r="CL96">
            <v>0</v>
          </cell>
          <cell r="CM96">
            <v>0</v>
          </cell>
          <cell r="CU96">
            <v>0</v>
          </cell>
        </row>
        <row r="97">
          <cell r="F97">
            <v>95000</v>
          </cell>
          <cell r="G97">
            <v>107000</v>
          </cell>
          <cell r="H97">
            <v>90366.7</v>
          </cell>
          <cell r="I97">
            <v>8031.45</v>
          </cell>
          <cell r="AY97">
            <v>12559</v>
          </cell>
          <cell r="CK97">
            <v>0</v>
          </cell>
          <cell r="CL97">
            <v>0</v>
          </cell>
          <cell r="CM97">
            <v>0</v>
          </cell>
          <cell r="CU97">
            <v>0</v>
          </cell>
        </row>
        <row r="98">
          <cell r="F98">
            <v>11218</v>
          </cell>
          <cell r="G98">
            <v>11218</v>
          </cell>
          <cell r="H98">
            <v>2696.89</v>
          </cell>
          <cell r="I98">
            <v>0</v>
          </cell>
          <cell r="AY98">
            <v>0</v>
          </cell>
          <cell r="CK98">
            <v>0</v>
          </cell>
          <cell r="CL98">
            <v>0</v>
          </cell>
          <cell r="CM98">
            <v>0</v>
          </cell>
          <cell r="CU98">
            <v>0</v>
          </cell>
        </row>
        <row r="99">
          <cell r="F99">
            <v>120000</v>
          </cell>
          <cell r="G99">
            <v>112850</v>
          </cell>
          <cell r="H99">
            <v>87143.56</v>
          </cell>
          <cell r="I99">
            <v>10887.93</v>
          </cell>
          <cell r="AY99">
            <v>4830.87</v>
          </cell>
          <cell r="CK99">
            <v>0</v>
          </cell>
          <cell r="CL99">
            <v>0</v>
          </cell>
          <cell r="CM99">
            <v>0</v>
          </cell>
          <cell r="CU99">
            <v>0</v>
          </cell>
        </row>
        <row r="100">
          <cell r="F100">
            <v>20000</v>
          </cell>
          <cell r="G100">
            <v>27892</v>
          </cell>
          <cell r="H100">
            <v>27190.37</v>
          </cell>
          <cell r="I100">
            <v>0</v>
          </cell>
          <cell r="AY100">
            <v>340.01</v>
          </cell>
          <cell r="CK100">
            <v>0</v>
          </cell>
          <cell r="CL100">
            <v>0</v>
          </cell>
          <cell r="CM100">
            <v>0</v>
          </cell>
          <cell r="CU100">
            <v>0</v>
          </cell>
        </row>
        <row r="101">
          <cell r="F101">
            <v>22636</v>
          </cell>
          <cell r="G101">
            <v>22636</v>
          </cell>
          <cell r="H101">
            <v>13709.32</v>
          </cell>
          <cell r="I101">
            <v>959</v>
          </cell>
          <cell r="AY101">
            <v>1565.5</v>
          </cell>
          <cell r="CK101">
            <v>0</v>
          </cell>
          <cell r="CL101">
            <v>0</v>
          </cell>
          <cell r="CM101">
            <v>0</v>
          </cell>
          <cell r="CU101">
            <v>0</v>
          </cell>
        </row>
        <row r="102">
          <cell r="F102">
            <v>5000</v>
          </cell>
          <cell r="G102">
            <v>7500</v>
          </cell>
          <cell r="H102">
            <v>5360.63</v>
          </cell>
          <cell r="I102">
            <v>194.8</v>
          </cell>
          <cell r="AY102">
            <v>0</v>
          </cell>
          <cell r="CK102">
            <v>0</v>
          </cell>
          <cell r="CL102">
            <v>0</v>
          </cell>
          <cell r="CM102">
            <v>0</v>
          </cell>
          <cell r="CU102">
            <v>0</v>
          </cell>
        </row>
        <row r="103">
          <cell r="F103">
            <v>4000</v>
          </cell>
          <cell r="G103">
            <v>4000</v>
          </cell>
          <cell r="H103">
            <v>2291.1999999999998</v>
          </cell>
          <cell r="I103">
            <v>0</v>
          </cell>
          <cell r="AY103">
            <v>0</v>
          </cell>
          <cell r="CK103">
            <v>0</v>
          </cell>
          <cell r="CL103">
            <v>0</v>
          </cell>
          <cell r="CM103">
            <v>0</v>
          </cell>
          <cell r="CU103">
            <v>0</v>
          </cell>
        </row>
        <row r="104">
          <cell r="F104">
            <v>10800</v>
          </cell>
          <cell r="G104">
            <v>35800</v>
          </cell>
          <cell r="H104">
            <v>33621.5</v>
          </cell>
          <cell r="I104">
            <v>1521.4</v>
          </cell>
          <cell r="AY104">
            <v>188.66</v>
          </cell>
          <cell r="CK104">
            <v>0</v>
          </cell>
          <cell r="CL104">
            <v>0</v>
          </cell>
          <cell r="CM104">
            <v>0</v>
          </cell>
          <cell r="CU104">
            <v>0</v>
          </cell>
        </row>
        <row r="105">
          <cell r="F105">
            <v>1000</v>
          </cell>
          <cell r="G105">
            <v>1000</v>
          </cell>
          <cell r="H105">
            <v>0</v>
          </cell>
          <cell r="I105">
            <v>0</v>
          </cell>
          <cell r="AY105">
            <v>0</v>
          </cell>
          <cell r="CK105">
            <v>0</v>
          </cell>
          <cell r="CL105">
            <v>0</v>
          </cell>
          <cell r="CM105">
            <v>0</v>
          </cell>
          <cell r="CU105">
            <v>0</v>
          </cell>
        </row>
        <row r="106">
          <cell r="F106">
            <v>858982</v>
          </cell>
          <cell r="G106">
            <v>855268.35</v>
          </cell>
          <cell r="H106">
            <v>583700.75</v>
          </cell>
          <cell r="I106">
            <v>51220.55</v>
          </cell>
          <cell r="AY106">
            <v>24699.51</v>
          </cell>
          <cell r="CK106">
            <v>0</v>
          </cell>
          <cell r="CL106">
            <v>0</v>
          </cell>
          <cell r="CM106">
            <v>0</v>
          </cell>
          <cell r="CU106">
            <v>0</v>
          </cell>
        </row>
        <row r="107">
          <cell r="F107">
            <v>171000</v>
          </cell>
          <cell r="G107">
            <v>171000</v>
          </cell>
          <cell r="H107">
            <v>159498.9</v>
          </cell>
          <cell r="I107">
            <v>7618.5</v>
          </cell>
          <cell r="AY107">
            <v>0</v>
          </cell>
          <cell r="CK107">
            <v>0</v>
          </cell>
          <cell r="CL107">
            <v>0</v>
          </cell>
          <cell r="CM107">
            <v>0</v>
          </cell>
          <cell r="CU107">
            <v>0</v>
          </cell>
        </row>
        <row r="109">
          <cell r="F109">
            <v>0</v>
          </cell>
          <cell r="G109">
            <v>37449</v>
          </cell>
          <cell r="H109">
            <v>37440.07</v>
          </cell>
          <cell r="I109">
            <v>2</v>
          </cell>
          <cell r="AY109">
            <v>0</v>
          </cell>
          <cell r="CK109">
            <v>0</v>
          </cell>
          <cell r="CL109">
            <v>0</v>
          </cell>
          <cell r="CM109">
            <v>0</v>
          </cell>
          <cell r="CU109">
            <v>0</v>
          </cell>
        </row>
        <row r="110">
          <cell r="F110">
            <v>0</v>
          </cell>
          <cell r="G110">
            <v>3197</v>
          </cell>
          <cell r="H110">
            <v>0</v>
          </cell>
          <cell r="I110">
            <v>2098.75</v>
          </cell>
          <cell r="AY110">
            <v>0</v>
          </cell>
          <cell r="CK110">
            <v>0</v>
          </cell>
          <cell r="CL110">
            <v>0</v>
          </cell>
          <cell r="CM110">
            <v>0</v>
          </cell>
          <cell r="CU110">
            <v>0</v>
          </cell>
        </row>
        <row r="111">
          <cell r="F111">
            <v>0</v>
          </cell>
          <cell r="G111">
            <v>72000</v>
          </cell>
          <cell r="H111">
            <v>71051.649999999994</v>
          </cell>
          <cell r="I111">
            <v>0</v>
          </cell>
          <cell r="AY111">
            <v>0</v>
          </cell>
          <cell r="CK111">
            <v>0</v>
          </cell>
          <cell r="CL111">
            <v>0</v>
          </cell>
          <cell r="CM111">
            <v>0</v>
          </cell>
          <cell r="CU111">
            <v>0</v>
          </cell>
        </row>
        <row r="112">
          <cell r="F112">
            <v>0</v>
          </cell>
          <cell r="G112">
            <v>3870</v>
          </cell>
          <cell r="H112">
            <v>1840</v>
          </cell>
          <cell r="I112">
            <v>1870</v>
          </cell>
          <cell r="AY112">
            <v>0</v>
          </cell>
          <cell r="CK112">
            <v>0</v>
          </cell>
          <cell r="CL112">
            <v>0</v>
          </cell>
          <cell r="CM112">
            <v>0</v>
          </cell>
          <cell r="CU112">
            <v>0</v>
          </cell>
        </row>
        <row r="113">
          <cell r="F113">
            <v>0</v>
          </cell>
          <cell r="G113">
            <v>2700</v>
          </cell>
          <cell r="H113">
            <v>2640</v>
          </cell>
          <cell r="I113">
            <v>0</v>
          </cell>
          <cell r="AY113">
            <v>0</v>
          </cell>
          <cell r="CK113">
            <v>0</v>
          </cell>
          <cell r="CL113">
            <v>0</v>
          </cell>
          <cell r="CM113">
            <v>0</v>
          </cell>
          <cell r="CU113">
            <v>0</v>
          </cell>
        </row>
        <row r="115">
          <cell r="F115">
            <v>560000</v>
          </cell>
          <cell r="G115">
            <v>560000</v>
          </cell>
          <cell r="H115">
            <v>425091.17</v>
          </cell>
          <cell r="I115">
            <v>27500</v>
          </cell>
          <cell r="AY115">
            <v>43889.45</v>
          </cell>
          <cell r="CK115">
            <v>0</v>
          </cell>
          <cell r="CL115">
            <v>0</v>
          </cell>
          <cell r="CM115">
            <v>0</v>
          </cell>
          <cell r="CU115">
            <v>0</v>
          </cell>
        </row>
        <row r="116">
          <cell r="F116">
            <v>440000</v>
          </cell>
          <cell r="G116">
            <v>440000</v>
          </cell>
          <cell r="H116">
            <v>300777.68</v>
          </cell>
          <cell r="I116">
            <v>39500</v>
          </cell>
          <cell r="AY116">
            <v>0</v>
          </cell>
          <cell r="CK116">
            <v>0</v>
          </cell>
          <cell r="CL116">
            <v>0</v>
          </cell>
          <cell r="CM116">
            <v>0</v>
          </cell>
          <cell r="CU116">
            <v>0</v>
          </cell>
        </row>
        <row r="117">
          <cell r="F117">
            <v>9222672</v>
          </cell>
          <cell r="G117">
            <v>9222672</v>
          </cell>
          <cell r="H117">
            <v>6951273.5300000003</v>
          </cell>
          <cell r="I117">
            <v>0</v>
          </cell>
          <cell r="AY117">
            <v>779980.96</v>
          </cell>
          <cell r="CK117">
            <v>100000</v>
          </cell>
          <cell r="CL117">
            <v>100000</v>
          </cell>
          <cell r="CM117">
            <v>100000</v>
          </cell>
          <cell r="CU117">
            <v>811431</v>
          </cell>
        </row>
        <row r="118">
          <cell r="F118">
            <v>115000</v>
          </cell>
          <cell r="G118">
            <v>115000</v>
          </cell>
          <cell r="H118">
            <v>72450</v>
          </cell>
          <cell r="I118">
            <v>24150</v>
          </cell>
          <cell r="AY118">
            <v>0</v>
          </cell>
          <cell r="CK118">
            <v>0</v>
          </cell>
          <cell r="CL118">
            <v>0</v>
          </cell>
          <cell r="CM118">
            <v>0</v>
          </cell>
          <cell r="CU118">
            <v>0</v>
          </cell>
        </row>
        <row r="119">
          <cell r="F119">
            <v>117365</v>
          </cell>
          <cell r="G119">
            <v>117365</v>
          </cell>
          <cell r="H119">
            <v>112942</v>
          </cell>
          <cell r="I119">
            <v>0</v>
          </cell>
          <cell r="AY119">
            <v>11731</v>
          </cell>
          <cell r="CK119">
            <v>0</v>
          </cell>
          <cell r="CL119">
            <v>0</v>
          </cell>
          <cell r="CM119">
            <v>0</v>
          </cell>
          <cell r="CU119">
            <v>11916</v>
          </cell>
        </row>
        <row r="120">
          <cell r="F120">
            <v>591406</v>
          </cell>
          <cell r="G120">
            <v>591406</v>
          </cell>
          <cell r="H120">
            <v>326049.84000000003</v>
          </cell>
          <cell r="I120">
            <v>0</v>
          </cell>
          <cell r="AY120">
            <v>1924.02</v>
          </cell>
          <cell r="CK120">
            <v>0</v>
          </cell>
          <cell r="CL120">
            <v>0</v>
          </cell>
          <cell r="CM120">
            <v>0</v>
          </cell>
          <cell r="CU120">
            <v>0</v>
          </cell>
        </row>
        <row r="121">
          <cell r="F121">
            <v>1817088</v>
          </cell>
          <cell r="G121">
            <v>1817088</v>
          </cell>
          <cell r="H121">
            <v>6235.19</v>
          </cell>
          <cell r="I121">
            <v>0</v>
          </cell>
          <cell r="AY121">
            <v>0</v>
          </cell>
          <cell r="CK121">
            <v>0</v>
          </cell>
          <cell r="CL121">
            <v>0</v>
          </cell>
          <cell r="CM121">
            <v>0</v>
          </cell>
          <cell r="CU121">
            <v>0</v>
          </cell>
        </row>
        <row r="122">
          <cell r="F122">
            <v>0</v>
          </cell>
          <cell r="G122">
            <v>38756.07</v>
          </cell>
          <cell r="H122">
            <v>38756.07</v>
          </cell>
          <cell r="I122">
            <v>0</v>
          </cell>
          <cell r="AY122">
            <v>0</v>
          </cell>
          <cell r="CK122">
            <v>0</v>
          </cell>
          <cell r="CL122">
            <v>0</v>
          </cell>
          <cell r="CM122">
            <v>0</v>
          </cell>
          <cell r="CU122">
            <v>0</v>
          </cell>
        </row>
        <row r="123">
          <cell r="F123">
            <v>47592</v>
          </cell>
          <cell r="G123">
            <v>50456.44</v>
          </cell>
          <cell r="H123">
            <v>50456.44</v>
          </cell>
          <cell r="I123">
            <v>0</v>
          </cell>
          <cell r="AY123">
            <v>8168.37</v>
          </cell>
          <cell r="CK123">
            <v>0</v>
          </cell>
          <cell r="CL123">
            <v>0</v>
          </cell>
          <cell r="CM123">
            <v>0</v>
          </cell>
          <cell r="CU123">
            <v>0</v>
          </cell>
        </row>
        <row r="124">
          <cell r="F124">
            <v>1144716</v>
          </cell>
          <cell r="G124">
            <v>1144716</v>
          </cell>
          <cell r="H124">
            <v>840658.05</v>
          </cell>
          <cell r="I124">
            <v>0</v>
          </cell>
          <cell r="AY124">
            <v>96180.22</v>
          </cell>
          <cell r="CK124">
            <v>0</v>
          </cell>
          <cell r="CL124">
            <v>0</v>
          </cell>
          <cell r="CM124">
            <v>0</v>
          </cell>
          <cell r="CU124">
            <v>100945.77</v>
          </cell>
        </row>
        <row r="125">
          <cell r="F125">
            <v>194468</v>
          </cell>
          <cell r="G125">
            <v>194468</v>
          </cell>
          <cell r="H125">
            <v>145382.17000000001</v>
          </cell>
          <cell r="I125">
            <v>0</v>
          </cell>
          <cell r="AY125">
            <v>16663.740000000002</v>
          </cell>
          <cell r="CK125">
            <v>0</v>
          </cell>
          <cell r="CL125">
            <v>0</v>
          </cell>
          <cell r="CM125">
            <v>0</v>
          </cell>
          <cell r="CU125">
            <v>17367.34</v>
          </cell>
        </row>
        <row r="126">
          <cell r="F126">
            <v>257400</v>
          </cell>
          <cell r="G126">
            <v>257400</v>
          </cell>
          <cell r="H126">
            <v>203385</v>
          </cell>
          <cell r="I126">
            <v>0</v>
          </cell>
          <cell r="AY126">
            <v>22912.5</v>
          </cell>
          <cell r="CK126">
            <v>0</v>
          </cell>
          <cell r="CL126">
            <v>0</v>
          </cell>
          <cell r="CM126">
            <v>0</v>
          </cell>
          <cell r="CU126">
            <v>23400</v>
          </cell>
        </row>
        <row r="127">
          <cell r="F127">
            <v>207573</v>
          </cell>
          <cell r="G127">
            <v>210178.17</v>
          </cell>
          <cell r="H127">
            <v>210178.17</v>
          </cell>
          <cell r="I127">
            <v>0</v>
          </cell>
          <cell r="AY127">
            <v>0</v>
          </cell>
          <cell r="CK127">
            <v>0</v>
          </cell>
          <cell r="CL127">
            <v>0</v>
          </cell>
          <cell r="CM127">
            <v>0</v>
          </cell>
          <cell r="CU127">
            <v>0</v>
          </cell>
        </row>
        <row r="128">
          <cell r="F128">
            <v>1487270</v>
          </cell>
          <cell r="G128">
            <v>1487270</v>
          </cell>
          <cell r="H128">
            <v>923879.05</v>
          </cell>
          <cell r="I128">
            <v>0</v>
          </cell>
          <cell r="AY128">
            <v>102574.13</v>
          </cell>
          <cell r="CK128">
            <v>0</v>
          </cell>
          <cell r="CL128">
            <v>0</v>
          </cell>
          <cell r="CM128">
            <v>0</v>
          </cell>
          <cell r="CU128">
            <v>102013.2</v>
          </cell>
        </row>
        <row r="129">
          <cell r="F129">
            <v>797496</v>
          </cell>
          <cell r="G129">
            <v>735737.46</v>
          </cell>
          <cell r="H129">
            <v>0</v>
          </cell>
          <cell r="I129">
            <v>0</v>
          </cell>
          <cell r="AY129">
            <v>0</v>
          </cell>
          <cell r="CK129">
            <v>0</v>
          </cell>
          <cell r="CL129">
            <v>0</v>
          </cell>
          <cell r="CM129">
            <v>0</v>
          </cell>
          <cell r="CU129">
            <v>0</v>
          </cell>
        </row>
        <row r="130">
          <cell r="F130">
            <v>35000</v>
          </cell>
          <cell r="G130">
            <v>35000</v>
          </cell>
          <cell r="H130">
            <v>58.65</v>
          </cell>
          <cell r="I130">
            <v>0</v>
          </cell>
          <cell r="AY130">
            <v>58.65</v>
          </cell>
          <cell r="CK130">
            <v>0</v>
          </cell>
          <cell r="CL130">
            <v>0</v>
          </cell>
          <cell r="CM130">
            <v>0</v>
          </cell>
          <cell r="CU130">
            <v>0</v>
          </cell>
        </row>
        <row r="131">
          <cell r="F131">
            <v>69093</v>
          </cell>
          <cell r="G131">
            <v>69093</v>
          </cell>
          <cell r="H131">
            <v>48569.42</v>
          </cell>
          <cell r="I131">
            <v>0</v>
          </cell>
          <cell r="AY131">
            <v>0</v>
          </cell>
          <cell r="CK131">
            <v>0</v>
          </cell>
          <cell r="CL131">
            <v>0</v>
          </cell>
          <cell r="CM131">
            <v>0</v>
          </cell>
          <cell r="CU131">
            <v>0</v>
          </cell>
        </row>
        <row r="132">
          <cell r="F132">
            <v>11401</v>
          </cell>
          <cell r="G132">
            <v>11401</v>
          </cell>
          <cell r="H132">
            <v>6789.48</v>
          </cell>
          <cell r="I132">
            <v>0</v>
          </cell>
          <cell r="AY132">
            <v>1038.31</v>
          </cell>
          <cell r="CK132">
            <v>0</v>
          </cell>
          <cell r="CL132">
            <v>0</v>
          </cell>
          <cell r="CM132">
            <v>0</v>
          </cell>
          <cell r="CU132">
            <v>0</v>
          </cell>
        </row>
        <row r="133">
          <cell r="F133">
            <v>15229</v>
          </cell>
          <cell r="G133">
            <v>15229</v>
          </cell>
          <cell r="H133">
            <v>12708.9</v>
          </cell>
          <cell r="I133">
            <v>835.5</v>
          </cell>
          <cell r="AY133">
            <v>2000.5</v>
          </cell>
          <cell r="CK133">
            <v>0</v>
          </cell>
          <cell r="CL133">
            <v>0</v>
          </cell>
          <cell r="CM133">
            <v>0</v>
          </cell>
          <cell r="CU133">
            <v>0</v>
          </cell>
        </row>
        <row r="134">
          <cell r="F134">
            <v>191305</v>
          </cell>
          <cell r="G134">
            <v>177714.5</v>
          </cell>
          <cell r="H134">
            <v>105143.25</v>
          </cell>
          <cell r="I134">
            <v>0</v>
          </cell>
          <cell r="AY134">
            <v>8891.2199999999993</v>
          </cell>
          <cell r="CK134">
            <v>0</v>
          </cell>
          <cell r="CL134">
            <v>0</v>
          </cell>
          <cell r="CM134">
            <v>0</v>
          </cell>
          <cell r="CU134">
            <v>0</v>
          </cell>
        </row>
        <row r="135">
          <cell r="F135">
            <v>0</v>
          </cell>
          <cell r="G135">
            <v>26205</v>
          </cell>
          <cell r="H135">
            <v>6450.06</v>
          </cell>
          <cell r="I135">
            <v>0</v>
          </cell>
          <cell r="AY135">
            <v>0</v>
          </cell>
          <cell r="CK135">
            <v>0</v>
          </cell>
          <cell r="CL135">
            <v>0</v>
          </cell>
          <cell r="CM135">
            <v>0</v>
          </cell>
          <cell r="CU135">
            <v>0</v>
          </cell>
        </row>
        <row r="136">
          <cell r="F136">
            <v>0</v>
          </cell>
          <cell r="G136">
            <v>310800</v>
          </cell>
          <cell r="H136">
            <v>123413.73</v>
          </cell>
          <cell r="I136">
            <v>48902.16</v>
          </cell>
          <cell r="AY136">
            <v>0</v>
          </cell>
          <cell r="CK136">
            <v>0</v>
          </cell>
          <cell r="CL136">
            <v>0</v>
          </cell>
          <cell r="CM136">
            <v>0</v>
          </cell>
          <cell r="CU136">
            <v>0</v>
          </cell>
        </row>
        <row r="137">
          <cell r="F137">
            <v>50000</v>
          </cell>
          <cell r="G137">
            <v>79500</v>
          </cell>
          <cell r="H137">
            <v>55200</v>
          </cell>
          <cell r="I137">
            <v>19132</v>
          </cell>
          <cell r="AY137">
            <v>0</v>
          </cell>
          <cell r="CK137">
            <v>0</v>
          </cell>
          <cell r="CL137">
            <v>0</v>
          </cell>
          <cell r="CM137">
            <v>0</v>
          </cell>
          <cell r="CU137">
            <v>0</v>
          </cell>
        </row>
        <row r="138">
          <cell r="F138">
            <v>0</v>
          </cell>
          <cell r="G138">
            <v>15450</v>
          </cell>
          <cell r="H138">
            <v>15410</v>
          </cell>
          <cell r="I138">
            <v>0</v>
          </cell>
          <cell r="AY138">
            <v>0</v>
          </cell>
          <cell r="CK138">
            <v>0</v>
          </cell>
          <cell r="CL138">
            <v>0</v>
          </cell>
          <cell r="CM138">
            <v>0</v>
          </cell>
          <cell r="CU138">
            <v>0</v>
          </cell>
        </row>
        <row r="139">
          <cell r="F139">
            <v>5740</v>
          </cell>
          <cell r="G139">
            <v>5740</v>
          </cell>
          <cell r="H139">
            <v>4378.3500000000004</v>
          </cell>
          <cell r="I139">
            <v>0</v>
          </cell>
          <cell r="AY139">
            <v>1136.5</v>
          </cell>
          <cell r="CK139">
            <v>0</v>
          </cell>
          <cell r="CL139">
            <v>0</v>
          </cell>
          <cell r="CM139">
            <v>0</v>
          </cell>
          <cell r="CU139">
            <v>0</v>
          </cell>
        </row>
        <row r="140">
          <cell r="F140">
            <v>5000</v>
          </cell>
          <cell r="G140">
            <v>22200</v>
          </cell>
          <cell r="H140">
            <v>0</v>
          </cell>
          <cell r="I140">
            <v>18400.009999999998</v>
          </cell>
          <cell r="AY140">
            <v>0</v>
          </cell>
          <cell r="CK140">
            <v>0</v>
          </cell>
          <cell r="CL140">
            <v>0</v>
          </cell>
          <cell r="CM140">
            <v>0</v>
          </cell>
          <cell r="CU140">
            <v>0</v>
          </cell>
        </row>
        <row r="141">
          <cell r="F141">
            <v>25000</v>
          </cell>
          <cell r="G141">
            <v>27000</v>
          </cell>
          <cell r="H141">
            <v>15913.92</v>
          </cell>
          <cell r="I141">
            <v>11004</v>
          </cell>
          <cell r="AY141">
            <v>0</v>
          </cell>
          <cell r="CK141">
            <v>0</v>
          </cell>
          <cell r="CL141">
            <v>0</v>
          </cell>
          <cell r="CM141">
            <v>0</v>
          </cell>
          <cell r="CU141">
            <v>0</v>
          </cell>
        </row>
        <row r="142">
          <cell r="F142">
            <v>8000</v>
          </cell>
          <cell r="G142">
            <v>8000</v>
          </cell>
          <cell r="H142">
            <v>1046.29</v>
          </cell>
          <cell r="I142">
            <v>0</v>
          </cell>
          <cell r="AY142">
            <v>698.37</v>
          </cell>
          <cell r="CK142">
            <v>0</v>
          </cell>
          <cell r="CL142">
            <v>0</v>
          </cell>
          <cell r="CM142">
            <v>0</v>
          </cell>
          <cell r="CU142">
            <v>0</v>
          </cell>
        </row>
        <row r="143">
          <cell r="F143">
            <v>50000</v>
          </cell>
          <cell r="G143">
            <v>50000</v>
          </cell>
          <cell r="H143">
            <v>2109</v>
          </cell>
          <cell r="I143">
            <v>0</v>
          </cell>
          <cell r="AY143">
            <v>0</v>
          </cell>
          <cell r="CK143">
            <v>0</v>
          </cell>
          <cell r="CL143">
            <v>0</v>
          </cell>
          <cell r="CM143">
            <v>0</v>
          </cell>
          <cell r="CU143">
            <v>0</v>
          </cell>
        </row>
        <row r="144">
          <cell r="F144">
            <v>6700000</v>
          </cell>
          <cell r="G144">
            <v>8368995</v>
          </cell>
          <cell r="H144">
            <v>4148539.98</v>
          </cell>
          <cell r="I144">
            <v>861934.5</v>
          </cell>
          <cell r="AY144">
            <v>79441.429999999993</v>
          </cell>
          <cell r="CK144">
            <v>0</v>
          </cell>
          <cell r="CL144">
            <v>0</v>
          </cell>
          <cell r="CM144">
            <v>4000000</v>
          </cell>
          <cell r="CU144">
            <v>0</v>
          </cell>
        </row>
        <row r="145">
          <cell r="F145">
            <v>1200000</v>
          </cell>
          <cell r="G145">
            <v>916600</v>
          </cell>
          <cell r="H145">
            <v>49954.42</v>
          </cell>
          <cell r="I145">
            <v>11040</v>
          </cell>
          <cell r="AY145">
            <v>6303.78</v>
          </cell>
          <cell r="CK145">
            <v>0</v>
          </cell>
          <cell r="CL145">
            <v>0</v>
          </cell>
          <cell r="CM145">
            <v>0</v>
          </cell>
          <cell r="CU145">
            <v>0</v>
          </cell>
        </row>
        <row r="146">
          <cell r="F146">
            <v>0</v>
          </cell>
          <cell r="G146">
            <v>10700</v>
          </cell>
          <cell r="H146">
            <v>2578</v>
          </cell>
          <cell r="I146">
            <v>0</v>
          </cell>
          <cell r="AY146">
            <v>0</v>
          </cell>
          <cell r="CK146">
            <v>0</v>
          </cell>
          <cell r="CL146">
            <v>0</v>
          </cell>
          <cell r="CM146">
            <v>0</v>
          </cell>
          <cell r="CU146">
            <v>0</v>
          </cell>
        </row>
        <row r="147">
          <cell r="F147">
            <v>29200</v>
          </cell>
          <cell r="G147">
            <v>29200</v>
          </cell>
          <cell r="H147">
            <v>0</v>
          </cell>
          <cell r="I147">
            <v>0</v>
          </cell>
          <cell r="AY147">
            <v>0</v>
          </cell>
          <cell r="CK147">
            <v>0</v>
          </cell>
          <cell r="CL147">
            <v>0</v>
          </cell>
          <cell r="CM147">
            <v>0</v>
          </cell>
          <cell r="CU147">
            <v>0</v>
          </cell>
        </row>
        <row r="148">
          <cell r="F148">
            <v>15000</v>
          </cell>
          <cell r="G148">
            <v>15000</v>
          </cell>
          <cell r="H148">
            <v>6332</v>
          </cell>
          <cell r="I148">
            <v>390</v>
          </cell>
          <cell r="AY148">
            <v>916</v>
          </cell>
          <cell r="CK148">
            <v>0</v>
          </cell>
          <cell r="CL148">
            <v>0</v>
          </cell>
          <cell r="CM148">
            <v>0</v>
          </cell>
          <cell r="CU148">
            <v>0</v>
          </cell>
        </row>
        <row r="149">
          <cell r="F149">
            <v>39000</v>
          </cell>
          <cell r="G149">
            <v>72000</v>
          </cell>
          <cell r="H149">
            <v>20375.61</v>
          </cell>
          <cell r="I149">
            <v>35987.199999999997</v>
          </cell>
          <cell r="AY149">
            <v>620</v>
          </cell>
          <cell r="CK149">
            <v>0</v>
          </cell>
          <cell r="CL149">
            <v>0</v>
          </cell>
          <cell r="CM149">
            <v>0</v>
          </cell>
          <cell r="CU149">
            <v>0</v>
          </cell>
        </row>
        <row r="150">
          <cell r="F150">
            <v>10000</v>
          </cell>
          <cell r="G150">
            <v>50000</v>
          </cell>
          <cell r="H150">
            <v>0</v>
          </cell>
          <cell r="I150">
            <v>39193.519999999997</v>
          </cell>
          <cell r="AY150">
            <v>0</v>
          </cell>
          <cell r="CK150">
            <v>0</v>
          </cell>
          <cell r="CL150">
            <v>0</v>
          </cell>
          <cell r="CM150">
            <v>0</v>
          </cell>
          <cell r="CU150">
            <v>0</v>
          </cell>
        </row>
        <row r="151">
          <cell r="F151">
            <v>65000</v>
          </cell>
          <cell r="G151">
            <v>65000</v>
          </cell>
          <cell r="H151">
            <v>34077.35</v>
          </cell>
          <cell r="I151">
            <v>493</v>
          </cell>
          <cell r="AY151">
            <v>0</v>
          </cell>
          <cell r="CK151">
            <v>0</v>
          </cell>
          <cell r="CL151">
            <v>0</v>
          </cell>
          <cell r="CM151">
            <v>0</v>
          </cell>
          <cell r="CU151">
            <v>0</v>
          </cell>
        </row>
        <row r="152">
          <cell r="F152">
            <v>38000</v>
          </cell>
          <cell r="G152">
            <v>47500</v>
          </cell>
          <cell r="H152">
            <v>34713</v>
          </cell>
          <cell r="I152">
            <v>11278.9</v>
          </cell>
          <cell r="AY152">
            <v>688</v>
          </cell>
          <cell r="CK152">
            <v>0</v>
          </cell>
          <cell r="CL152">
            <v>0</v>
          </cell>
          <cell r="CM152">
            <v>0</v>
          </cell>
          <cell r="CU152">
            <v>0</v>
          </cell>
        </row>
        <row r="153">
          <cell r="F153">
            <v>10000</v>
          </cell>
          <cell r="G153">
            <v>95000</v>
          </cell>
          <cell r="H153">
            <v>0</v>
          </cell>
          <cell r="I153">
            <v>76569</v>
          </cell>
          <cell r="AY153">
            <v>0</v>
          </cell>
          <cell r="CK153">
            <v>0</v>
          </cell>
          <cell r="CL153">
            <v>0</v>
          </cell>
          <cell r="CM153">
            <v>0</v>
          </cell>
          <cell r="CU153">
            <v>0</v>
          </cell>
        </row>
        <row r="154">
          <cell r="F154">
            <v>40000</v>
          </cell>
          <cell r="G154">
            <v>40000</v>
          </cell>
          <cell r="H154">
            <v>32586.78</v>
          </cell>
          <cell r="I154">
            <v>1337.51</v>
          </cell>
          <cell r="AY154">
            <v>971.51</v>
          </cell>
          <cell r="CK154">
            <v>0</v>
          </cell>
          <cell r="CL154">
            <v>0</v>
          </cell>
          <cell r="CM154">
            <v>0</v>
          </cell>
          <cell r="CU154">
            <v>0</v>
          </cell>
        </row>
        <row r="155">
          <cell r="F155">
            <v>25000</v>
          </cell>
          <cell r="G155">
            <v>25000</v>
          </cell>
          <cell r="H155">
            <v>19809.46</v>
          </cell>
          <cell r="I155">
            <v>327.10000000000002</v>
          </cell>
          <cell r="AY155">
            <v>644.9</v>
          </cell>
          <cell r="CK155">
            <v>0</v>
          </cell>
          <cell r="CL155">
            <v>0</v>
          </cell>
          <cell r="CM155">
            <v>0</v>
          </cell>
          <cell r="CU155">
            <v>0</v>
          </cell>
        </row>
        <row r="156">
          <cell r="F156">
            <v>314779</v>
          </cell>
          <cell r="G156">
            <v>281179</v>
          </cell>
          <cell r="H156">
            <v>127316.96</v>
          </cell>
          <cell r="I156">
            <v>0</v>
          </cell>
          <cell r="AY156">
            <v>0</v>
          </cell>
          <cell r="CK156">
            <v>0</v>
          </cell>
          <cell r="CL156">
            <v>0</v>
          </cell>
          <cell r="CM156">
            <v>0</v>
          </cell>
          <cell r="CU156">
            <v>0</v>
          </cell>
        </row>
        <row r="157">
          <cell r="F157">
            <v>200000</v>
          </cell>
          <cell r="G157">
            <v>200000</v>
          </cell>
          <cell r="H157">
            <v>137064</v>
          </cell>
          <cell r="I157">
            <v>0</v>
          </cell>
          <cell r="AY157">
            <v>23904</v>
          </cell>
          <cell r="CK157">
            <v>0</v>
          </cell>
          <cell r="CL157">
            <v>0</v>
          </cell>
          <cell r="CM157">
            <v>0</v>
          </cell>
          <cell r="CU157">
            <v>0</v>
          </cell>
        </row>
        <row r="158">
          <cell r="F158">
            <v>99910</v>
          </cell>
          <cell r="G158">
            <v>99910</v>
          </cell>
          <cell r="H158">
            <v>57325.57</v>
          </cell>
          <cell r="I158">
            <v>14152.57</v>
          </cell>
          <cell r="AY158">
            <v>1454</v>
          </cell>
          <cell r="CK158">
            <v>0</v>
          </cell>
          <cell r="CL158">
            <v>0</v>
          </cell>
          <cell r="CM158">
            <v>0</v>
          </cell>
          <cell r="CU158">
            <v>0</v>
          </cell>
        </row>
        <row r="159">
          <cell r="F159">
            <v>9000</v>
          </cell>
          <cell r="G159">
            <v>9000</v>
          </cell>
          <cell r="H159">
            <v>7301.68</v>
          </cell>
          <cell r="I159">
            <v>0</v>
          </cell>
          <cell r="AY159">
            <v>999.01</v>
          </cell>
          <cell r="CK159">
            <v>0</v>
          </cell>
          <cell r="CL159">
            <v>0</v>
          </cell>
          <cell r="CM159">
            <v>0</v>
          </cell>
          <cell r="CU159">
            <v>0</v>
          </cell>
        </row>
        <row r="160">
          <cell r="F160">
            <v>45000</v>
          </cell>
          <cell r="G160">
            <v>29550</v>
          </cell>
          <cell r="H160">
            <v>0</v>
          </cell>
          <cell r="I160">
            <v>0</v>
          </cell>
          <cell r="AY160">
            <v>0</v>
          </cell>
          <cell r="CK160">
            <v>0</v>
          </cell>
          <cell r="CL160">
            <v>0</v>
          </cell>
          <cell r="CM160">
            <v>0</v>
          </cell>
          <cell r="CU160">
            <v>0</v>
          </cell>
        </row>
        <row r="162">
          <cell r="F162">
            <v>2000</v>
          </cell>
          <cell r="G162">
            <v>2000</v>
          </cell>
          <cell r="H162">
            <v>1025.02</v>
          </cell>
          <cell r="I162">
            <v>0</v>
          </cell>
          <cell r="AY162">
            <v>0</v>
          </cell>
          <cell r="CK162">
            <v>0</v>
          </cell>
          <cell r="CL162">
            <v>0</v>
          </cell>
          <cell r="CM162">
            <v>0</v>
          </cell>
          <cell r="CU162">
            <v>0</v>
          </cell>
        </row>
        <row r="163">
          <cell r="F163">
            <v>1000</v>
          </cell>
          <cell r="G163">
            <v>1000</v>
          </cell>
          <cell r="H163">
            <v>48.3</v>
          </cell>
          <cell r="I163">
            <v>0</v>
          </cell>
          <cell r="AY163">
            <v>0</v>
          </cell>
          <cell r="CK163">
            <v>0</v>
          </cell>
          <cell r="CL163">
            <v>0</v>
          </cell>
          <cell r="CM163">
            <v>0</v>
          </cell>
          <cell r="CU163">
            <v>0</v>
          </cell>
        </row>
        <row r="164">
          <cell r="F164">
            <v>1000</v>
          </cell>
          <cell r="G164">
            <v>1000</v>
          </cell>
          <cell r="H164">
            <v>980</v>
          </cell>
          <cell r="I164">
            <v>0</v>
          </cell>
          <cell r="AY164">
            <v>0</v>
          </cell>
          <cell r="CK164">
            <v>0</v>
          </cell>
          <cell r="CL164">
            <v>0</v>
          </cell>
          <cell r="CM164">
            <v>0</v>
          </cell>
          <cell r="CU164">
            <v>0</v>
          </cell>
        </row>
        <row r="165">
          <cell r="F165">
            <v>144397</v>
          </cell>
          <cell r="G165">
            <v>144397</v>
          </cell>
          <cell r="H165">
            <v>50858.82</v>
          </cell>
          <cell r="I165">
            <v>2619.7199999999998</v>
          </cell>
          <cell r="AY165">
            <v>1744.02</v>
          </cell>
          <cell r="CK165">
            <v>0</v>
          </cell>
          <cell r="CL165">
            <v>0</v>
          </cell>
          <cell r="CM165">
            <v>0</v>
          </cell>
          <cell r="CU165">
            <v>0</v>
          </cell>
        </row>
        <row r="166">
          <cell r="F166">
            <v>0</v>
          </cell>
          <cell r="G166">
            <v>1025311.54</v>
          </cell>
          <cell r="H166">
            <v>973360.3</v>
          </cell>
          <cell r="I166">
            <v>31262.75</v>
          </cell>
          <cell r="AY166">
            <v>0</v>
          </cell>
          <cell r="CK166">
            <v>0</v>
          </cell>
          <cell r="CL166">
            <v>0</v>
          </cell>
          <cell r="CM166">
            <v>0</v>
          </cell>
          <cell r="CU166">
            <v>0</v>
          </cell>
        </row>
        <row r="169">
          <cell r="F169">
            <v>1109856</v>
          </cell>
          <cell r="G169">
            <v>1109856</v>
          </cell>
          <cell r="H169">
            <v>844148.3</v>
          </cell>
          <cell r="I169">
            <v>0</v>
          </cell>
          <cell r="AY169">
            <v>96987</v>
          </cell>
          <cell r="CK169">
            <v>0</v>
          </cell>
          <cell r="CL169">
            <v>0</v>
          </cell>
          <cell r="CM169">
            <v>0</v>
          </cell>
          <cell r="CU169">
            <v>90444</v>
          </cell>
        </row>
        <row r="170">
          <cell r="F170">
            <v>56628</v>
          </cell>
          <cell r="G170">
            <v>56628</v>
          </cell>
          <cell r="H170">
            <v>49956.67</v>
          </cell>
          <cell r="I170">
            <v>0</v>
          </cell>
          <cell r="AY170">
            <v>5141</v>
          </cell>
          <cell r="CK170">
            <v>0</v>
          </cell>
          <cell r="CL170">
            <v>0</v>
          </cell>
          <cell r="CM170">
            <v>0</v>
          </cell>
          <cell r="CU170">
            <v>5326</v>
          </cell>
        </row>
        <row r="171">
          <cell r="F171">
            <v>87095</v>
          </cell>
          <cell r="G171">
            <v>87095</v>
          </cell>
          <cell r="H171">
            <v>38905.980000000003</v>
          </cell>
          <cell r="I171">
            <v>0</v>
          </cell>
          <cell r="AY171">
            <v>0</v>
          </cell>
          <cell r="CK171">
            <v>0</v>
          </cell>
          <cell r="CL171">
            <v>0</v>
          </cell>
          <cell r="CM171">
            <v>0</v>
          </cell>
          <cell r="CU171">
            <v>0</v>
          </cell>
        </row>
        <row r="172">
          <cell r="F172">
            <v>226816</v>
          </cell>
          <cell r="G172">
            <v>226816</v>
          </cell>
          <cell r="H172">
            <v>0</v>
          </cell>
          <cell r="I172">
            <v>0</v>
          </cell>
          <cell r="AY172">
            <v>0</v>
          </cell>
          <cell r="CK172">
            <v>0</v>
          </cell>
          <cell r="CL172">
            <v>0</v>
          </cell>
          <cell r="CM172">
            <v>0</v>
          </cell>
          <cell r="CU172">
            <v>0</v>
          </cell>
        </row>
        <row r="173">
          <cell r="F173">
            <v>147355</v>
          </cell>
          <cell r="G173">
            <v>164887.85999999999</v>
          </cell>
          <cell r="H173">
            <v>164887.85999999999</v>
          </cell>
          <cell r="I173">
            <v>0</v>
          </cell>
          <cell r="AY173">
            <v>37009.22</v>
          </cell>
          <cell r="CK173">
            <v>0</v>
          </cell>
          <cell r="CL173">
            <v>0</v>
          </cell>
          <cell r="CM173">
            <v>0</v>
          </cell>
          <cell r="CU173">
            <v>0</v>
          </cell>
        </row>
        <row r="174">
          <cell r="F174">
            <v>7417</v>
          </cell>
          <cell r="G174">
            <v>21007.5</v>
          </cell>
          <cell r="H174">
            <v>21007.5</v>
          </cell>
          <cell r="I174">
            <v>0</v>
          </cell>
          <cell r="AY174">
            <v>0</v>
          </cell>
          <cell r="CK174">
            <v>0</v>
          </cell>
          <cell r="CL174">
            <v>0</v>
          </cell>
          <cell r="CM174">
            <v>0</v>
          </cell>
          <cell r="CU174">
            <v>0</v>
          </cell>
        </row>
        <row r="175">
          <cell r="F175">
            <v>172279</v>
          </cell>
          <cell r="G175">
            <v>172279</v>
          </cell>
          <cell r="H175">
            <v>127646.5</v>
          </cell>
          <cell r="I175">
            <v>0</v>
          </cell>
          <cell r="AY175">
            <v>14945.37</v>
          </cell>
          <cell r="CK175">
            <v>0</v>
          </cell>
          <cell r="CL175">
            <v>0</v>
          </cell>
          <cell r="CM175">
            <v>0</v>
          </cell>
          <cell r="CU175">
            <v>13959.12</v>
          </cell>
        </row>
        <row r="176">
          <cell r="F176">
            <v>28666</v>
          </cell>
          <cell r="G176">
            <v>28666</v>
          </cell>
          <cell r="H176">
            <v>21789.89</v>
          </cell>
          <cell r="I176">
            <v>0</v>
          </cell>
          <cell r="AY176">
            <v>2545.16</v>
          </cell>
          <cell r="CK176">
            <v>0</v>
          </cell>
          <cell r="CL176">
            <v>0</v>
          </cell>
          <cell r="CM176">
            <v>0</v>
          </cell>
          <cell r="CU176">
            <v>2376.35</v>
          </cell>
        </row>
        <row r="177">
          <cell r="F177">
            <v>46200</v>
          </cell>
          <cell r="G177">
            <v>46200</v>
          </cell>
          <cell r="H177">
            <v>34222.5</v>
          </cell>
          <cell r="I177">
            <v>0</v>
          </cell>
          <cell r="AY177">
            <v>4095</v>
          </cell>
          <cell r="CK177">
            <v>0</v>
          </cell>
          <cell r="CL177">
            <v>0</v>
          </cell>
          <cell r="CM177">
            <v>0</v>
          </cell>
          <cell r="CU177">
            <v>3510</v>
          </cell>
        </row>
        <row r="178">
          <cell r="F178">
            <v>25922</v>
          </cell>
          <cell r="G178">
            <v>25922</v>
          </cell>
          <cell r="H178">
            <v>25637.33</v>
          </cell>
          <cell r="I178">
            <v>0</v>
          </cell>
          <cell r="AY178">
            <v>0</v>
          </cell>
          <cell r="CK178">
            <v>0</v>
          </cell>
          <cell r="CL178">
            <v>0</v>
          </cell>
          <cell r="CM178">
            <v>0</v>
          </cell>
          <cell r="CU178">
            <v>0</v>
          </cell>
        </row>
        <row r="179">
          <cell r="F179">
            <v>147368</v>
          </cell>
          <cell r="G179">
            <v>147368</v>
          </cell>
          <cell r="H179">
            <v>114154.95</v>
          </cell>
          <cell r="I179">
            <v>0</v>
          </cell>
          <cell r="AY179">
            <v>13935.46</v>
          </cell>
          <cell r="CK179">
            <v>0</v>
          </cell>
          <cell r="CL179">
            <v>0</v>
          </cell>
          <cell r="CM179">
            <v>0</v>
          </cell>
          <cell r="CU179">
            <v>10099.26</v>
          </cell>
        </row>
        <row r="180">
          <cell r="F180">
            <v>169488</v>
          </cell>
          <cell r="G180">
            <v>169991.6</v>
          </cell>
          <cell r="H180">
            <v>137631.75</v>
          </cell>
          <cell r="I180">
            <v>0</v>
          </cell>
          <cell r="AY180">
            <v>19293.38</v>
          </cell>
          <cell r="CK180">
            <v>0</v>
          </cell>
          <cell r="CL180">
            <v>0</v>
          </cell>
          <cell r="CM180">
            <v>0</v>
          </cell>
          <cell r="CU180">
            <v>0</v>
          </cell>
        </row>
        <row r="181">
          <cell r="F181">
            <v>29555</v>
          </cell>
          <cell r="G181">
            <v>29555</v>
          </cell>
          <cell r="H181">
            <v>10661.58</v>
          </cell>
          <cell r="I181">
            <v>0</v>
          </cell>
          <cell r="AY181">
            <v>0</v>
          </cell>
          <cell r="CK181">
            <v>0</v>
          </cell>
          <cell r="CL181">
            <v>0</v>
          </cell>
          <cell r="CM181">
            <v>0</v>
          </cell>
          <cell r="CU181">
            <v>0</v>
          </cell>
        </row>
        <row r="182">
          <cell r="F182">
            <v>1437</v>
          </cell>
          <cell r="G182">
            <v>1437</v>
          </cell>
          <cell r="H182">
            <v>846.38</v>
          </cell>
          <cell r="I182">
            <v>0</v>
          </cell>
          <cell r="AY182">
            <v>126.56</v>
          </cell>
          <cell r="CK182">
            <v>0</v>
          </cell>
          <cell r="CL182">
            <v>0</v>
          </cell>
          <cell r="CM182">
            <v>0</v>
          </cell>
          <cell r="CU182">
            <v>0</v>
          </cell>
        </row>
        <row r="183">
          <cell r="F183">
            <v>32286</v>
          </cell>
          <cell r="G183">
            <v>32286</v>
          </cell>
          <cell r="H183">
            <v>26629.439999999999</v>
          </cell>
          <cell r="I183">
            <v>0</v>
          </cell>
          <cell r="AY183">
            <v>2710.64</v>
          </cell>
          <cell r="CK183">
            <v>0</v>
          </cell>
          <cell r="CL183">
            <v>0</v>
          </cell>
          <cell r="CM183">
            <v>0</v>
          </cell>
          <cell r="CU183">
            <v>0</v>
          </cell>
        </row>
        <row r="184">
          <cell r="F184">
            <v>153432</v>
          </cell>
          <cell r="G184">
            <v>153432</v>
          </cell>
          <cell r="H184">
            <v>86813.4</v>
          </cell>
          <cell r="I184">
            <v>9338</v>
          </cell>
          <cell r="AY184">
            <v>10407.4</v>
          </cell>
          <cell r="CK184">
            <v>0</v>
          </cell>
          <cell r="CL184">
            <v>0</v>
          </cell>
          <cell r="CM184">
            <v>0</v>
          </cell>
          <cell r="CU184">
            <v>0</v>
          </cell>
        </row>
        <row r="185">
          <cell r="F185">
            <v>200000</v>
          </cell>
          <cell r="G185">
            <v>179000</v>
          </cell>
          <cell r="H185">
            <v>119099.17</v>
          </cell>
          <cell r="I185">
            <v>0</v>
          </cell>
          <cell r="AY185">
            <v>0</v>
          </cell>
          <cell r="CK185">
            <v>0</v>
          </cell>
          <cell r="CL185">
            <v>0</v>
          </cell>
          <cell r="CM185">
            <v>0</v>
          </cell>
          <cell r="CU185">
            <v>0</v>
          </cell>
        </row>
        <row r="186">
          <cell r="F186">
            <v>20000</v>
          </cell>
          <cell r="G186">
            <v>30000</v>
          </cell>
          <cell r="H186">
            <v>21454.97</v>
          </cell>
          <cell r="I186">
            <v>0</v>
          </cell>
          <cell r="AY186">
            <v>0</v>
          </cell>
          <cell r="CK186">
            <v>0</v>
          </cell>
          <cell r="CL186">
            <v>0</v>
          </cell>
          <cell r="CM186">
            <v>0</v>
          </cell>
          <cell r="CU186">
            <v>0</v>
          </cell>
        </row>
        <row r="187">
          <cell r="F187">
            <v>19105</v>
          </cell>
          <cell r="G187">
            <v>19105</v>
          </cell>
          <cell r="H187">
            <v>0</v>
          </cell>
          <cell r="I187">
            <v>0</v>
          </cell>
          <cell r="AY187">
            <v>0</v>
          </cell>
          <cell r="CK187">
            <v>0</v>
          </cell>
          <cell r="CL187">
            <v>0</v>
          </cell>
          <cell r="CM187">
            <v>0</v>
          </cell>
          <cell r="CU187">
            <v>0</v>
          </cell>
        </row>
        <row r="188">
          <cell r="F188">
            <v>20000</v>
          </cell>
          <cell r="G188">
            <v>20000</v>
          </cell>
          <cell r="H188">
            <v>2875</v>
          </cell>
          <cell r="I188">
            <v>4680</v>
          </cell>
          <cell r="AY188">
            <v>0</v>
          </cell>
          <cell r="CK188">
            <v>0</v>
          </cell>
          <cell r="CL188">
            <v>0</v>
          </cell>
          <cell r="CM188">
            <v>0</v>
          </cell>
          <cell r="CU188">
            <v>0</v>
          </cell>
        </row>
        <row r="189">
          <cell r="F189">
            <v>10000</v>
          </cell>
          <cell r="G189">
            <v>10000</v>
          </cell>
          <cell r="H189">
            <v>7111.96</v>
          </cell>
          <cell r="I189">
            <v>2193.9499999999998</v>
          </cell>
          <cell r="AY189">
            <v>0</v>
          </cell>
          <cell r="CK189">
            <v>0</v>
          </cell>
          <cell r="CL189">
            <v>0</v>
          </cell>
          <cell r="CM189">
            <v>0</v>
          </cell>
          <cell r="CU189">
            <v>0</v>
          </cell>
        </row>
        <row r="190">
          <cell r="F190">
            <v>155000</v>
          </cell>
          <cell r="G190">
            <v>155000</v>
          </cell>
          <cell r="H190">
            <v>72491.429999999993</v>
          </cell>
          <cell r="I190">
            <v>16287.89</v>
          </cell>
          <cell r="AY190">
            <v>0</v>
          </cell>
          <cell r="CK190">
            <v>0</v>
          </cell>
          <cell r="CL190">
            <v>0</v>
          </cell>
          <cell r="CM190">
            <v>0</v>
          </cell>
          <cell r="CU190">
            <v>0</v>
          </cell>
        </row>
        <row r="191">
          <cell r="F191">
            <v>52000</v>
          </cell>
          <cell r="G191">
            <v>52000</v>
          </cell>
          <cell r="H191">
            <v>0</v>
          </cell>
          <cell r="I191">
            <v>0</v>
          </cell>
          <cell r="AY191">
            <v>0</v>
          </cell>
          <cell r="CK191">
            <v>0</v>
          </cell>
          <cell r="CL191">
            <v>0</v>
          </cell>
          <cell r="CM191">
            <v>0</v>
          </cell>
          <cell r="CU191">
            <v>0</v>
          </cell>
        </row>
        <row r="192">
          <cell r="F192">
            <v>0</v>
          </cell>
          <cell r="G192">
            <v>40000</v>
          </cell>
          <cell r="H192">
            <v>34750</v>
          </cell>
          <cell r="I192">
            <v>0</v>
          </cell>
          <cell r="AY192">
            <v>0</v>
          </cell>
          <cell r="CK192">
            <v>0</v>
          </cell>
          <cell r="CL192">
            <v>0</v>
          </cell>
          <cell r="CM192">
            <v>0</v>
          </cell>
          <cell r="CU192">
            <v>0</v>
          </cell>
        </row>
        <row r="193">
          <cell r="F193">
            <v>0</v>
          </cell>
          <cell r="G193">
            <v>9400</v>
          </cell>
          <cell r="H193">
            <v>3675.54</v>
          </cell>
          <cell r="I193">
            <v>2860</v>
          </cell>
          <cell r="AY193">
            <v>0</v>
          </cell>
          <cell r="CK193">
            <v>0</v>
          </cell>
          <cell r="CL193">
            <v>0</v>
          </cell>
          <cell r="CM193">
            <v>0</v>
          </cell>
          <cell r="CU193">
            <v>0</v>
          </cell>
        </row>
        <row r="194">
          <cell r="F194">
            <v>0</v>
          </cell>
          <cell r="G194">
            <v>9600</v>
          </cell>
          <cell r="H194">
            <v>826</v>
          </cell>
          <cell r="I194">
            <v>0</v>
          </cell>
          <cell r="AY194">
            <v>0</v>
          </cell>
          <cell r="CK194">
            <v>0</v>
          </cell>
          <cell r="CL194">
            <v>0</v>
          </cell>
          <cell r="CM194">
            <v>0</v>
          </cell>
          <cell r="CU194">
            <v>0</v>
          </cell>
        </row>
        <row r="195">
          <cell r="F195">
            <v>0</v>
          </cell>
          <cell r="G195">
            <v>19400</v>
          </cell>
          <cell r="H195">
            <v>1231.9000000000001</v>
          </cell>
          <cell r="I195">
            <v>9397.5</v>
          </cell>
          <cell r="AY195">
            <v>0</v>
          </cell>
          <cell r="CK195">
            <v>0</v>
          </cell>
          <cell r="CL195">
            <v>0</v>
          </cell>
          <cell r="CM195">
            <v>0</v>
          </cell>
          <cell r="CU195">
            <v>0</v>
          </cell>
        </row>
        <row r="196">
          <cell r="F196">
            <v>120000</v>
          </cell>
          <cell r="G196">
            <v>120000</v>
          </cell>
          <cell r="H196">
            <v>98990.47</v>
          </cell>
          <cell r="I196">
            <v>778.26</v>
          </cell>
          <cell r="AY196">
            <v>9027.5</v>
          </cell>
          <cell r="CK196">
            <v>0</v>
          </cell>
          <cell r="CL196">
            <v>0</v>
          </cell>
          <cell r="CM196">
            <v>0</v>
          </cell>
          <cell r="CU196">
            <v>0</v>
          </cell>
        </row>
        <row r="197">
          <cell r="F197">
            <v>19177</v>
          </cell>
          <cell r="G197">
            <v>19177</v>
          </cell>
          <cell r="H197">
            <v>14106.2</v>
          </cell>
          <cell r="I197">
            <v>0</v>
          </cell>
          <cell r="AY197">
            <v>0</v>
          </cell>
          <cell r="CK197">
            <v>0</v>
          </cell>
          <cell r="CL197">
            <v>0</v>
          </cell>
          <cell r="CM197">
            <v>0</v>
          </cell>
          <cell r="CU197">
            <v>0</v>
          </cell>
        </row>
        <row r="198">
          <cell r="F198">
            <v>250000</v>
          </cell>
          <cell r="G198">
            <v>211600</v>
          </cell>
          <cell r="H198">
            <v>95103.76</v>
          </cell>
          <cell r="I198">
            <v>27672.76</v>
          </cell>
          <cell r="AY198">
            <v>0</v>
          </cell>
          <cell r="CK198">
            <v>0</v>
          </cell>
          <cell r="CL198">
            <v>0</v>
          </cell>
          <cell r="CM198">
            <v>0</v>
          </cell>
          <cell r="CU198">
            <v>0</v>
          </cell>
        </row>
        <row r="199">
          <cell r="F199">
            <v>15000</v>
          </cell>
          <cell r="G199">
            <v>15000</v>
          </cell>
          <cell r="H199">
            <v>7553.79</v>
          </cell>
          <cell r="I199">
            <v>22.5</v>
          </cell>
          <cell r="AY199">
            <v>1757.8</v>
          </cell>
          <cell r="CK199">
            <v>0</v>
          </cell>
          <cell r="CL199">
            <v>0</v>
          </cell>
          <cell r="CM199">
            <v>0</v>
          </cell>
          <cell r="CU199">
            <v>0</v>
          </cell>
        </row>
        <row r="200">
          <cell r="F200">
            <v>10000</v>
          </cell>
          <cell r="G200">
            <v>10000</v>
          </cell>
          <cell r="H200">
            <v>555</v>
          </cell>
          <cell r="I200">
            <v>0</v>
          </cell>
          <cell r="AY200">
            <v>0</v>
          </cell>
          <cell r="CK200">
            <v>0</v>
          </cell>
          <cell r="CL200">
            <v>0</v>
          </cell>
          <cell r="CM200">
            <v>0</v>
          </cell>
          <cell r="CU200">
            <v>0</v>
          </cell>
        </row>
        <row r="201">
          <cell r="F201">
            <v>1000</v>
          </cell>
          <cell r="G201">
            <v>1000</v>
          </cell>
          <cell r="H201">
            <v>78.03</v>
          </cell>
          <cell r="I201">
            <v>0</v>
          </cell>
          <cell r="AY201">
            <v>0</v>
          </cell>
          <cell r="CK201">
            <v>0</v>
          </cell>
          <cell r="CL201">
            <v>0</v>
          </cell>
          <cell r="CM201">
            <v>0</v>
          </cell>
          <cell r="CU201">
            <v>0</v>
          </cell>
        </row>
        <row r="202">
          <cell r="F202">
            <v>5000</v>
          </cell>
          <cell r="G202">
            <v>5000</v>
          </cell>
          <cell r="H202">
            <v>1255.1300000000001</v>
          </cell>
          <cell r="I202">
            <v>0</v>
          </cell>
          <cell r="AY202">
            <v>0</v>
          </cell>
          <cell r="CK202">
            <v>0</v>
          </cell>
          <cell r="CL202">
            <v>0</v>
          </cell>
          <cell r="CM202">
            <v>0</v>
          </cell>
          <cell r="CU202">
            <v>0</v>
          </cell>
        </row>
        <row r="203">
          <cell r="F203">
            <v>81276</v>
          </cell>
          <cell r="G203">
            <v>81276</v>
          </cell>
          <cell r="H203">
            <v>58317.65</v>
          </cell>
          <cell r="I203">
            <v>2393.2800000000002</v>
          </cell>
          <cell r="AY203">
            <v>2299.2800000000002</v>
          </cell>
          <cell r="CK203">
            <v>0</v>
          </cell>
          <cell r="CL203">
            <v>0</v>
          </cell>
          <cell r="CM203">
            <v>0</v>
          </cell>
          <cell r="CU203">
            <v>0</v>
          </cell>
        </row>
        <row r="204">
          <cell r="F204">
            <v>4602924</v>
          </cell>
          <cell r="G204">
            <v>4602924</v>
          </cell>
          <cell r="H204">
            <v>3519638.5</v>
          </cell>
          <cell r="I204">
            <v>0</v>
          </cell>
          <cell r="AY204">
            <v>407232.46</v>
          </cell>
          <cell r="CK204">
            <v>0</v>
          </cell>
          <cell r="CL204">
            <v>0</v>
          </cell>
          <cell r="CM204">
            <v>0</v>
          </cell>
          <cell r="CU204">
            <v>402757</v>
          </cell>
        </row>
        <row r="205">
          <cell r="F205">
            <v>1530000</v>
          </cell>
          <cell r="G205">
            <v>2273094.2000000002</v>
          </cell>
          <cell r="H205">
            <v>1362209.86</v>
          </cell>
          <cell r="I205">
            <v>734311.41</v>
          </cell>
          <cell r="AY205">
            <v>5500</v>
          </cell>
          <cell r="CK205">
            <v>0</v>
          </cell>
          <cell r="CL205">
            <v>0</v>
          </cell>
          <cell r="CM205">
            <v>200321</v>
          </cell>
          <cell r="CU205">
            <v>0</v>
          </cell>
        </row>
        <row r="206">
          <cell r="F206">
            <v>18849</v>
          </cell>
          <cell r="G206">
            <v>18849</v>
          </cell>
          <cell r="H206">
            <v>0</v>
          </cell>
          <cell r="I206">
            <v>0</v>
          </cell>
          <cell r="AY206">
            <v>0</v>
          </cell>
          <cell r="CK206">
            <v>0</v>
          </cell>
          <cell r="CL206">
            <v>0</v>
          </cell>
          <cell r="CM206">
            <v>0</v>
          </cell>
          <cell r="CU206">
            <v>0</v>
          </cell>
        </row>
        <row r="207">
          <cell r="F207">
            <v>0</v>
          </cell>
          <cell r="G207">
            <v>329552.74</v>
          </cell>
          <cell r="H207">
            <v>329552.74</v>
          </cell>
          <cell r="I207">
            <v>0</v>
          </cell>
          <cell r="AY207">
            <v>0</v>
          </cell>
          <cell r="CK207">
            <v>0</v>
          </cell>
          <cell r="CL207">
            <v>0</v>
          </cell>
          <cell r="CM207">
            <v>0</v>
          </cell>
          <cell r="CU207">
            <v>51443.68</v>
          </cell>
        </row>
        <row r="208">
          <cell r="F208">
            <v>91465</v>
          </cell>
          <cell r="G208">
            <v>91465</v>
          </cell>
          <cell r="H208">
            <v>66693.67</v>
          </cell>
          <cell r="I208">
            <v>0</v>
          </cell>
          <cell r="AY208">
            <v>8112</v>
          </cell>
          <cell r="CK208">
            <v>0</v>
          </cell>
          <cell r="CL208">
            <v>0</v>
          </cell>
          <cell r="CM208">
            <v>0</v>
          </cell>
          <cell r="CU208">
            <v>7000</v>
          </cell>
        </row>
        <row r="209">
          <cell r="F209">
            <v>291717</v>
          </cell>
          <cell r="G209">
            <v>291717</v>
          </cell>
          <cell r="H209">
            <v>138400.84</v>
          </cell>
          <cell r="I209">
            <v>0</v>
          </cell>
          <cell r="AY209">
            <v>0</v>
          </cell>
          <cell r="CK209">
            <v>0</v>
          </cell>
          <cell r="CL209">
            <v>0</v>
          </cell>
          <cell r="CM209">
            <v>0</v>
          </cell>
          <cell r="CU209">
            <v>0</v>
          </cell>
        </row>
        <row r="210">
          <cell r="F210">
            <v>913038</v>
          </cell>
          <cell r="G210">
            <v>913038</v>
          </cell>
          <cell r="H210">
            <v>0</v>
          </cell>
          <cell r="I210">
            <v>0</v>
          </cell>
          <cell r="AY210">
            <v>0</v>
          </cell>
          <cell r="CK210">
            <v>0</v>
          </cell>
          <cell r="CL210">
            <v>0</v>
          </cell>
          <cell r="CM210">
            <v>0</v>
          </cell>
          <cell r="CU210">
            <v>0</v>
          </cell>
        </row>
        <row r="211">
          <cell r="F211">
            <v>461848</v>
          </cell>
          <cell r="G211">
            <v>461848</v>
          </cell>
          <cell r="H211">
            <v>330832.23</v>
          </cell>
          <cell r="I211">
            <v>0</v>
          </cell>
          <cell r="AY211">
            <v>40046.29</v>
          </cell>
          <cell r="CK211">
            <v>0</v>
          </cell>
          <cell r="CL211">
            <v>0</v>
          </cell>
          <cell r="CM211">
            <v>0</v>
          </cell>
          <cell r="CU211">
            <v>40347.15</v>
          </cell>
        </row>
        <row r="212">
          <cell r="F212">
            <v>77872</v>
          </cell>
          <cell r="G212">
            <v>77872</v>
          </cell>
          <cell r="H212">
            <v>57365.93</v>
          </cell>
          <cell r="I212">
            <v>0</v>
          </cell>
          <cell r="AY212">
            <v>6915.71</v>
          </cell>
          <cell r="CK212">
            <v>0</v>
          </cell>
          <cell r="CL212">
            <v>0</v>
          </cell>
          <cell r="CM212">
            <v>0</v>
          </cell>
          <cell r="CU212">
            <v>6886.97</v>
          </cell>
        </row>
        <row r="213">
          <cell r="F213">
            <v>112200</v>
          </cell>
          <cell r="G213">
            <v>112200</v>
          </cell>
          <cell r="H213">
            <v>78975</v>
          </cell>
          <cell r="I213">
            <v>0</v>
          </cell>
          <cell r="AY213">
            <v>9945</v>
          </cell>
          <cell r="CK213">
            <v>0</v>
          </cell>
          <cell r="CL213">
            <v>0</v>
          </cell>
          <cell r="CM213">
            <v>0</v>
          </cell>
          <cell r="CU213">
            <v>9945</v>
          </cell>
        </row>
        <row r="214">
          <cell r="F214">
            <v>104347</v>
          </cell>
          <cell r="G214">
            <v>103034.81</v>
          </cell>
          <cell r="H214">
            <v>102970.58</v>
          </cell>
          <cell r="I214">
            <v>0</v>
          </cell>
          <cell r="AY214">
            <v>0</v>
          </cell>
          <cell r="CK214">
            <v>0</v>
          </cell>
          <cell r="CL214">
            <v>0</v>
          </cell>
          <cell r="CM214">
            <v>0</v>
          </cell>
          <cell r="CU214">
            <v>0</v>
          </cell>
        </row>
        <row r="215">
          <cell r="F215">
            <v>871747</v>
          </cell>
          <cell r="G215">
            <v>871747</v>
          </cell>
          <cell r="H215">
            <v>525253.07999999996</v>
          </cell>
          <cell r="I215">
            <v>0</v>
          </cell>
          <cell r="AY215">
            <v>56906.2</v>
          </cell>
          <cell r="CK215">
            <v>0</v>
          </cell>
          <cell r="CL215">
            <v>0</v>
          </cell>
          <cell r="CM215">
            <v>0</v>
          </cell>
          <cell r="CU215">
            <v>57522.38</v>
          </cell>
        </row>
        <row r="216">
          <cell r="F216">
            <v>11146388</v>
          </cell>
          <cell r="G216">
            <v>4184399.57</v>
          </cell>
          <cell r="H216">
            <v>0</v>
          </cell>
          <cell r="I216">
            <v>0</v>
          </cell>
          <cell r="AY216">
            <v>0</v>
          </cell>
          <cell r="CK216">
            <v>0</v>
          </cell>
          <cell r="CL216">
            <v>0</v>
          </cell>
          <cell r="CM216">
            <v>0</v>
          </cell>
          <cell r="CU216">
            <v>0</v>
          </cell>
        </row>
        <row r="217">
          <cell r="F217">
            <v>7950000</v>
          </cell>
          <cell r="G217">
            <v>4334433.58</v>
          </cell>
          <cell r="H217">
            <v>0</v>
          </cell>
          <cell r="I217">
            <v>0</v>
          </cell>
          <cell r="AY217">
            <v>0</v>
          </cell>
          <cell r="CK217">
            <v>0</v>
          </cell>
          <cell r="CL217">
            <v>0</v>
          </cell>
          <cell r="CM217">
            <v>0</v>
          </cell>
          <cell r="CU217">
            <v>0</v>
          </cell>
        </row>
        <row r="218">
          <cell r="F218">
            <v>23095</v>
          </cell>
          <cell r="G218">
            <v>23095</v>
          </cell>
          <cell r="H218">
            <v>2885.81</v>
          </cell>
          <cell r="I218">
            <v>200</v>
          </cell>
          <cell r="AY218">
            <v>200</v>
          </cell>
          <cell r="CK218">
            <v>0</v>
          </cell>
          <cell r="CL218">
            <v>0</v>
          </cell>
          <cell r="CM218">
            <v>0</v>
          </cell>
          <cell r="CU218">
            <v>0</v>
          </cell>
        </row>
        <row r="219">
          <cell r="F219">
            <v>41250</v>
          </cell>
          <cell r="G219">
            <v>40249.99</v>
          </cell>
          <cell r="H219">
            <v>24475.09</v>
          </cell>
          <cell r="I219">
            <v>0</v>
          </cell>
          <cell r="AY219">
            <v>0</v>
          </cell>
          <cell r="CK219">
            <v>0</v>
          </cell>
          <cell r="CL219">
            <v>0</v>
          </cell>
          <cell r="CM219">
            <v>0</v>
          </cell>
          <cell r="CU219">
            <v>0</v>
          </cell>
        </row>
        <row r="220">
          <cell r="F220">
            <v>47105</v>
          </cell>
          <cell r="G220">
            <v>47105</v>
          </cell>
          <cell r="H220">
            <v>38558.1</v>
          </cell>
          <cell r="I220">
            <v>0</v>
          </cell>
          <cell r="AY220">
            <v>3034.94</v>
          </cell>
          <cell r="CK220">
            <v>0</v>
          </cell>
          <cell r="CL220">
            <v>0</v>
          </cell>
          <cell r="CM220">
            <v>0</v>
          </cell>
          <cell r="CU220">
            <v>0</v>
          </cell>
        </row>
        <row r="221">
          <cell r="F221">
            <v>2234</v>
          </cell>
          <cell r="G221">
            <v>2234</v>
          </cell>
          <cell r="H221">
            <v>1480.64</v>
          </cell>
          <cell r="I221">
            <v>0</v>
          </cell>
          <cell r="AY221">
            <v>164.53</v>
          </cell>
          <cell r="CK221">
            <v>0</v>
          </cell>
          <cell r="CL221">
            <v>0</v>
          </cell>
          <cell r="CM221">
            <v>0</v>
          </cell>
          <cell r="CU221">
            <v>0</v>
          </cell>
        </row>
        <row r="222">
          <cell r="F222">
            <v>9640</v>
          </cell>
          <cell r="G222">
            <v>9640</v>
          </cell>
          <cell r="H222">
            <v>8033.82</v>
          </cell>
          <cell r="I222">
            <v>0</v>
          </cell>
          <cell r="AY222">
            <v>449.5</v>
          </cell>
          <cell r="CK222">
            <v>0</v>
          </cell>
          <cell r="CL222">
            <v>0</v>
          </cell>
          <cell r="CM222">
            <v>0</v>
          </cell>
          <cell r="CU222">
            <v>0</v>
          </cell>
        </row>
        <row r="223">
          <cell r="F223">
            <v>54373</v>
          </cell>
          <cell r="G223">
            <v>54373</v>
          </cell>
          <cell r="H223">
            <v>36158.28</v>
          </cell>
          <cell r="I223">
            <v>0</v>
          </cell>
          <cell r="AY223">
            <v>947.52</v>
          </cell>
          <cell r="CK223">
            <v>0</v>
          </cell>
          <cell r="CL223">
            <v>0</v>
          </cell>
          <cell r="CM223">
            <v>0</v>
          </cell>
          <cell r="CU223">
            <v>0</v>
          </cell>
        </row>
        <row r="224">
          <cell r="F224">
            <v>44006</v>
          </cell>
          <cell r="G224">
            <v>44006</v>
          </cell>
          <cell r="H224">
            <v>33491.75</v>
          </cell>
          <cell r="I224">
            <v>4235</v>
          </cell>
          <cell r="AY224">
            <v>3846.75</v>
          </cell>
          <cell r="CK224">
            <v>0</v>
          </cell>
          <cell r="CL224">
            <v>0</v>
          </cell>
          <cell r="CM224">
            <v>0</v>
          </cell>
          <cell r="CU224">
            <v>0</v>
          </cell>
        </row>
        <row r="225">
          <cell r="F225">
            <v>0</v>
          </cell>
          <cell r="G225">
            <v>15949</v>
          </cell>
          <cell r="H225">
            <v>15948.54</v>
          </cell>
          <cell r="I225">
            <v>0</v>
          </cell>
          <cell r="AY225">
            <v>0</v>
          </cell>
          <cell r="CK225">
            <v>0</v>
          </cell>
          <cell r="CL225">
            <v>0</v>
          </cell>
          <cell r="CM225">
            <v>0</v>
          </cell>
          <cell r="CU225">
            <v>0</v>
          </cell>
        </row>
        <row r="226">
          <cell r="F226">
            <v>50000</v>
          </cell>
          <cell r="G226">
            <v>1713725</v>
          </cell>
          <cell r="H226">
            <v>0</v>
          </cell>
          <cell r="I226">
            <v>1600000</v>
          </cell>
          <cell r="AY226">
            <v>0</v>
          </cell>
          <cell r="CK226">
            <v>1000000</v>
          </cell>
          <cell r="CL226">
            <v>1000000</v>
          </cell>
          <cell r="CM226">
            <v>1000000</v>
          </cell>
          <cell r="CU226">
            <v>0</v>
          </cell>
        </row>
        <row r="227">
          <cell r="F227">
            <v>90000</v>
          </cell>
          <cell r="G227">
            <v>69000</v>
          </cell>
          <cell r="H227">
            <v>56771.54</v>
          </cell>
          <cell r="I227">
            <v>3116.75</v>
          </cell>
          <cell r="AY227">
            <v>0</v>
          </cell>
          <cell r="CK227">
            <v>0</v>
          </cell>
          <cell r="CL227">
            <v>0</v>
          </cell>
          <cell r="CM227">
            <v>0</v>
          </cell>
          <cell r="CU227">
            <v>0</v>
          </cell>
        </row>
        <row r="228">
          <cell r="F228">
            <v>79647</v>
          </cell>
          <cell r="G228">
            <v>79647</v>
          </cell>
          <cell r="H228">
            <v>34236.22</v>
          </cell>
          <cell r="I228">
            <v>33133.589999999997</v>
          </cell>
          <cell r="AY228">
            <v>0</v>
          </cell>
          <cell r="CK228">
            <v>0</v>
          </cell>
          <cell r="CL228">
            <v>0</v>
          </cell>
          <cell r="CM228">
            <v>0</v>
          </cell>
          <cell r="CU228">
            <v>0</v>
          </cell>
        </row>
        <row r="229">
          <cell r="F229">
            <v>280820</v>
          </cell>
          <cell r="G229">
            <v>213820</v>
          </cell>
          <cell r="H229">
            <v>73600</v>
          </cell>
          <cell r="I229">
            <v>13800</v>
          </cell>
          <cell r="AY229">
            <v>0</v>
          </cell>
          <cell r="CK229">
            <v>0</v>
          </cell>
          <cell r="CL229">
            <v>0</v>
          </cell>
          <cell r="CM229">
            <v>0</v>
          </cell>
          <cell r="CU229">
            <v>0</v>
          </cell>
        </row>
        <row r="230">
          <cell r="F230">
            <v>10000</v>
          </cell>
          <cell r="G230">
            <v>10000</v>
          </cell>
          <cell r="H230">
            <v>320</v>
          </cell>
          <cell r="I230">
            <v>0</v>
          </cell>
          <cell r="AY230">
            <v>0</v>
          </cell>
          <cell r="CK230">
            <v>0</v>
          </cell>
          <cell r="CL230">
            <v>0</v>
          </cell>
          <cell r="CM230">
            <v>0</v>
          </cell>
          <cell r="CU230">
            <v>0</v>
          </cell>
        </row>
        <row r="231">
          <cell r="F231">
            <v>1000000</v>
          </cell>
          <cell r="G231">
            <v>3000000</v>
          </cell>
          <cell r="H231">
            <v>1000000</v>
          </cell>
          <cell r="I231">
            <v>2000000</v>
          </cell>
          <cell r="AY231">
            <v>0</v>
          </cell>
          <cell r="CK231">
            <v>0</v>
          </cell>
          <cell r="CL231">
            <v>0</v>
          </cell>
          <cell r="CM231">
            <v>0</v>
          </cell>
          <cell r="CU231">
            <v>0</v>
          </cell>
        </row>
        <row r="232">
          <cell r="F232">
            <v>65924</v>
          </cell>
          <cell r="G232">
            <v>63924</v>
          </cell>
          <cell r="H232">
            <v>44765.99</v>
          </cell>
          <cell r="I232">
            <v>0</v>
          </cell>
          <cell r="AY232">
            <v>0</v>
          </cell>
          <cell r="CK232">
            <v>0</v>
          </cell>
          <cell r="CL232">
            <v>0</v>
          </cell>
          <cell r="CM232">
            <v>0</v>
          </cell>
          <cell r="CU232">
            <v>0</v>
          </cell>
        </row>
        <row r="233">
          <cell r="F233">
            <v>231000</v>
          </cell>
          <cell r="G233">
            <v>231000</v>
          </cell>
          <cell r="H233">
            <v>9688.91</v>
          </cell>
          <cell r="I233">
            <v>0</v>
          </cell>
          <cell r="AY233">
            <v>0</v>
          </cell>
          <cell r="CK233">
            <v>0</v>
          </cell>
          <cell r="CL233">
            <v>0</v>
          </cell>
          <cell r="CM233">
            <v>0</v>
          </cell>
          <cell r="CU233">
            <v>0</v>
          </cell>
        </row>
        <row r="234">
          <cell r="F234">
            <v>0</v>
          </cell>
          <cell r="G234">
            <v>1000</v>
          </cell>
          <cell r="H234">
            <v>0</v>
          </cell>
          <cell r="I234">
            <v>0</v>
          </cell>
          <cell r="AY234">
            <v>0</v>
          </cell>
          <cell r="CK234">
            <v>0</v>
          </cell>
          <cell r="CL234">
            <v>0</v>
          </cell>
          <cell r="CM234">
            <v>0</v>
          </cell>
          <cell r="CU234">
            <v>0</v>
          </cell>
        </row>
        <row r="235">
          <cell r="F235">
            <v>0</v>
          </cell>
          <cell r="G235">
            <v>26653</v>
          </cell>
          <cell r="H235">
            <v>26652.91</v>
          </cell>
          <cell r="I235">
            <v>0</v>
          </cell>
          <cell r="AY235">
            <v>0</v>
          </cell>
          <cell r="CK235">
            <v>0</v>
          </cell>
          <cell r="CL235">
            <v>0</v>
          </cell>
          <cell r="CM235">
            <v>0</v>
          </cell>
          <cell r="CU235">
            <v>0</v>
          </cell>
        </row>
        <row r="236">
          <cell r="F236">
            <v>40151</v>
          </cell>
          <cell r="G236">
            <v>38111</v>
          </cell>
          <cell r="H236">
            <v>11975.41</v>
          </cell>
          <cell r="I236">
            <v>7500</v>
          </cell>
          <cell r="AY236">
            <v>0</v>
          </cell>
          <cell r="CK236">
            <v>0</v>
          </cell>
          <cell r="CL236">
            <v>0</v>
          </cell>
          <cell r="CM236">
            <v>0</v>
          </cell>
          <cell r="CU236">
            <v>0</v>
          </cell>
        </row>
        <row r="237">
          <cell r="F237">
            <v>0</v>
          </cell>
          <cell r="G237">
            <v>18893</v>
          </cell>
          <cell r="H237">
            <v>16061.95</v>
          </cell>
          <cell r="I237">
            <v>0</v>
          </cell>
          <cell r="AY237">
            <v>0</v>
          </cell>
          <cell r="CK237">
            <v>0</v>
          </cell>
          <cell r="CL237">
            <v>0</v>
          </cell>
          <cell r="CM237">
            <v>0</v>
          </cell>
          <cell r="CU237">
            <v>0</v>
          </cell>
        </row>
        <row r="238">
          <cell r="F238">
            <v>50000</v>
          </cell>
          <cell r="G238">
            <v>50000</v>
          </cell>
          <cell r="H238">
            <v>35208.42</v>
          </cell>
          <cell r="I238">
            <v>5015.7700000000004</v>
          </cell>
          <cell r="AY238">
            <v>2888.05</v>
          </cell>
          <cell r="CK238">
            <v>0</v>
          </cell>
          <cell r="CL238">
            <v>0</v>
          </cell>
          <cell r="CM238">
            <v>0</v>
          </cell>
          <cell r="CU238">
            <v>0</v>
          </cell>
        </row>
        <row r="239">
          <cell r="F239">
            <v>14000</v>
          </cell>
          <cell r="G239">
            <v>14000</v>
          </cell>
          <cell r="H239">
            <v>5929.67</v>
          </cell>
          <cell r="I239">
            <v>0</v>
          </cell>
          <cell r="AY239">
            <v>132.80000000000001</v>
          </cell>
          <cell r="CK239">
            <v>0</v>
          </cell>
          <cell r="CL239">
            <v>0</v>
          </cell>
          <cell r="CM239">
            <v>0</v>
          </cell>
          <cell r="CU239">
            <v>0</v>
          </cell>
        </row>
        <row r="240">
          <cell r="F240">
            <v>1000</v>
          </cell>
          <cell r="G240">
            <v>1000</v>
          </cell>
          <cell r="H240">
            <v>0</v>
          </cell>
          <cell r="I240">
            <v>0</v>
          </cell>
          <cell r="AY240">
            <v>0</v>
          </cell>
          <cell r="CK240">
            <v>0</v>
          </cell>
          <cell r="CL240">
            <v>0</v>
          </cell>
          <cell r="CM240">
            <v>0</v>
          </cell>
          <cell r="CU240">
            <v>0</v>
          </cell>
        </row>
        <row r="241">
          <cell r="F241">
            <v>4000</v>
          </cell>
          <cell r="G241">
            <v>4000</v>
          </cell>
          <cell r="H241">
            <v>2935.8</v>
          </cell>
          <cell r="I241">
            <v>0</v>
          </cell>
          <cell r="AY241">
            <v>0</v>
          </cell>
          <cell r="CK241">
            <v>0</v>
          </cell>
          <cell r="CL241">
            <v>0</v>
          </cell>
          <cell r="CM241">
            <v>0</v>
          </cell>
          <cell r="CU241">
            <v>0</v>
          </cell>
        </row>
        <row r="242">
          <cell r="F242">
            <v>3000</v>
          </cell>
          <cell r="G242">
            <v>3000</v>
          </cell>
          <cell r="H242">
            <v>111.55</v>
          </cell>
          <cell r="I242">
            <v>0</v>
          </cell>
          <cell r="AY242">
            <v>0</v>
          </cell>
          <cell r="CK242">
            <v>0</v>
          </cell>
          <cell r="CL242">
            <v>0</v>
          </cell>
          <cell r="CM242">
            <v>0</v>
          </cell>
          <cell r="CU242">
            <v>0</v>
          </cell>
        </row>
        <row r="243">
          <cell r="F243">
            <v>173121</v>
          </cell>
          <cell r="G243">
            <v>169257.46</v>
          </cell>
          <cell r="H243">
            <v>98039.48</v>
          </cell>
          <cell r="I243">
            <v>3784.09</v>
          </cell>
          <cell r="AY243">
            <v>3330.42</v>
          </cell>
          <cell r="CK243">
            <v>0</v>
          </cell>
          <cell r="CL243">
            <v>0</v>
          </cell>
          <cell r="CM243">
            <v>0</v>
          </cell>
          <cell r="CU243">
            <v>0</v>
          </cell>
        </row>
        <row r="245">
          <cell r="F245">
            <v>0</v>
          </cell>
          <cell r="G245">
            <v>822000</v>
          </cell>
          <cell r="H245">
            <v>818590</v>
          </cell>
          <cell r="I245">
            <v>2000</v>
          </cell>
          <cell r="AY245">
            <v>0</v>
          </cell>
          <cell r="CK245">
            <v>0</v>
          </cell>
          <cell r="CL245">
            <v>0</v>
          </cell>
          <cell r="CM245">
            <v>0</v>
          </cell>
          <cell r="CU245">
            <v>0</v>
          </cell>
        </row>
        <row r="246">
          <cell r="F246">
            <v>850000</v>
          </cell>
          <cell r="G246">
            <v>473200</v>
          </cell>
          <cell r="H246">
            <v>422028</v>
          </cell>
          <cell r="I246">
            <v>18515</v>
          </cell>
          <cell r="AY246">
            <v>62000</v>
          </cell>
          <cell r="CK246">
            <v>0</v>
          </cell>
          <cell r="CL246">
            <v>0</v>
          </cell>
          <cell r="CM246">
            <v>0</v>
          </cell>
          <cell r="CU246">
            <v>0</v>
          </cell>
        </row>
        <row r="247">
          <cell r="F247">
            <v>0</v>
          </cell>
          <cell r="G247">
            <v>2028654</v>
          </cell>
          <cell r="H247">
            <v>247292.57</v>
          </cell>
          <cell r="I247">
            <v>589572.64</v>
          </cell>
          <cell r="AY247">
            <v>0</v>
          </cell>
          <cell r="CK247">
            <v>0</v>
          </cell>
          <cell r="CL247">
            <v>0</v>
          </cell>
          <cell r="CM247">
            <v>0</v>
          </cell>
          <cell r="CU247">
            <v>0</v>
          </cell>
        </row>
        <row r="248">
          <cell r="F248">
            <v>698184</v>
          </cell>
          <cell r="G248">
            <v>698184</v>
          </cell>
          <cell r="H248">
            <v>569625.4</v>
          </cell>
          <cell r="I248">
            <v>0</v>
          </cell>
          <cell r="AY248">
            <v>71895.06</v>
          </cell>
          <cell r="CK248">
            <v>0</v>
          </cell>
          <cell r="CL248">
            <v>0</v>
          </cell>
          <cell r="CM248">
            <v>0</v>
          </cell>
          <cell r="CU248">
            <v>61091</v>
          </cell>
        </row>
        <row r="249">
          <cell r="F249">
            <v>26881</v>
          </cell>
          <cell r="G249">
            <v>26881</v>
          </cell>
          <cell r="H249">
            <v>26388</v>
          </cell>
          <cell r="I249">
            <v>0</v>
          </cell>
          <cell r="AY249">
            <v>2764</v>
          </cell>
          <cell r="CK249">
            <v>0</v>
          </cell>
          <cell r="CL249">
            <v>0</v>
          </cell>
          <cell r="CM249">
            <v>0</v>
          </cell>
          <cell r="CU249">
            <v>2764</v>
          </cell>
        </row>
        <row r="250">
          <cell r="F250">
            <v>48609</v>
          </cell>
          <cell r="G250">
            <v>48609</v>
          </cell>
          <cell r="H250">
            <v>24545.119999999999</v>
          </cell>
          <cell r="I250">
            <v>0</v>
          </cell>
          <cell r="AY250">
            <v>0</v>
          </cell>
          <cell r="CK250">
            <v>0</v>
          </cell>
          <cell r="CL250">
            <v>0</v>
          </cell>
          <cell r="CM250">
            <v>0</v>
          </cell>
          <cell r="CU250">
            <v>0</v>
          </cell>
        </row>
        <row r="251">
          <cell r="F251">
            <v>141899</v>
          </cell>
          <cell r="G251">
            <v>141899</v>
          </cell>
          <cell r="H251">
            <v>0</v>
          </cell>
          <cell r="I251">
            <v>0</v>
          </cell>
          <cell r="AY251">
            <v>0</v>
          </cell>
          <cell r="CK251">
            <v>0</v>
          </cell>
          <cell r="CL251">
            <v>0</v>
          </cell>
          <cell r="CM251">
            <v>0</v>
          </cell>
          <cell r="CU251">
            <v>0</v>
          </cell>
        </row>
        <row r="252">
          <cell r="F252">
            <v>112106</v>
          </cell>
          <cell r="G252">
            <v>112106</v>
          </cell>
          <cell r="H252">
            <v>87187.22</v>
          </cell>
          <cell r="I252">
            <v>0</v>
          </cell>
          <cell r="AY252">
            <v>9807.81</v>
          </cell>
          <cell r="CK252">
            <v>0</v>
          </cell>
          <cell r="CL252">
            <v>0</v>
          </cell>
          <cell r="CM252">
            <v>0</v>
          </cell>
          <cell r="CU252">
            <v>9918.0400000000009</v>
          </cell>
        </row>
        <row r="253">
          <cell r="F253">
            <v>18369</v>
          </cell>
          <cell r="G253">
            <v>18369</v>
          </cell>
          <cell r="H253">
            <v>14610.17</v>
          </cell>
          <cell r="I253">
            <v>0</v>
          </cell>
          <cell r="AY253">
            <v>1648.06</v>
          </cell>
          <cell r="CK253">
            <v>0</v>
          </cell>
          <cell r="CL253">
            <v>0</v>
          </cell>
          <cell r="CM253">
            <v>0</v>
          </cell>
          <cell r="CU253">
            <v>1648.67</v>
          </cell>
        </row>
        <row r="254">
          <cell r="F254">
            <v>33000</v>
          </cell>
          <cell r="G254">
            <v>33000</v>
          </cell>
          <cell r="H254">
            <v>26325</v>
          </cell>
          <cell r="I254">
            <v>0</v>
          </cell>
          <cell r="AY254">
            <v>2925</v>
          </cell>
          <cell r="CK254">
            <v>0</v>
          </cell>
          <cell r="CL254">
            <v>0</v>
          </cell>
          <cell r="CM254">
            <v>0</v>
          </cell>
          <cell r="CU254">
            <v>2925</v>
          </cell>
        </row>
        <row r="255">
          <cell r="F255">
            <v>16217</v>
          </cell>
          <cell r="G255">
            <v>17171.939999999999</v>
          </cell>
          <cell r="H255">
            <v>17171.939999999999</v>
          </cell>
          <cell r="I255">
            <v>0</v>
          </cell>
          <cell r="AY255">
            <v>0</v>
          </cell>
          <cell r="CK255">
            <v>0</v>
          </cell>
          <cell r="CL255">
            <v>0</v>
          </cell>
          <cell r="CM255">
            <v>0</v>
          </cell>
          <cell r="CU255">
            <v>0</v>
          </cell>
        </row>
        <row r="256">
          <cell r="F256">
            <v>83243</v>
          </cell>
          <cell r="G256">
            <v>83243</v>
          </cell>
          <cell r="H256">
            <v>61273.73</v>
          </cell>
          <cell r="I256">
            <v>0</v>
          </cell>
          <cell r="AY256">
            <v>7541</v>
          </cell>
          <cell r="CK256">
            <v>0</v>
          </cell>
          <cell r="CL256">
            <v>0</v>
          </cell>
          <cell r="CM256">
            <v>0</v>
          </cell>
          <cell r="CU256">
            <v>5858</v>
          </cell>
        </row>
        <row r="257">
          <cell r="F257">
            <v>14762</v>
          </cell>
          <cell r="G257">
            <v>14762</v>
          </cell>
          <cell r="H257">
            <v>11657.1</v>
          </cell>
          <cell r="I257">
            <v>0</v>
          </cell>
          <cell r="AY257">
            <v>917.54</v>
          </cell>
          <cell r="CK257">
            <v>0</v>
          </cell>
          <cell r="CL257">
            <v>0</v>
          </cell>
          <cell r="CM257">
            <v>0</v>
          </cell>
          <cell r="CU257">
            <v>0</v>
          </cell>
        </row>
        <row r="258">
          <cell r="F258">
            <v>827</v>
          </cell>
          <cell r="G258">
            <v>827</v>
          </cell>
          <cell r="H258">
            <v>548.19000000000005</v>
          </cell>
          <cell r="I258">
            <v>0</v>
          </cell>
          <cell r="AY258">
            <v>60.92</v>
          </cell>
          <cell r="CK258">
            <v>0</v>
          </cell>
          <cell r="CL258">
            <v>0</v>
          </cell>
          <cell r="CM258">
            <v>0</v>
          </cell>
          <cell r="CU258">
            <v>0</v>
          </cell>
        </row>
        <row r="259">
          <cell r="F259">
            <v>16407</v>
          </cell>
          <cell r="G259">
            <v>16407</v>
          </cell>
          <cell r="H259">
            <v>9582.59</v>
          </cell>
          <cell r="I259">
            <v>0</v>
          </cell>
          <cell r="AY259">
            <v>160.87</v>
          </cell>
          <cell r="CK259">
            <v>0</v>
          </cell>
          <cell r="CL259">
            <v>0</v>
          </cell>
          <cell r="CM259">
            <v>0</v>
          </cell>
          <cell r="CU259">
            <v>0</v>
          </cell>
        </row>
        <row r="260">
          <cell r="F260">
            <v>11002</v>
          </cell>
          <cell r="G260">
            <v>4002</v>
          </cell>
          <cell r="H260">
            <v>0</v>
          </cell>
          <cell r="I260">
            <v>0</v>
          </cell>
          <cell r="AY260">
            <v>0</v>
          </cell>
          <cell r="CK260">
            <v>0</v>
          </cell>
          <cell r="CL260">
            <v>0</v>
          </cell>
          <cell r="CM260">
            <v>0</v>
          </cell>
          <cell r="CU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CK261">
            <v>0</v>
          </cell>
          <cell r="CL261">
            <v>0</v>
          </cell>
          <cell r="CM261">
            <v>0</v>
          </cell>
        </row>
        <row r="262">
          <cell r="F262">
            <v>1345116</v>
          </cell>
          <cell r="G262">
            <v>1345116</v>
          </cell>
          <cell r="H262">
            <v>1059273</v>
          </cell>
          <cell r="I262">
            <v>0</v>
          </cell>
          <cell r="AY262">
            <v>117697</v>
          </cell>
          <cell r="CK262">
            <v>0</v>
          </cell>
          <cell r="CL262">
            <v>0</v>
          </cell>
          <cell r="CM262">
            <v>0</v>
          </cell>
          <cell r="CU262">
            <v>117697</v>
          </cell>
        </row>
        <row r="263">
          <cell r="F263">
            <v>78465</v>
          </cell>
          <cell r="G263">
            <v>78465</v>
          </cell>
          <cell r="H263">
            <v>41194.01</v>
          </cell>
          <cell r="I263">
            <v>0</v>
          </cell>
          <cell r="AY263">
            <v>0</v>
          </cell>
          <cell r="CK263">
            <v>0</v>
          </cell>
          <cell r="CL263">
            <v>0</v>
          </cell>
          <cell r="CM263">
            <v>0</v>
          </cell>
          <cell r="CU263">
            <v>0</v>
          </cell>
        </row>
        <row r="264">
          <cell r="F264">
            <v>261550</v>
          </cell>
          <cell r="G264">
            <v>261550</v>
          </cell>
          <cell r="H264">
            <v>0</v>
          </cell>
          <cell r="I264">
            <v>0</v>
          </cell>
          <cell r="AY264">
            <v>0</v>
          </cell>
          <cell r="CK264">
            <v>0</v>
          </cell>
          <cell r="CL264">
            <v>0</v>
          </cell>
          <cell r="CM264">
            <v>0</v>
          </cell>
          <cell r="CU264">
            <v>0</v>
          </cell>
        </row>
        <row r="265">
          <cell r="F265">
            <v>123472</v>
          </cell>
          <cell r="G265">
            <v>123472</v>
          </cell>
          <cell r="H265">
            <v>94718.99</v>
          </cell>
          <cell r="I265">
            <v>0</v>
          </cell>
          <cell r="AY265">
            <v>10678.57</v>
          </cell>
          <cell r="CK265">
            <v>0</v>
          </cell>
          <cell r="CL265">
            <v>0</v>
          </cell>
          <cell r="CM265">
            <v>0</v>
          </cell>
          <cell r="CU265">
            <v>10800.3</v>
          </cell>
        </row>
        <row r="266">
          <cell r="F266">
            <v>21094</v>
          </cell>
          <cell r="G266">
            <v>21094</v>
          </cell>
          <cell r="H266">
            <v>16556.919999999998</v>
          </cell>
          <cell r="I266">
            <v>0</v>
          </cell>
          <cell r="AY266">
            <v>1873.23</v>
          </cell>
          <cell r="CK266">
            <v>0</v>
          </cell>
          <cell r="CL266">
            <v>0</v>
          </cell>
          <cell r="CM266">
            <v>0</v>
          </cell>
          <cell r="CU266">
            <v>1873.23</v>
          </cell>
        </row>
        <row r="267">
          <cell r="F267">
            <v>26400</v>
          </cell>
          <cell r="G267">
            <v>26400</v>
          </cell>
          <cell r="H267">
            <v>21060</v>
          </cell>
          <cell r="I267">
            <v>0</v>
          </cell>
          <cell r="AY267">
            <v>2340</v>
          </cell>
          <cell r="CK267">
            <v>0</v>
          </cell>
          <cell r="CL267">
            <v>0</v>
          </cell>
          <cell r="CM267">
            <v>0</v>
          </cell>
          <cell r="CU267">
            <v>2340</v>
          </cell>
        </row>
        <row r="268">
          <cell r="F268">
            <v>29891</v>
          </cell>
          <cell r="G268">
            <v>31385.919999999998</v>
          </cell>
          <cell r="H268">
            <v>31385.919999999998</v>
          </cell>
          <cell r="I268">
            <v>0</v>
          </cell>
          <cell r="AY268">
            <v>0</v>
          </cell>
          <cell r="CK268">
            <v>0</v>
          </cell>
          <cell r="CL268">
            <v>0</v>
          </cell>
          <cell r="CM268">
            <v>0</v>
          </cell>
          <cell r="CU268">
            <v>0</v>
          </cell>
        </row>
        <row r="269">
          <cell r="F269">
            <v>188587</v>
          </cell>
          <cell r="G269">
            <v>188587</v>
          </cell>
          <cell r="H269">
            <v>140611.14000000001</v>
          </cell>
          <cell r="I269">
            <v>0</v>
          </cell>
          <cell r="AY269">
            <v>14936.6</v>
          </cell>
          <cell r="CK269">
            <v>0</v>
          </cell>
          <cell r="CL269">
            <v>0</v>
          </cell>
          <cell r="CM269">
            <v>0</v>
          </cell>
          <cell r="CU269">
            <v>14936.84</v>
          </cell>
        </row>
        <row r="270">
          <cell r="F270">
            <v>19396</v>
          </cell>
          <cell r="G270">
            <v>19396</v>
          </cell>
          <cell r="H270">
            <v>12324.55</v>
          </cell>
          <cell r="I270">
            <v>0</v>
          </cell>
          <cell r="AY270">
            <v>0</v>
          </cell>
          <cell r="CK270">
            <v>0</v>
          </cell>
          <cell r="CL270">
            <v>0</v>
          </cell>
          <cell r="CM270">
            <v>0</v>
          </cell>
          <cell r="CU270">
            <v>0</v>
          </cell>
        </row>
        <row r="271">
          <cell r="F271">
            <v>2714</v>
          </cell>
          <cell r="G271">
            <v>2714</v>
          </cell>
          <cell r="H271">
            <v>1521.15</v>
          </cell>
          <cell r="I271">
            <v>0</v>
          </cell>
          <cell r="AY271">
            <v>0</v>
          </cell>
          <cell r="CK271">
            <v>0</v>
          </cell>
          <cell r="CL271">
            <v>0</v>
          </cell>
          <cell r="CM271">
            <v>0</v>
          </cell>
          <cell r="CU271">
            <v>0</v>
          </cell>
        </row>
        <row r="272">
          <cell r="F272">
            <v>11002</v>
          </cell>
          <cell r="G272">
            <v>11002</v>
          </cell>
          <cell r="H272">
            <v>6698.35</v>
          </cell>
          <cell r="I272">
            <v>847</v>
          </cell>
          <cell r="AY272">
            <v>769.35</v>
          </cell>
          <cell r="CK272">
            <v>0</v>
          </cell>
          <cell r="CL272">
            <v>0</v>
          </cell>
          <cell r="CM272">
            <v>0</v>
          </cell>
          <cell r="CU272">
            <v>0</v>
          </cell>
        </row>
        <row r="273">
          <cell r="F273">
            <v>0</v>
          </cell>
          <cell r="G273">
            <v>19018.16</v>
          </cell>
          <cell r="H273">
            <v>8150.62</v>
          </cell>
          <cell r="I273">
            <v>2716.87</v>
          </cell>
          <cell r="AY273">
            <v>0</v>
          </cell>
          <cell r="CK273">
            <v>0</v>
          </cell>
          <cell r="CL273">
            <v>0</v>
          </cell>
          <cell r="CM273">
            <v>0</v>
          </cell>
          <cell r="CU273">
            <v>0</v>
          </cell>
        </row>
        <row r="274">
          <cell r="F274">
            <v>2000</v>
          </cell>
          <cell r="G274">
            <v>2000</v>
          </cell>
          <cell r="H274">
            <v>1980</v>
          </cell>
          <cell r="I274">
            <v>0</v>
          </cell>
          <cell r="AY274">
            <v>330</v>
          </cell>
          <cell r="CK274">
            <v>0</v>
          </cell>
          <cell r="CL274">
            <v>0</v>
          </cell>
          <cell r="CM274">
            <v>0</v>
          </cell>
          <cell r="CU274">
            <v>0</v>
          </cell>
        </row>
        <row r="275">
          <cell r="F275">
            <v>2000</v>
          </cell>
          <cell r="G275">
            <v>4250</v>
          </cell>
          <cell r="H275">
            <v>3662.66</v>
          </cell>
          <cell r="I275">
            <v>0</v>
          </cell>
          <cell r="AY275">
            <v>0</v>
          </cell>
          <cell r="CK275">
            <v>0</v>
          </cell>
          <cell r="CL275">
            <v>0</v>
          </cell>
          <cell r="CM275">
            <v>0</v>
          </cell>
          <cell r="CU275">
            <v>0</v>
          </cell>
        </row>
        <row r="276">
          <cell r="F276">
            <v>2000</v>
          </cell>
          <cell r="G276">
            <v>0</v>
          </cell>
          <cell r="H276">
            <v>0</v>
          </cell>
          <cell r="I276">
            <v>0</v>
          </cell>
          <cell r="AY276">
            <v>0</v>
          </cell>
          <cell r="CK276">
            <v>0</v>
          </cell>
          <cell r="CL276">
            <v>0</v>
          </cell>
          <cell r="CM276">
            <v>0</v>
          </cell>
          <cell r="CU276">
            <v>0</v>
          </cell>
        </row>
        <row r="277">
          <cell r="F277">
            <v>2000</v>
          </cell>
          <cell r="G277">
            <v>2000</v>
          </cell>
          <cell r="H277">
            <v>755</v>
          </cell>
          <cell r="I277">
            <v>0</v>
          </cell>
          <cell r="AY277">
            <v>0</v>
          </cell>
          <cell r="CK277">
            <v>0</v>
          </cell>
          <cell r="CL277">
            <v>0</v>
          </cell>
          <cell r="CM277">
            <v>0</v>
          </cell>
          <cell r="CU277">
            <v>0</v>
          </cell>
        </row>
        <row r="278">
          <cell r="F278">
            <v>1170</v>
          </cell>
          <cell r="G278">
            <v>920</v>
          </cell>
          <cell r="H278">
            <v>0</v>
          </cell>
          <cell r="I278">
            <v>0</v>
          </cell>
          <cell r="AY278">
            <v>0</v>
          </cell>
          <cell r="CK278">
            <v>0</v>
          </cell>
          <cell r="CL278">
            <v>0</v>
          </cell>
          <cell r="CM278">
            <v>0</v>
          </cell>
          <cell r="CU278">
            <v>0</v>
          </cell>
        </row>
        <row r="279">
          <cell r="F279">
            <v>580</v>
          </cell>
          <cell r="G279">
            <v>580</v>
          </cell>
          <cell r="H279">
            <v>109.19</v>
          </cell>
          <cell r="I279">
            <v>0</v>
          </cell>
          <cell r="AY279">
            <v>0</v>
          </cell>
          <cell r="CK279">
            <v>0</v>
          </cell>
          <cell r="CL279">
            <v>0</v>
          </cell>
          <cell r="CM279">
            <v>0</v>
          </cell>
          <cell r="CU279">
            <v>0</v>
          </cell>
        </row>
        <row r="280">
          <cell r="F280">
            <v>6395</v>
          </cell>
          <cell r="G280">
            <v>6395</v>
          </cell>
          <cell r="H280">
            <v>4579</v>
          </cell>
          <cell r="I280">
            <v>0</v>
          </cell>
          <cell r="AY280">
            <v>0</v>
          </cell>
          <cell r="CK280">
            <v>0</v>
          </cell>
          <cell r="CL280">
            <v>0</v>
          </cell>
          <cell r="CM280">
            <v>0</v>
          </cell>
          <cell r="CU280">
            <v>0</v>
          </cell>
        </row>
        <row r="281">
          <cell r="F281">
            <v>500</v>
          </cell>
          <cell r="G281">
            <v>500</v>
          </cell>
          <cell r="H281">
            <v>0</v>
          </cell>
          <cell r="I281">
            <v>0</v>
          </cell>
          <cell r="AY281">
            <v>0</v>
          </cell>
          <cell r="CK281">
            <v>0</v>
          </cell>
          <cell r="CL281">
            <v>0</v>
          </cell>
          <cell r="CM281">
            <v>0</v>
          </cell>
          <cell r="CU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CK282">
            <v>0</v>
          </cell>
          <cell r="CL282">
            <v>0</v>
          </cell>
          <cell r="CM282">
            <v>0</v>
          </cell>
        </row>
        <row r="283">
          <cell r="F283">
            <v>4459212</v>
          </cell>
          <cell r="G283">
            <v>4459212</v>
          </cell>
          <cell r="H283">
            <v>3151577.63</v>
          </cell>
          <cell r="I283">
            <v>0</v>
          </cell>
          <cell r="AY283">
            <v>341557.36</v>
          </cell>
          <cell r="CK283">
            <v>0</v>
          </cell>
          <cell r="CL283">
            <v>0</v>
          </cell>
          <cell r="CM283">
            <v>0</v>
          </cell>
          <cell r="CU283">
            <v>377556</v>
          </cell>
        </row>
        <row r="285">
          <cell r="F285">
            <v>250072</v>
          </cell>
          <cell r="G285">
            <v>287866.09000000003</v>
          </cell>
          <cell r="H285">
            <v>287866.09000000003</v>
          </cell>
          <cell r="I285">
            <v>0</v>
          </cell>
          <cell r="AY285">
            <v>30085.63</v>
          </cell>
          <cell r="CK285">
            <v>0</v>
          </cell>
          <cell r="CL285">
            <v>0</v>
          </cell>
          <cell r="CM285">
            <v>0</v>
          </cell>
          <cell r="CU285">
            <v>36093.31</v>
          </cell>
        </row>
        <row r="286">
          <cell r="F286">
            <v>102574</v>
          </cell>
          <cell r="G286">
            <v>103899.8</v>
          </cell>
          <cell r="H286">
            <v>91443.57</v>
          </cell>
          <cell r="I286">
            <v>0</v>
          </cell>
          <cell r="AY286">
            <v>9499</v>
          </cell>
          <cell r="CK286">
            <v>0</v>
          </cell>
          <cell r="CL286">
            <v>0</v>
          </cell>
          <cell r="CM286">
            <v>0</v>
          </cell>
          <cell r="CU286">
            <v>9499</v>
          </cell>
        </row>
        <row r="287">
          <cell r="F287">
            <v>299673</v>
          </cell>
          <cell r="G287">
            <v>299673</v>
          </cell>
          <cell r="H287">
            <v>134545.84</v>
          </cell>
          <cell r="I287">
            <v>0</v>
          </cell>
          <cell r="AY287">
            <v>0</v>
          </cell>
          <cell r="CK287">
            <v>0</v>
          </cell>
          <cell r="CL287">
            <v>0</v>
          </cell>
          <cell r="CM287">
            <v>0</v>
          </cell>
          <cell r="CU287">
            <v>0</v>
          </cell>
        </row>
        <row r="288">
          <cell r="F288">
            <v>860459</v>
          </cell>
          <cell r="G288">
            <v>860459</v>
          </cell>
          <cell r="H288">
            <v>2765.38</v>
          </cell>
          <cell r="I288">
            <v>0</v>
          </cell>
          <cell r="AY288">
            <v>0</v>
          </cell>
          <cell r="CK288">
            <v>0</v>
          </cell>
          <cell r="CL288">
            <v>0</v>
          </cell>
          <cell r="CM288">
            <v>0</v>
          </cell>
          <cell r="CU288">
            <v>0</v>
          </cell>
        </row>
        <row r="289">
          <cell r="F289">
            <v>0</v>
          </cell>
          <cell r="G289">
            <v>149923.49</v>
          </cell>
          <cell r="H289">
            <v>149923.49</v>
          </cell>
          <cell r="I289">
            <v>0</v>
          </cell>
          <cell r="AY289">
            <v>0</v>
          </cell>
          <cell r="CK289">
            <v>0</v>
          </cell>
          <cell r="CL289">
            <v>0</v>
          </cell>
          <cell r="CM289">
            <v>0</v>
          </cell>
          <cell r="CU289">
            <v>0</v>
          </cell>
        </row>
        <row r="290">
          <cell r="F290">
            <v>489613</v>
          </cell>
          <cell r="G290">
            <v>489613</v>
          </cell>
          <cell r="H290">
            <v>322286.71999999997</v>
          </cell>
          <cell r="I290">
            <v>0</v>
          </cell>
          <cell r="AY290">
            <v>0</v>
          </cell>
          <cell r="CK290">
            <v>0</v>
          </cell>
          <cell r="CL290">
            <v>0</v>
          </cell>
          <cell r="CM290">
            <v>0</v>
          </cell>
          <cell r="CU290">
            <v>0</v>
          </cell>
        </row>
        <row r="291">
          <cell r="F291">
            <v>620249</v>
          </cell>
          <cell r="G291">
            <v>620249</v>
          </cell>
          <cell r="H291">
            <v>434159.63</v>
          </cell>
          <cell r="I291">
            <v>0</v>
          </cell>
          <cell r="AY291">
            <v>47815.23</v>
          </cell>
          <cell r="CK291">
            <v>0</v>
          </cell>
          <cell r="CL291">
            <v>0</v>
          </cell>
          <cell r="CM291">
            <v>0</v>
          </cell>
          <cell r="CU291">
            <v>54668.08</v>
          </cell>
        </row>
        <row r="292">
          <cell r="F292">
            <v>104642</v>
          </cell>
          <cell r="G292">
            <v>104642</v>
          </cell>
          <cell r="H292">
            <v>75051.929999999993</v>
          </cell>
          <cell r="I292">
            <v>0</v>
          </cell>
          <cell r="AY292">
            <v>8304.2800000000007</v>
          </cell>
          <cell r="CK292">
            <v>0</v>
          </cell>
          <cell r="CL292">
            <v>0</v>
          </cell>
          <cell r="CM292">
            <v>0</v>
          </cell>
          <cell r="CU292">
            <v>9333.27</v>
          </cell>
        </row>
        <row r="293">
          <cell r="F293">
            <v>145200</v>
          </cell>
          <cell r="G293">
            <v>145200</v>
          </cell>
          <cell r="H293">
            <v>105510.6</v>
          </cell>
          <cell r="I293">
            <v>0</v>
          </cell>
          <cell r="AY293">
            <v>11380.2</v>
          </cell>
          <cell r="CK293">
            <v>0</v>
          </cell>
          <cell r="CL293">
            <v>0</v>
          </cell>
          <cell r="CM293">
            <v>0</v>
          </cell>
          <cell r="CU293">
            <v>13455</v>
          </cell>
        </row>
        <row r="294">
          <cell r="F294">
            <v>98338</v>
          </cell>
          <cell r="G294">
            <v>98338</v>
          </cell>
          <cell r="H294">
            <v>97055.37</v>
          </cell>
          <cell r="I294">
            <v>0</v>
          </cell>
          <cell r="AY294">
            <v>0</v>
          </cell>
          <cell r="CK294">
            <v>0</v>
          </cell>
          <cell r="CL294">
            <v>0</v>
          </cell>
          <cell r="CM294">
            <v>0</v>
          </cell>
          <cell r="CU294">
            <v>0</v>
          </cell>
        </row>
        <row r="295">
          <cell r="F295">
            <v>562809</v>
          </cell>
          <cell r="G295">
            <v>562809</v>
          </cell>
          <cell r="H295">
            <v>359347.41</v>
          </cell>
          <cell r="I295">
            <v>0</v>
          </cell>
          <cell r="AY295">
            <v>36901.919999999998</v>
          </cell>
          <cell r="CK295">
            <v>0</v>
          </cell>
          <cell r="CL295">
            <v>0</v>
          </cell>
          <cell r="CM295">
            <v>0</v>
          </cell>
          <cell r="CU295">
            <v>39859.660000000003</v>
          </cell>
        </row>
        <row r="296">
          <cell r="F296">
            <v>3202</v>
          </cell>
          <cell r="G296">
            <v>3202</v>
          </cell>
          <cell r="H296">
            <v>2052.79</v>
          </cell>
          <cell r="I296">
            <v>0</v>
          </cell>
          <cell r="AY296">
            <v>0</v>
          </cell>
          <cell r="CK296">
            <v>0</v>
          </cell>
          <cell r="CL296">
            <v>0</v>
          </cell>
          <cell r="CM296">
            <v>0</v>
          </cell>
          <cell r="CU296">
            <v>0</v>
          </cell>
        </row>
        <row r="297">
          <cell r="F297">
            <v>437828</v>
          </cell>
          <cell r="G297">
            <v>437828</v>
          </cell>
          <cell r="H297">
            <v>323646.45</v>
          </cell>
          <cell r="I297">
            <v>0</v>
          </cell>
          <cell r="AY297">
            <v>32615.31</v>
          </cell>
          <cell r="CK297">
            <v>0</v>
          </cell>
          <cell r="CL297">
            <v>0</v>
          </cell>
          <cell r="CM297">
            <v>0</v>
          </cell>
          <cell r="CU297">
            <v>0</v>
          </cell>
        </row>
        <row r="298">
          <cell r="F298">
            <v>20653</v>
          </cell>
          <cell r="G298">
            <v>16693.439999999999</v>
          </cell>
          <cell r="H298">
            <v>16693.439999999999</v>
          </cell>
          <cell r="I298">
            <v>0</v>
          </cell>
          <cell r="AY298">
            <v>1376.94</v>
          </cell>
          <cell r="CK298">
            <v>0</v>
          </cell>
          <cell r="CL298">
            <v>0</v>
          </cell>
          <cell r="CM298">
            <v>0</v>
          </cell>
          <cell r="CU298">
            <v>0</v>
          </cell>
        </row>
        <row r="299">
          <cell r="F299">
            <v>28216</v>
          </cell>
          <cell r="G299">
            <v>28216</v>
          </cell>
          <cell r="H299">
            <v>16824.560000000001</v>
          </cell>
          <cell r="I299">
            <v>0</v>
          </cell>
          <cell r="AY299">
            <v>1999.44</v>
          </cell>
          <cell r="CK299">
            <v>0</v>
          </cell>
          <cell r="CL299">
            <v>0</v>
          </cell>
          <cell r="CM299">
            <v>0</v>
          </cell>
          <cell r="CU299">
            <v>0</v>
          </cell>
        </row>
        <row r="300">
          <cell r="F300">
            <v>87446</v>
          </cell>
          <cell r="G300">
            <v>92311.360000000001</v>
          </cell>
          <cell r="H300">
            <v>88615.03</v>
          </cell>
          <cell r="I300">
            <v>0</v>
          </cell>
          <cell r="AY300">
            <v>3890.78</v>
          </cell>
          <cell r="CK300">
            <v>0</v>
          </cell>
          <cell r="CL300">
            <v>0</v>
          </cell>
          <cell r="CM300">
            <v>0</v>
          </cell>
          <cell r="CU300">
            <v>0</v>
          </cell>
        </row>
        <row r="301">
          <cell r="F301">
            <v>14489</v>
          </cell>
          <cell r="G301">
            <v>14489</v>
          </cell>
          <cell r="H301">
            <v>10100.07</v>
          </cell>
          <cell r="I301">
            <v>400</v>
          </cell>
          <cell r="AY301">
            <v>400</v>
          </cell>
          <cell r="CK301">
            <v>0</v>
          </cell>
          <cell r="CL301">
            <v>0</v>
          </cell>
          <cell r="CM301">
            <v>0</v>
          </cell>
          <cell r="CU301">
            <v>0</v>
          </cell>
        </row>
        <row r="302">
          <cell r="F302">
            <v>73133</v>
          </cell>
          <cell r="G302">
            <v>73133</v>
          </cell>
          <cell r="H302">
            <v>43390.1</v>
          </cell>
          <cell r="I302">
            <v>5482</v>
          </cell>
          <cell r="AY302">
            <v>4616.1000000000004</v>
          </cell>
          <cell r="CK302">
            <v>0</v>
          </cell>
          <cell r="CL302">
            <v>0</v>
          </cell>
          <cell r="CM302">
            <v>0</v>
          </cell>
          <cell r="CU302">
            <v>0</v>
          </cell>
        </row>
        <row r="303">
          <cell r="F303">
            <v>0</v>
          </cell>
          <cell r="G303">
            <v>86824.07</v>
          </cell>
          <cell r="H303">
            <v>54265</v>
          </cell>
          <cell r="I303">
            <v>0</v>
          </cell>
          <cell r="AY303">
            <v>0</v>
          </cell>
          <cell r="CK303">
            <v>80000</v>
          </cell>
          <cell r="CL303">
            <v>80000</v>
          </cell>
          <cell r="CM303">
            <v>80000</v>
          </cell>
          <cell r="CU303">
            <v>0</v>
          </cell>
        </row>
        <row r="304">
          <cell r="F304">
            <v>125012</v>
          </cell>
          <cell r="G304">
            <v>118112</v>
          </cell>
          <cell r="H304">
            <v>17768.29</v>
          </cell>
          <cell r="I304">
            <v>9251.2800000000007</v>
          </cell>
          <cell r="AY304">
            <v>0</v>
          </cell>
          <cell r="CK304">
            <v>0</v>
          </cell>
          <cell r="CL304">
            <v>0</v>
          </cell>
          <cell r="CM304">
            <v>0</v>
          </cell>
          <cell r="CU304">
            <v>0</v>
          </cell>
        </row>
        <row r="305">
          <cell r="F305">
            <v>2552</v>
          </cell>
          <cell r="G305">
            <v>2552</v>
          </cell>
          <cell r="H305">
            <v>453.17</v>
          </cell>
          <cell r="I305">
            <v>0</v>
          </cell>
          <cell r="AY305">
            <v>0</v>
          </cell>
          <cell r="CK305">
            <v>0</v>
          </cell>
          <cell r="CL305">
            <v>0</v>
          </cell>
          <cell r="CM305">
            <v>0</v>
          </cell>
          <cell r="CU305">
            <v>0</v>
          </cell>
        </row>
        <row r="306">
          <cell r="F306">
            <v>107622</v>
          </cell>
          <cell r="G306">
            <v>107622</v>
          </cell>
          <cell r="H306">
            <v>47377.93</v>
          </cell>
          <cell r="I306">
            <v>0</v>
          </cell>
          <cell r="AY306">
            <v>0</v>
          </cell>
          <cell r="CK306">
            <v>0</v>
          </cell>
          <cell r="CL306">
            <v>0</v>
          </cell>
          <cell r="CM306">
            <v>0</v>
          </cell>
          <cell r="CU306">
            <v>0</v>
          </cell>
        </row>
        <row r="307">
          <cell r="F307">
            <v>50000</v>
          </cell>
          <cell r="G307">
            <v>50000</v>
          </cell>
          <cell r="H307">
            <v>38400</v>
          </cell>
          <cell r="I307">
            <v>0</v>
          </cell>
          <cell r="AY307">
            <v>0</v>
          </cell>
          <cell r="CK307">
            <v>0</v>
          </cell>
          <cell r="CL307">
            <v>0</v>
          </cell>
          <cell r="CM307">
            <v>0</v>
          </cell>
          <cell r="CU307">
            <v>0</v>
          </cell>
        </row>
        <row r="308">
          <cell r="F308">
            <v>0</v>
          </cell>
          <cell r="G308">
            <v>598</v>
          </cell>
          <cell r="H308">
            <v>598</v>
          </cell>
          <cell r="I308">
            <v>0</v>
          </cell>
          <cell r="AY308">
            <v>0</v>
          </cell>
          <cell r="CK308">
            <v>0</v>
          </cell>
          <cell r="CL308">
            <v>0</v>
          </cell>
          <cell r="CM308">
            <v>0</v>
          </cell>
          <cell r="CU308">
            <v>0</v>
          </cell>
        </row>
        <row r="309">
          <cell r="F309">
            <v>26185</v>
          </cell>
          <cell r="G309">
            <v>26185</v>
          </cell>
          <cell r="H309">
            <v>4737.37</v>
          </cell>
          <cell r="I309">
            <v>0</v>
          </cell>
          <cell r="AY309">
            <v>0</v>
          </cell>
          <cell r="CK309">
            <v>0</v>
          </cell>
          <cell r="CL309">
            <v>0</v>
          </cell>
          <cell r="CM309">
            <v>0</v>
          </cell>
          <cell r="CU309">
            <v>0</v>
          </cell>
        </row>
        <row r="310">
          <cell r="F310">
            <v>6000</v>
          </cell>
          <cell r="G310">
            <v>6000</v>
          </cell>
          <cell r="H310">
            <v>0</v>
          </cell>
          <cell r="I310">
            <v>0</v>
          </cell>
          <cell r="AY310">
            <v>0</v>
          </cell>
          <cell r="CK310">
            <v>0</v>
          </cell>
          <cell r="CL310">
            <v>0</v>
          </cell>
          <cell r="CM310">
            <v>0</v>
          </cell>
          <cell r="CU310">
            <v>0</v>
          </cell>
        </row>
        <row r="311">
          <cell r="F311">
            <v>4000</v>
          </cell>
          <cell r="G311">
            <v>3402</v>
          </cell>
          <cell r="H311">
            <v>1061.17</v>
          </cell>
          <cell r="I311">
            <v>0</v>
          </cell>
          <cell r="AY311">
            <v>0</v>
          </cell>
          <cell r="CK311">
            <v>0</v>
          </cell>
          <cell r="CL311">
            <v>0</v>
          </cell>
          <cell r="CM311">
            <v>0</v>
          </cell>
          <cell r="CU311">
            <v>0</v>
          </cell>
        </row>
        <row r="312">
          <cell r="F312">
            <v>15000</v>
          </cell>
          <cell r="G312">
            <v>15000</v>
          </cell>
          <cell r="H312">
            <v>388.89</v>
          </cell>
          <cell r="I312">
            <v>1</v>
          </cell>
          <cell r="AY312">
            <v>0</v>
          </cell>
          <cell r="CK312">
            <v>0</v>
          </cell>
          <cell r="CL312">
            <v>0</v>
          </cell>
          <cell r="CM312">
            <v>0</v>
          </cell>
          <cell r="CU312">
            <v>0</v>
          </cell>
        </row>
        <row r="313">
          <cell r="F313">
            <v>13500</v>
          </cell>
          <cell r="G313">
            <v>13500</v>
          </cell>
          <cell r="H313">
            <v>7618.5</v>
          </cell>
          <cell r="I313">
            <v>0</v>
          </cell>
          <cell r="AY313">
            <v>0</v>
          </cell>
          <cell r="CK313">
            <v>0</v>
          </cell>
          <cell r="CL313">
            <v>0</v>
          </cell>
          <cell r="CM313">
            <v>0</v>
          </cell>
          <cell r="CU313">
            <v>0</v>
          </cell>
        </row>
        <row r="314">
          <cell r="F314">
            <v>5000</v>
          </cell>
          <cell r="G314">
            <v>5000</v>
          </cell>
          <cell r="H314">
            <v>1075.25</v>
          </cell>
          <cell r="I314">
            <v>1</v>
          </cell>
          <cell r="AY314">
            <v>0</v>
          </cell>
          <cell r="CK314">
            <v>0</v>
          </cell>
          <cell r="CL314">
            <v>0</v>
          </cell>
          <cell r="CM314">
            <v>0</v>
          </cell>
          <cell r="CU314">
            <v>0</v>
          </cell>
        </row>
        <row r="315">
          <cell r="F315">
            <v>120000</v>
          </cell>
          <cell r="G315">
            <v>108350.5</v>
          </cell>
          <cell r="H315">
            <v>108103.45</v>
          </cell>
          <cell r="I315">
            <v>2</v>
          </cell>
          <cell r="AY315">
            <v>0</v>
          </cell>
          <cell r="CK315">
            <v>0</v>
          </cell>
          <cell r="CL315">
            <v>0</v>
          </cell>
          <cell r="CM315">
            <v>0</v>
          </cell>
          <cell r="CU315">
            <v>0</v>
          </cell>
        </row>
        <row r="316">
          <cell r="F316">
            <v>54360</v>
          </cell>
          <cell r="G316">
            <v>54360</v>
          </cell>
          <cell r="H316">
            <v>14470</v>
          </cell>
          <cell r="I316">
            <v>2131</v>
          </cell>
          <cell r="AY316">
            <v>1495</v>
          </cell>
          <cell r="CK316">
            <v>0</v>
          </cell>
          <cell r="CL316">
            <v>0</v>
          </cell>
          <cell r="CM316">
            <v>0</v>
          </cell>
          <cell r="CU316">
            <v>0</v>
          </cell>
        </row>
        <row r="317">
          <cell r="F317">
            <v>198764</v>
          </cell>
          <cell r="G317">
            <v>198764</v>
          </cell>
          <cell r="H317">
            <v>70174.73</v>
          </cell>
          <cell r="I317">
            <v>18349.77</v>
          </cell>
          <cell r="AY317">
            <v>0</v>
          </cell>
          <cell r="CK317">
            <v>0</v>
          </cell>
          <cell r="CL317">
            <v>0</v>
          </cell>
          <cell r="CM317">
            <v>0</v>
          </cell>
          <cell r="CU317">
            <v>0</v>
          </cell>
        </row>
        <row r="318">
          <cell r="F318">
            <v>6034</v>
          </cell>
          <cell r="G318">
            <v>6034</v>
          </cell>
          <cell r="H318">
            <v>1206.8699999999999</v>
          </cell>
          <cell r="I318">
            <v>0</v>
          </cell>
          <cell r="AY318">
            <v>215.42</v>
          </cell>
          <cell r="CK318">
            <v>0</v>
          </cell>
          <cell r="CL318">
            <v>0</v>
          </cell>
          <cell r="CM318">
            <v>0</v>
          </cell>
          <cell r="CU318">
            <v>0</v>
          </cell>
        </row>
        <row r="319">
          <cell r="F319">
            <v>950000</v>
          </cell>
          <cell r="G319">
            <v>950000</v>
          </cell>
          <cell r="H319">
            <v>950000</v>
          </cell>
          <cell r="I319">
            <v>0</v>
          </cell>
          <cell r="AY319">
            <v>0</v>
          </cell>
          <cell r="CK319">
            <v>0</v>
          </cell>
          <cell r="CL319">
            <v>0</v>
          </cell>
          <cell r="CM319">
            <v>0</v>
          </cell>
          <cell r="CU319">
            <v>0</v>
          </cell>
        </row>
        <row r="320">
          <cell r="F320">
            <v>69306</v>
          </cell>
          <cell r="G320">
            <v>67306</v>
          </cell>
          <cell r="H320">
            <v>22638.31</v>
          </cell>
          <cell r="I320">
            <v>0</v>
          </cell>
          <cell r="AY320">
            <v>0</v>
          </cell>
          <cell r="CK320">
            <v>0</v>
          </cell>
          <cell r="CL320">
            <v>0</v>
          </cell>
          <cell r="CM320">
            <v>0</v>
          </cell>
          <cell r="CU320">
            <v>0</v>
          </cell>
        </row>
        <row r="321">
          <cell r="F321">
            <v>1878</v>
          </cell>
          <cell r="G321">
            <v>1878</v>
          </cell>
          <cell r="H321">
            <v>500</v>
          </cell>
          <cell r="I321">
            <v>0</v>
          </cell>
          <cell r="AY321">
            <v>0</v>
          </cell>
          <cell r="CK321">
            <v>0</v>
          </cell>
          <cell r="CL321">
            <v>0</v>
          </cell>
          <cell r="CM321">
            <v>0</v>
          </cell>
          <cell r="CU321">
            <v>0</v>
          </cell>
        </row>
        <row r="322">
          <cell r="F322">
            <v>49265</v>
          </cell>
          <cell r="G322">
            <v>48265</v>
          </cell>
          <cell r="H322">
            <v>12335.5</v>
          </cell>
          <cell r="I322">
            <v>579</v>
          </cell>
          <cell r="AY322">
            <v>228</v>
          </cell>
          <cell r="CK322">
            <v>0</v>
          </cell>
          <cell r="CL322">
            <v>0</v>
          </cell>
          <cell r="CM322">
            <v>0</v>
          </cell>
          <cell r="CU322">
            <v>0</v>
          </cell>
        </row>
        <row r="323">
          <cell r="F323">
            <v>20000</v>
          </cell>
          <cell r="G323">
            <v>19000</v>
          </cell>
          <cell r="H323">
            <v>2112.9</v>
          </cell>
          <cell r="I323">
            <v>596</v>
          </cell>
          <cell r="AY323">
            <v>0</v>
          </cell>
          <cell r="CK323">
            <v>0</v>
          </cell>
          <cell r="CL323">
            <v>0</v>
          </cell>
          <cell r="CM323">
            <v>0</v>
          </cell>
          <cell r="CU323">
            <v>0</v>
          </cell>
        </row>
        <row r="324">
          <cell r="F324">
            <v>23144</v>
          </cell>
          <cell r="G324">
            <v>23144</v>
          </cell>
          <cell r="H324">
            <v>19726.07</v>
          </cell>
          <cell r="I324">
            <v>0</v>
          </cell>
          <cell r="AY324">
            <v>1870.5</v>
          </cell>
          <cell r="CK324">
            <v>0</v>
          </cell>
          <cell r="CL324">
            <v>0</v>
          </cell>
          <cell r="CM324">
            <v>0</v>
          </cell>
          <cell r="CU324">
            <v>0</v>
          </cell>
        </row>
        <row r="325">
          <cell r="F325">
            <v>66006</v>
          </cell>
          <cell r="G325">
            <v>58706</v>
          </cell>
          <cell r="H325">
            <v>26567.96</v>
          </cell>
          <cell r="I325">
            <v>2548.41</v>
          </cell>
          <cell r="AY325">
            <v>539.9</v>
          </cell>
          <cell r="CK325">
            <v>0</v>
          </cell>
          <cell r="CL325">
            <v>0</v>
          </cell>
          <cell r="CM325">
            <v>0</v>
          </cell>
          <cell r="CU325">
            <v>0</v>
          </cell>
        </row>
        <row r="326">
          <cell r="F326">
            <v>15000</v>
          </cell>
          <cell r="G326">
            <v>11500</v>
          </cell>
          <cell r="H326">
            <v>3683.98</v>
          </cell>
          <cell r="I326">
            <v>2747.6</v>
          </cell>
          <cell r="AY326">
            <v>0</v>
          </cell>
          <cell r="CK326">
            <v>0</v>
          </cell>
          <cell r="CL326">
            <v>0</v>
          </cell>
          <cell r="CM326">
            <v>0</v>
          </cell>
          <cell r="CU326">
            <v>0</v>
          </cell>
        </row>
        <row r="327">
          <cell r="F327">
            <v>260000</v>
          </cell>
          <cell r="G327">
            <v>260000</v>
          </cell>
          <cell r="H327">
            <v>155555.38</v>
          </cell>
          <cell r="I327">
            <v>8227.11</v>
          </cell>
          <cell r="AY327">
            <v>0</v>
          </cell>
          <cell r="CK327">
            <v>0</v>
          </cell>
          <cell r="CL327">
            <v>0</v>
          </cell>
          <cell r="CM327">
            <v>0</v>
          </cell>
          <cell r="CU327">
            <v>0</v>
          </cell>
        </row>
        <row r="328">
          <cell r="F328">
            <v>55000</v>
          </cell>
          <cell r="G328">
            <v>55000</v>
          </cell>
          <cell r="H328">
            <v>50008</v>
          </cell>
          <cell r="I328">
            <v>340</v>
          </cell>
          <cell r="AY328">
            <v>0</v>
          </cell>
          <cell r="CK328">
            <v>0</v>
          </cell>
          <cell r="CL328">
            <v>0</v>
          </cell>
          <cell r="CM328">
            <v>0</v>
          </cell>
          <cell r="CU328">
            <v>0</v>
          </cell>
        </row>
        <row r="329">
          <cell r="F329">
            <v>41000</v>
          </cell>
          <cell r="G329">
            <v>21000</v>
          </cell>
          <cell r="H329">
            <v>10046.950000000001</v>
          </cell>
          <cell r="I329">
            <v>1533.3</v>
          </cell>
          <cell r="AY329">
            <v>1411.4</v>
          </cell>
          <cell r="CK329">
            <v>0</v>
          </cell>
          <cell r="CL329">
            <v>0</v>
          </cell>
          <cell r="CM329">
            <v>0</v>
          </cell>
          <cell r="CU329">
            <v>0</v>
          </cell>
        </row>
        <row r="330">
          <cell r="F330">
            <v>27000</v>
          </cell>
          <cell r="G330">
            <v>53731</v>
          </cell>
          <cell r="H330">
            <v>37357.96</v>
          </cell>
          <cell r="I330">
            <v>4840.8</v>
          </cell>
          <cell r="AY330">
            <v>2232.1999999999998</v>
          </cell>
          <cell r="CK330">
            <v>0</v>
          </cell>
          <cell r="CL330">
            <v>0</v>
          </cell>
          <cell r="CM330">
            <v>0</v>
          </cell>
          <cell r="CU330">
            <v>0</v>
          </cell>
        </row>
        <row r="331">
          <cell r="F331">
            <v>10799</v>
          </cell>
          <cell r="G331">
            <v>6799</v>
          </cell>
          <cell r="H331">
            <v>1542.02</v>
          </cell>
          <cell r="I331">
            <v>0</v>
          </cell>
          <cell r="AY331">
            <v>0</v>
          </cell>
          <cell r="CK331">
            <v>0</v>
          </cell>
          <cell r="CL331">
            <v>0</v>
          </cell>
          <cell r="CM331">
            <v>0</v>
          </cell>
          <cell r="CU331">
            <v>0</v>
          </cell>
        </row>
        <row r="332">
          <cell r="F332">
            <v>10000</v>
          </cell>
          <cell r="G332">
            <v>10000</v>
          </cell>
          <cell r="H332">
            <v>3687.07</v>
          </cell>
          <cell r="I332">
            <v>0</v>
          </cell>
          <cell r="AY332">
            <v>0</v>
          </cell>
          <cell r="CK332">
            <v>0</v>
          </cell>
          <cell r="CL332">
            <v>0</v>
          </cell>
          <cell r="CM332">
            <v>0</v>
          </cell>
          <cell r="CU332">
            <v>0</v>
          </cell>
        </row>
        <row r="333">
          <cell r="F333">
            <v>3000</v>
          </cell>
          <cell r="G333">
            <v>3000</v>
          </cell>
          <cell r="H333">
            <v>662.02</v>
          </cell>
          <cell r="I333">
            <v>0</v>
          </cell>
          <cell r="AY333">
            <v>0</v>
          </cell>
          <cell r="CK333">
            <v>0</v>
          </cell>
          <cell r="CL333">
            <v>0</v>
          </cell>
          <cell r="CM333">
            <v>0</v>
          </cell>
          <cell r="CU333">
            <v>0</v>
          </cell>
        </row>
        <row r="334">
          <cell r="F334">
            <v>5000</v>
          </cell>
          <cell r="G334">
            <v>5000</v>
          </cell>
          <cell r="H334">
            <v>1088.03</v>
          </cell>
          <cell r="I334">
            <v>0</v>
          </cell>
          <cell r="AY334">
            <v>0</v>
          </cell>
          <cell r="CK334">
            <v>0</v>
          </cell>
          <cell r="CL334">
            <v>0</v>
          </cell>
          <cell r="CM334">
            <v>0</v>
          </cell>
          <cell r="CU334">
            <v>0</v>
          </cell>
        </row>
        <row r="335">
          <cell r="F335">
            <v>82965</v>
          </cell>
          <cell r="G335">
            <v>89529.74</v>
          </cell>
          <cell r="H335">
            <v>87389.66</v>
          </cell>
          <cell r="I335">
            <v>0</v>
          </cell>
          <cell r="AY335">
            <v>1810.04</v>
          </cell>
          <cell r="CK335">
            <v>0</v>
          </cell>
          <cell r="CL335">
            <v>0</v>
          </cell>
          <cell r="CM335">
            <v>0</v>
          </cell>
          <cell r="CU335">
            <v>0</v>
          </cell>
        </row>
        <row r="336">
          <cell r="F336">
            <v>1851</v>
          </cell>
          <cell r="G336">
            <v>1671</v>
          </cell>
          <cell r="H336">
            <v>0</v>
          </cell>
          <cell r="I336">
            <v>0</v>
          </cell>
          <cell r="AY336">
            <v>0</v>
          </cell>
          <cell r="CK336">
            <v>0</v>
          </cell>
          <cell r="CL336">
            <v>0</v>
          </cell>
          <cell r="CM336">
            <v>0</v>
          </cell>
          <cell r="CU336">
            <v>0</v>
          </cell>
        </row>
        <row r="337">
          <cell r="F337">
            <v>88000</v>
          </cell>
          <cell r="G337">
            <v>85000</v>
          </cell>
          <cell r="H337">
            <v>79534</v>
          </cell>
          <cell r="I337">
            <v>0</v>
          </cell>
          <cell r="AY337">
            <v>0</v>
          </cell>
          <cell r="CK337">
            <v>0</v>
          </cell>
          <cell r="CL337">
            <v>0</v>
          </cell>
          <cell r="CM337">
            <v>0</v>
          </cell>
          <cell r="CU337">
            <v>0</v>
          </cell>
        </row>
        <row r="338">
          <cell r="F338">
            <v>0</v>
          </cell>
          <cell r="G338">
            <v>300</v>
          </cell>
          <cell r="H338">
            <v>296.02</v>
          </cell>
          <cell r="I338">
            <v>0</v>
          </cell>
          <cell r="AY338">
            <v>0</v>
          </cell>
          <cell r="CK338">
            <v>0</v>
          </cell>
          <cell r="CL338">
            <v>0</v>
          </cell>
          <cell r="CM338">
            <v>0</v>
          </cell>
          <cell r="CU338">
            <v>0</v>
          </cell>
        </row>
        <row r="340">
          <cell r="F340">
            <v>1797216</v>
          </cell>
          <cell r="G340">
            <v>1797216</v>
          </cell>
          <cell r="H340">
            <v>1435609.64</v>
          </cell>
          <cell r="I340">
            <v>0</v>
          </cell>
          <cell r="AY340">
            <v>159416.20000000001</v>
          </cell>
          <cell r="CK340">
            <v>0</v>
          </cell>
          <cell r="CL340">
            <v>0</v>
          </cell>
          <cell r="CM340">
            <v>0</v>
          </cell>
          <cell r="CU340">
            <v>157256</v>
          </cell>
        </row>
        <row r="341">
          <cell r="F341">
            <v>0</v>
          </cell>
          <cell r="G341">
            <v>303525</v>
          </cell>
          <cell r="H341">
            <v>212525</v>
          </cell>
          <cell r="I341">
            <v>91000</v>
          </cell>
          <cell r="AY341">
            <v>0</v>
          </cell>
          <cell r="CK341">
            <v>0</v>
          </cell>
          <cell r="CL341">
            <v>0</v>
          </cell>
          <cell r="CM341">
            <v>0</v>
          </cell>
          <cell r="CU341">
            <v>0</v>
          </cell>
        </row>
        <row r="343">
          <cell r="F343">
            <v>26701</v>
          </cell>
          <cell r="G343">
            <v>26701</v>
          </cell>
          <cell r="H343">
            <v>24876</v>
          </cell>
          <cell r="I343">
            <v>0</v>
          </cell>
          <cell r="AY343">
            <v>2764</v>
          </cell>
          <cell r="CK343">
            <v>0</v>
          </cell>
          <cell r="CL343">
            <v>0</v>
          </cell>
          <cell r="CM343">
            <v>0</v>
          </cell>
          <cell r="CU343">
            <v>2764</v>
          </cell>
        </row>
        <row r="344">
          <cell r="F344">
            <v>115738</v>
          </cell>
          <cell r="G344">
            <v>115738</v>
          </cell>
          <cell r="H344">
            <v>58140.6</v>
          </cell>
          <cell r="I344">
            <v>0</v>
          </cell>
          <cell r="AY344">
            <v>0</v>
          </cell>
          <cell r="CK344">
            <v>0</v>
          </cell>
          <cell r="CL344">
            <v>0</v>
          </cell>
          <cell r="CM344">
            <v>0</v>
          </cell>
          <cell r="CU344">
            <v>0</v>
          </cell>
        </row>
        <row r="345">
          <cell r="F345">
            <v>355600</v>
          </cell>
          <cell r="G345">
            <v>355600</v>
          </cell>
          <cell r="H345">
            <v>0</v>
          </cell>
          <cell r="I345">
            <v>0</v>
          </cell>
          <cell r="AY345">
            <v>0</v>
          </cell>
          <cell r="CK345">
            <v>0</v>
          </cell>
          <cell r="CL345">
            <v>0</v>
          </cell>
          <cell r="CM345">
            <v>0</v>
          </cell>
          <cell r="CU345">
            <v>0</v>
          </cell>
        </row>
        <row r="346">
          <cell r="F346">
            <v>194217</v>
          </cell>
          <cell r="G346">
            <v>194217</v>
          </cell>
          <cell r="H346">
            <v>149395.38</v>
          </cell>
          <cell r="I346">
            <v>0</v>
          </cell>
          <cell r="AY346">
            <v>16841.939999999999</v>
          </cell>
          <cell r="CK346">
            <v>0</v>
          </cell>
          <cell r="CL346">
            <v>0</v>
          </cell>
          <cell r="CM346">
            <v>0</v>
          </cell>
          <cell r="CU346">
            <v>17034.990000000002</v>
          </cell>
        </row>
        <row r="347">
          <cell r="F347">
            <v>33283</v>
          </cell>
          <cell r="G347">
            <v>33283</v>
          </cell>
          <cell r="H347">
            <v>26262.18</v>
          </cell>
          <cell r="I347">
            <v>0</v>
          </cell>
          <cell r="AY347">
            <v>2971.27</v>
          </cell>
          <cell r="CK347">
            <v>0</v>
          </cell>
          <cell r="CL347">
            <v>0</v>
          </cell>
          <cell r="CM347">
            <v>0</v>
          </cell>
          <cell r="CU347">
            <v>2971.27</v>
          </cell>
        </row>
        <row r="348">
          <cell r="F348">
            <v>39600</v>
          </cell>
          <cell r="G348">
            <v>39600</v>
          </cell>
          <cell r="H348">
            <v>31590</v>
          </cell>
          <cell r="I348">
            <v>0</v>
          </cell>
          <cell r="AY348">
            <v>3510</v>
          </cell>
          <cell r="CK348">
            <v>0</v>
          </cell>
          <cell r="CL348">
            <v>0</v>
          </cell>
          <cell r="CM348">
            <v>0</v>
          </cell>
          <cell r="CU348">
            <v>3510</v>
          </cell>
        </row>
        <row r="349">
          <cell r="F349">
            <v>40503</v>
          </cell>
          <cell r="G349">
            <v>42671.94</v>
          </cell>
          <cell r="H349">
            <v>42671.94</v>
          </cell>
          <cell r="I349">
            <v>0</v>
          </cell>
          <cell r="AY349">
            <v>0</v>
          </cell>
          <cell r="CK349">
            <v>0</v>
          </cell>
          <cell r="CL349">
            <v>0</v>
          </cell>
          <cell r="CM349">
            <v>0</v>
          </cell>
          <cell r="CU349">
            <v>0</v>
          </cell>
        </row>
        <row r="350">
          <cell r="F350">
            <v>248166</v>
          </cell>
          <cell r="G350">
            <v>248166</v>
          </cell>
          <cell r="H350">
            <v>185516.66</v>
          </cell>
          <cell r="I350">
            <v>0</v>
          </cell>
          <cell r="AY350">
            <v>19555.650000000001</v>
          </cell>
          <cell r="CK350">
            <v>0</v>
          </cell>
          <cell r="CL350">
            <v>0</v>
          </cell>
          <cell r="CM350">
            <v>0</v>
          </cell>
          <cell r="CU350">
            <v>19384.14</v>
          </cell>
        </row>
        <row r="351">
          <cell r="F351">
            <v>2257</v>
          </cell>
          <cell r="G351">
            <v>2257</v>
          </cell>
          <cell r="H351">
            <v>1583.51</v>
          </cell>
          <cell r="I351">
            <v>0</v>
          </cell>
          <cell r="AY351">
            <v>153.5</v>
          </cell>
          <cell r="CK351">
            <v>0</v>
          </cell>
          <cell r="CL351">
            <v>0</v>
          </cell>
          <cell r="CM351">
            <v>0</v>
          </cell>
          <cell r="CU351">
            <v>0</v>
          </cell>
        </row>
        <row r="352">
          <cell r="F352">
            <v>23283</v>
          </cell>
          <cell r="G352">
            <v>29908.92</v>
          </cell>
          <cell r="H352">
            <v>29908.92</v>
          </cell>
          <cell r="I352">
            <v>0</v>
          </cell>
          <cell r="AY352">
            <v>0</v>
          </cell>
          <cell r="CK352">
            <v>0</v>
          </cell>
          <cell r="CL352">
            <v>0</v>
          </cell>
          <cell r="CM352">
            <v>0</v>
          </cell>
          <cell r="CU352">
            <v>0</v>
          </cell>
        </row>
        <row r="353">
          <cell r="F353">
            <v>3299</v>
          </cell>
          <cell r="G353">
            <v>3299</v>
          </cell>
          <cell r="H353">
            <v>1486.7</v>
          </cell>
          <cell r="I353">
            <v>0</v>
          </cell>
          <cell r="AY353">
            <v>226.47</v>
          </cell>
          <cell r="CK353">
            <v>0</v>
          </cell>
          <cell r="CL353">
            <v>0</v>
          </cell>
          <cell r="CM353">
            <v>0</v>
          </cell>
          <cell r="CU353">
            <v>0</v>
          </cell>
        </row>
        <row r="354">
          <cell r="F354">
            <v>3433</v>
          </cell>
          <cell r="G354">
            <v>3433</v>
          </cell>
          <cell r="H354">
            <v>2200</v>
          </cell>
          <cell r="I354">
            <v>0</v>
          </cell>
          <cell r="AY354">
            <v>0</v>
          </cell>
          <cell r="CK354">
            <v>0</v>
          </cell>
          <cell r="CL354">
            <v>0</v>
          </cell>
          <cell r="CM354">
            <v>0</v>
          </cell>
          <cell r="CU354">
            <v>0</v>
          </cell>
        </row>
        <row r="355">
          <cell r="F355">
            <v>18566</v>
          </cell>
          <cell r="G355">
            <v>18566</v>
          </cell>
          <cell r="H355">
            <v>13597.29</v>
          </cell>
          <cell r="I355">
            <v>0</v>
          </cell>
          <cell r="AY355">
            <v>374.82</v>
          </cell>
          <cell r="CK355">
            <v>0</v>
          </cell>
          <cell r="CL355">
            <v>0</v>
          </cell>
          <cell r="CM355">
            <v>0</v>
          </cell>
          <cell r="CU355">
            <v>0</v>
          </cell>
        </row>
        <row r="356">
          <cell r="F356">
            <v>0</v>
          </cell>
          <cell r="G356">
            <v>7000.07</v>
          </cell>
          <cell r="H356">
            <v>7000.07</v>
          </cell>
          <cell r="I356">
            <v>0</v>
          </cell>
          <cell r="AY356">
            <v>0</v>
          </cell>
          <cell r="CK356">
            <v>0</v>
          </cell>
          <cell r="CL356">
            <v>0</v>
          </cell>
          <cell r="CM356">
            <v>0</v>
          </cell>
          <cell r="CU356">
            <v>0</v>
          </cell>
        </row>
        <row r="357">
          <cell r="F357">
            <v>34690</v>
          </cell>
          <cell r="G357">
            <v>34690</v>
          </cell>
          <cell r="H357">
            <v>22400</v>
          </cell>
          <cell r="I357">
            <v>2950</v>
          </cell>
          <cell r="AY357">
            <v>2550</v>
          </cell>
          <cell r="CK357">
            <v>0</v>
          </cell>
          <cell r="CL357">
            <v>0</v>
          </cell>
          <cell r="CM357">
            <v>0</v>
          </cell>
          <cell r="CU357">
            <v>0</v>
          </cell>
        </row>
        <row r="359">
          <cell r="F359">
            <v>9000</v>
          </cell>
          <cell r="G359">
            <v>9000</v>
          </cell>
          <cell r="H359">
            <v>4223.8599999999997</v>
          </cell>
          <cell r="I359">
            <v>1036.54</v>
          </cell>
          <cell r="AY359">
            <v>0</v>
          </cell>
          <cell r="CK359">
            <v>0</v>
          </cell>
          <cell r="CL359">
            <v>0</v>
          </cell>
          <cell r="CM359">
            <v>0</v>
          </cell>
          <cell r="CU359">
            <v>0</v>
          </cell>
        </row>
        <row r="360">
          <cell r="F360">
            <v>5000</v>
          </cell>
          <cell r="G360">
            <v>5000</v>
          </cell>
          <cell r="H360">
            <v>784.08</v>
          </cell>
          <cell r="I360">
            <v>0</v>
          </cell>
          <cell r="AY360">
            <v>0</v>
          </cell>
          <cell r="CK360">
            <v>0</v>
          </cell>
          <cell r="CL360">
            <v>0</v>
          </cell>
          <cell r="CM360">
            <v>0</v>
          </cell>
          <cell r="CU360">
            <v>0</v>
          </cell>
        </row>
        <row r="361">
          <cell r="F361">
            <v>1000</v>
          </cell>
          <cell r="G361">
            <v>1000</v>
          </cell>
          <cell r="H361">
            <v>800</v>
          </cell>
          <cell r="I361">
            <v>0</v>
          </cell>
          <cell r="AY361">
            <v>400</v>
          </cell>
          <cell r="CK361">
            <v>0</v>
          </cell>
          <cell r="CL361">
            <v>0</v>
          </cell>
          <cell r="CM361">
            <v>0</v>
          </cell>
          <cell r="CU361">
            <v>0</v>
          </cell>
        </row>
        <row r="362">
          <cell r="F362">
            <v>30000</v>
          </cell>
          <cell r="G362">
            <v>25000</v>
          </cell>
          <cell r="H362">
            <v>16530.36</v>
          </cell>
          <cell r="I362">
            <v>4394.9799999999996</v>
          </cell>
          <cell r="AY362">
            <v>1367.8</v>
          </cell>
          <cell r="CK362">
            <v>0</v>
          </cell>
          <cell r="CL362">
            <v>0</v>
          </cell>
          <cell r="CM362">
            <v>0</v>
          </cell>
          <cell r="CU362">
            <v>0</v>
          </cell>
        </row>
        <row r="363">
          <cell r="F363">
            <v>1758</v>
          </cell>
          <cell r="G363">
            <v>1758</v>
          </cell>
          <cell r="H363">
            <v>960</v>
          </cell>
          <cell r="I363">
            <v>45</v>
          </cell>
          <cell r="AY363">
            <v>50</v>
          </cell>
          <cell r="CK363">
            <v>0</v>
          </cell>
          <cell r="CL363">
            <v>0</v>
          </cell>
          <cell r="CM363">
            <v>0</v>
          </cell>
          <cell r="CU363">
            <v>0</v>
          </cell>
        </row>
        <row r="364">
          <cell r="F364">
            <v>34000</v>
          </cell>
          <cell r="G364">
            <v>34000</v>
          </cell>
          <cell r="H364">
            <v>10349.16</v>
          </cell>
          <cell r="I364">
            <v>6044.61</v>
          </cell>
          <cell r="AY364">
            <v>149.81</v>
          </cell>
          <cell r="CK364">
            <v>0</v>
          </cell>
          <cell r="CL364">
            <v>0</v>
          </cell>
          <cell r="CM364">
            <v>0</v>
          </cell>
          <cell r="CU364">
            <v>0</v>
          </cell>
        </row>
        <row r="365">
          <cell r="F365">
            <v>5000</v>
          </cell>
          <cell r="G365">
            <v>5000</v>
          </cell>
          <cell r="H365">
            <v>3055.51</v>
          </cell>
          <cell r="I365">
            <v>0</v>
          </cell>
          <cell r="AY365">
            <v>0</v>
          </cell>
          <cell r="CK365">
            <v>0</v>
          </cell>
          <cell r="CL365">
            <v>0</v>
          </cell>
          <cell r="CM365">
            <v>0</v>
          </cell>
          <cell r="CU365">
            <v>0</v>
          </cell>
        </row>
        <row r="366">
          <cell r="F366">
            <v>5000</v>
          </cell>
          <cell r="G366">
            <v>3000</v>
          </cell>
          <cell r="H366">
            <v>0</v>
          </cell>
          <cell r="I366">
            <v>0</v>
          </cell>
          <cell r="AY366">
            <v>0</v>
          </cell>
          <cell r="CK366">
            <v>0</v>
          </cell>
          <cell r="CL366">
            <v>0</v>
          </cell>
          <cell r="CM366">
            <v>0</v>
          </cell>
          <cell r="CU366">
            <v>0</v>
          </cell>
        </row>
        <row r="367">
          <cell r="F367">
            <v>2725</v>
          </cell>
          <cell r="G367">
            <v>725</v>
          </cell>
          <cell r="H367">
            <v>0</v>
          </cell>
          <cell r="I367">
            <v>0</v>
          </cell>
          <cell r="AY367">
            <v>0</v>
          </cell>
          <cell r="CK367">
            <v>0</v>
          </cell>
          <cell r="CL367">
            <v>0</v>
          </cell>
          <cell r="CM367">
            <v>0</v>
          </cell>
          <cell r="CU367">
            <v>0</v>
          </cell>
        </row>
        <row r="368">
          <cell r="F368">
            <v>5000</v>
          </cell>
          <cell r="G368">
            <v>4500</v>
          </cell>
          <cell r="H368">
            <v>1958</v>
          </cell>
          <cell r="I368">
            <v>0</v>
          </cell>
          <cell r="AY368">
            <v>0</v>
          </cell>
          <cell r="CK368">
            <v>0</v>
          </cell>
          <cell r="CL368">
            <v>0</v>
          </cell>
          <cell r="CM368">
            <v>0</v>
          </cell>
          <cell r="CU368">
            <v>0</v>
          </cell>
        </row>
        <row r="369">
          <cell r="F369">
            <v>0</v>
          </cell>
          <cell r="G369">
            <v>10071</v>
          </cell>
          <cell r="H369">
            <v>10070.299999999999</v>
          </cell>
          <cell r="I369">
            <v>0</v>
          </cell>
          <cell r="AY369">
            <v>0</v>
          </cell>
          <cell r="CK369">
            <v>0</v>
          </cell>
          <cell r="CL369">
            <v>0</v>
          </cell>
          <cell r="CM369">
            <v>0</v>
          </cell>
          <cell r="CU369">
            <v>0</v>
          </cell>
        </row>
        <row r="370">
          <cell r="F370">
            <v>4604</v>
          </cell>
          <cell r="G370">
            <v>2604</v>
          </cell>
          <cell r="H370">
            <v>115</v>
          </cell>
          <cell r="I370">
            <v>0</v>
          </cell>
          <cell r="AY370">
            <v>0</v>
          </cell>
          <cell r="CK370">
            <v>0</v>
          </cell>
          <cell r="CL370">
            <v>0</v>
          </cell>
          <cell r="CM370">
            <v>0</v>
          </cell>
          <cell r="CU370">
            <v>0</v>
          </cell>
        </row>
        <row r="371">
          <cell r="F371">
            <v>4000</v>
          </cell>
          <cell r="G371">
            <v>4000</v>
          </cell>
          <cell r="H371">
            <v>3777</v>
          </cell>
          <cell r="I371">
            <v>0</v>
          </cell>
          <cell r="AY371">
            <v>0</v>
          </cell>
          <cell r="CK371">
            <v>0</v>
          </cell>
          <cell r="CL371">
            <v>0</v>
          </cell>
          <cell r="CM371">
            <v>0</v>
          </cell>
          <cell r="CU371">
            <v>0</v>
          </cell>
        </row>
        <row r="372">
          <cell r="F372">
            <v>0</v>
          </cell>
          <cell r="G372">
            <v>7329</v>
          </cell>
          <cell r="H372">
            <v>3400.25</v>
          </cell>
          <cell r="I372">
            <v>0</v>
          </cell>
          <cell r="AY372">
            <v>0</v>
          </cell>
          <cell r="CK372">
            <v>0</v>
          </cell>
          <cell r="CL372">
            <v>0</v>
          </cell>
          <cell r="CM372">
            <v>0</v>
          </cell>
          <cell r="CU372">
            <v>0</v>
          </cell>
        </row>
        <row r="373">
          <cell r="F373">
            <v>9348</v>
          </cell>
          <cell r="G373">
            <v>13348</v>
          </cell>
          <cell r="H373">
            <v>9054.8700000000008</v>
          </cell>
          <cell r="I373">
            <v>3399.54</v>
          </cell>
          <cell r="AY373">
            <v>0</v>
          </cell>
          <cell r="CK373">
            <v>0</v>
          </cell>
          <cell r="CL373">
            <v>0</v>
          </cell>
          <cell r="CM373">
            <v>0</v>
          </cell>
          <cell r="CU373">
            <v>0</v>
          </cell>
        </row>
        <row r="374">
          <cell r="F374">
            <v>14612</v>
          </cell>
          <cell r="G374">
            <v>8611.94</v>
          </cell>
          <cell r="H374">
            <v>6797.07</v>
          </cell>
          <cell r="I374">
            <v>564.01</v>
          </cell>
          <cell r="AY374">
            <v>313.8</v>
          </cell>
          <cell r="CK374">
            <v>0</v>
          </cell>
          <cell r="CL374">
            <v>0</v>
          </cell>
          <cell r="CM374">
            <v>0</v>
          </cell>
          <cell r="CU374">
            <v>0</v>
          </cell>
        </row>
        <row r="375">
          <cell r="F375">
            <v>6869</v>
          </cell>
          <cell r="G375">
            <v>6869</v>
          </cell>
          <cell r="H375">
            <v>2633.69</v>
          </cell>
          <cell r="I375">
            <v>2162.1999999999998</v>
          </cell>
          <cell r="AY375">
            <v>132.96</v>
          </cell>
          <cell r="CK375">
            <v>0</v>
          </cell>
          <cell r="CL375">
            <v>0</v>
          </cell>
          <cell r="CM375">
            <v>0</v>
          </cell>
          <cell r="CU375">
            <v>0</v>
          </cell>
        </row>
        <row r="376">
          <cell r="F376">
            <v>1500</v>
          </cell>
          <cell r="G376">
            <v>1500</v>
          </cell>
          <cell r="H376">
            <v>400.85</v>
          </cell>
          <cell r="I376">
            <v>0</v>
          </cell>
          <cell r="AY376">
            <v>221.8</v>
          </cell>
          <cell r="CK376">
            <v>0</v>
          </cell>
          <cell r="CL376">
            <v>0</v>
          </cell>
          <cell r="CM376">
            <v>0</v>
          </cell>
          <cell r="CU376">
            <v>0</v>
          </cell>
        </row>
        <row r="377">
          <cell r="F377">
            <v>7843</v>
          </cell>
          <cell r="G377">
            <v>7843</v>
          </cell>
          <cell r="H377">
            <v>4645</v>
          </cell>
          <cell r="I377">
            <v>0</v>
          </cell>
          <cell r="AY377">
            <v>0</v>
          </cell>
          <cell r="CK377">
            <v>0</v>
          </cell>
          <cell r="CL377">
            <v>0</v>
          </cell>
          <cell r="CM377">
            <v>0</v>
          </cell>
          <cell r="CU377">
            <v>0</v>
          </cell>
        </row>
        <row r="378">
          <cell r="F378">
            <v>12734</v>
          </cell>
          <cell r="G378">
            <v>4734</v>
          </cell>
          <cell r="H378">
            <v>2470.9</v>
          </cell>
          <cell r="I378">
            <v>0</v>
          </cell>
          <cell r="AY378">
            <v>440</v>
          </cell>
          <cell r="CK378">
            <v>0</v>
          </cell>
          <cell r="CL378">
            <v>0</v>
          </cell>
          <cell r="CM378">
            <v>0</v>
          </cell>
          <cell r="CU378">
            <v>0</v>
          </cell>
        </row>
        <row r="379">
          <cell r="F379">
            <v>0</v>
          </cell>
          <cell r="G379">
            <v>10000</v>
          </cell>
          <cell r="H379">
            <v>5456.72</v>
          </cell>
          <cell r="I379">
            <v>536</v>
          </cell>
          <cell r="AY379">
            <v>0</v>
          </cell>
          <cell r="CK379">
            <v>0</v>
          </cell>
          <cell r="CL379">
            <v>0</v>
          </cell>
          <cell r="CM379">
            <v>0</v>
          </cell>
          <cell r="CU379">
            <v>0</v>
          </cell>
        </row>
        <row r="380">
          <cell r="F380">
            <v>2000</v>
          </cell>
          <cell r="G380">
            <v>2000</v>
          </cell>
          <cell r="H380">
            <v>456.01</v>
          </cell>
          <cell r="I380">
            <v>0</v>
          </cell>
          <cell r="AY380">
            <v>97</v>
          </cell>
          <cell r="CK380">
            <v>0</v>
          </cell>
          <cell r="CL380">
            <v>0</v>
          </cell>
          <cell r="CM380">
            <v>0</v>
          </cell>
          <cell r="CU380">
            <v>0</v>
          </cell>
        </row>
        <row r="381">
          <cell r="F381">
            <v>1000</v>
          </cell>
          <cell r="G381">
            <v>1000</v>
          </cell>
          <cell r="H381">
            <v>179</v>
          </cell>
          <cell r="I381">
            <v>0</v>
          </cell>
          <cell r="AY381">
            <v>0</v>
          </cell>
          <cell r="CK381">
            <v>0</v>
          </cell>
          <cell r="CL381">
            <v>0</v>
          </cell>
          <cell r="CM381">
            <v>0</v>
          </cell>
          <cell r="CU381">
            <v>0</v>
          </cell>
        </row>
        <row r="382">
          <cell r="F382">
            <v>1000</v>
          </cell>
          <cell r="G382">
            <v>1000</v>
          </cell>
          <cell r="H382">
            <v>0</v>
          </cell>
          <cell r="I382">
            <v>0</v>
          </cell>
          <cell r="AY382">
            <v>0</v>
          </cell>
          <cell r="CK382">
            <v>0</v>
          </cell>
          <cell r="CL382">
            <v>0</v>
          </cell>
          <cell r="CM382">
            <v>0</v>
          </cell>
          <cell r="CU382">
            <v>0</v>
          </cell>
        </row>
        <row r="383">
          <cell r="F383">
            <v>2500</v>
          </cell>
          <cell r="G383">
            <v>2500</v>
          </cell>
          <cell r="H383">
            <v>249.2</v>
          </cell>
          <cell r="I383">
            <v>0</v>
          </cell>
          <cell r="AY383">
            <v>0</v>
          </cell>
          <cell r="CK383">
            <v>0</v>
          </cell>
          <cell r="CL383">
            <v>0</v>
          </cell>
          <cell r="CM383">
            <v>0</v>
          </cell>
          <cell r="CU383">
            <v>0</v>
          </cell>
        </row>
        <row r="385">
          <cell r="F385">
            <v>1236</v>
          </cell>
          <cell r="G385">
            <v>1236</v>
          </cell>
          <cell r="H385">
            <v>0</v>
          </cell>
          <cell r="I385">
            <v>0</v>
          </cell>
          <cell r="AY385">
            <v>0</v>
          </cell>
          <cell r="CK385">
            <v>0</v>
          </cell>
          <cell r="CL385">
            <v>0</v>
          </cell>
          <cell r="CM385">
            <v>0</v>
          </cell>
          <cell r="CU385">
            <v>0</v>
          </cell>
        </row>
        <row r="386">
          <cell r="F386">
            <v>50547</v>
          </cell>
          <cell r="G386">
            <v>47009.18</v>
          </cell>
          <cell r="H386">
            <v>37516.53</v>
          </cell>
          <cell r="I386">
            <v>5098.82</v>
          </cell>
          <cell r="AY386">
            <v>512.46</v>
          </cell>
          <cell r="CK386">
            <v>0</v>
          </cell>
          <cell r="CL386">
            <v>0</v>
          </cell>
          <cell r="CM386">
            <v>0</v>
          </cell>
          <cell r="CU386">
            <v>0</v>
          </cell>
        </row>
        <row r="387">
          <cell r="F387">
            <v>606048</v>
          </cell>
          <cell r="G387">
            <v>606048</v>
          </cell>
          <cell r="H387">
            <v>479130.22</v>
          </cell>
          <cell r="I387">
            <v>0</v>
          </cell>
          <cell r="AY387">
            <v>53398.94</v>
          </cell>
          <cell r="CK387">
            <v>0</v>
          </cell>
          <cell r="CL387">
            <v>0</v>
          </cell>
          <cell r="CM387">
            <v>0</v>
          </cell>
          <cell r="CU387">
            <v>53030</v>
          </cell>
        </row>
        <row r="388">
          <cell r="F388">
            <v>8472</v>
          </cell>
          <cell r="G388">
            <v>9117.6</v>
          </cell>
          <cell r="H388">
            <v>9117.6</v>
          </cell>
          <cell r="I388">
            <v>0</v>
          </cell>
          <cell r="AY388">
            <v>741</v>
          </cell>
          <cell r="CK388">
            <v>0</v>
          </cell>
          <cell r="CL388">
            <v>0</v>
          </cell>
          <cell r="CM388">
            <v>0</v>
          </cell>
          <cell r="CU388">
            <v>741</v>
          </cell>
        </row>
        <row r="389">
          <cell r="F389">
            <v>46200</v>
          </cell>
          <cell r="G389">
            <v>46200</v>
          </cell>
          <cell r="H389">
            <v>21332.15</v>
          </cell>
          <cell r="I389">
            <v>0</v>
          </cell>
          <cell r="AY389">
            <v>0</v>
          </cell>
          <cell r="CK389">
            <v>0</v>
          </cell>
          <cell r="CL389">
            <v>0</v>
          </cell>
          <cell r="CM389">
            <v>0</v>
          </cell>
          <cell r="CU389">
            <v>0</v>
          </cell>
        </row>
        <row r="390">
          <cell r="F390">
            <v>119490</v>
          </cell>
          <cell r="G390">
            <v>119490</v>
          </cell>
          <cell r="H390">
            <v>0</v>
          </cell>
          <cell r="I390">
            <v>0</v>
          </cell>
          <cell r="AY390">
            <v>0</v>
          </cell>
          <cell r="CK390">
            <v>0</v>
          </cell>
          <cell r="CL390">
            <v>0</v>
          </cell>
          <cell r="CM390">
            <v>0</v>
          </cell>
          <cell r="CU390">
            <v>0</v>
          </cell>
        </row>
        <row r="391">
          <cell r="F391">
            <v>63461</v>
          </cell>
          <cell r="G391">
            <v>63461</v>
          </cell>
          <cell r="H391">
            <v>48976.45</v>
          </cell>
          <cell r="I391">
            <v>0</v>
          </cell>
          <cell r="AY391">
            <v>5485.12</v>
          </cell>
          <cell r="CK391">
            <v>0</v>
          </cell>
          <cell r="CL391">
            <v>0</v>
          </cell>
          <cell r="CM391">
            <v>0</v>
          </cell>
          <cell r="CU391">
            <v>5547.85</v>
          </cell>
        </row>
        <row r="392">
          <cell r="F392">
            <v>10912</v>
          </cell>
          <cell r="G392">
            <v>10912</v>
          </cell>
          <cell r="H392">
            <v>8593.4</v>
          </cell>
          <cell r="I392">
            <v>0</v>
          </cell>
          <cell r="AY392">
            <v>965.19</v>
          </cell>
          <cell r="CK392">
            <v>0</v>
          </cell>
          <cell r="CL392">
            <v>0</v>
          </cell>
          <cell r="CM392">
            <v>0</v>
          </cell>
          <cell r="CU392">
            <v>965.19</v>
          </cell>
        </row>
        <row r="393">
          <cell r="F393">
            <v>13200</v>
          </cell>
          <cell r="G393">
            <v>13200</v>
          </cell>
          <cell r="H393">
            <v>10530</v>
          </cell>
          <cell r="I393">
            <v>0</v>
          </cell>
          <cell r="AY393">
            <v>1170</v>
          </cell>
          <cell r="CK393">
            <v>0</v>
          </cell>
          <cell r="CL393">
            <v>0</v>
          </cell>
          <cell r="CM393">
            <v>0</v>
          </cell>
          <cell r="CU393">
            <v>1170</v>
          </cell>
        </row>
        <row r="394">
          <cell r="F394">
            <v>13656</v>
          </cell>
          <cell r="G394">
            <v>14437.89</v>
          </cell>
          <cell r="H394">
            <v>14437.89</v>
          </cell>
          <cell r="I394">
            <v>0</v>
          </cell>
          <cell r="AY394">
            <v>0</v>
          </cell>
          <cell r="CK394">
            <v>0</v>
          </cell>
          <cell r="CL394">
            <v>0</v>
          </cell>
          <cell r="CM394">
            <v>0</v>
          </cell>
          <cell r="CU394">
            <v>0</v>
          </cell>
        </row>
        <row r="395">
          <cell r="F395">
            <v>86844</v>
          </cell>
          <cell r="G395">
            <v>86844</v>
          </cell>
          <cell r="H395">
            <v>61763.07</v>
          </cell>
          <cell r="I395">
            <v>0</v>
          </cell>
          <cell r="AY395">
            <v>6404.68</v>
          </cell>
          <cell r="CK395">
            <v>0</v>
          </cell>
          <cell r="CL395">
            <v>0</v>
          </cell>
          <cell r="CM395">
            <v>0</v>
          </cell>
          <cell r="CU395">
            <v>6344.26</v>
          </cell>
        </row>
        <row r="396">
          <cell r="F396">
            <v>10000</v>
          </cell>
          <cell r="G396">
            <v>5000</v>
          </cell>
          <cell r="H396">
            <v>0</v>
          </cell>
          <cell r="I396">
            <v>0</v>
          </cell>
          <cell r="AY396">
            <v>0</v>
          </cell>
          <cell r="CK396">
            <v>0</v>
          </cell>
          <cell r="CL396">
            <v>0</v>
          </cell>
          <cell r="CM396">
            <v>0</v>
          </cell>
          <cell r="CU396">
            <v>0</v>
          </cell>
        </row>
        <row r="397">
          <cell r="F397">
            <v>0</v>
          </cell>
          <cell r="G397">
            <v>3025380</v>
          </cell>
          <cell r="H397">
            <v>1995779.36</v>
          </cell>
          <cell r="I397">
            <v>0</v>
          </cell>
          <cell r="AY397">
            <v>0</v>
          </cell>
          <cell r="CK397">
            <v>0</v>
          </cell>
          <cell r="CL397">
            <v>0</v>
          </cell>
          <cell r="CM397">
            <v>0</v>
          </cell>
          <cell r="CU397">
            <v>302538</v>
          </cell>
        </row>
        <row r="398">
          <cell r="F398">
            <v>0</v>
          </cell>
          <cell r="G398">
            <v>13433.13</v>
          </cell>
          <cell r="H398">
            <v>13433.13</v>
          </cell>
          <cell r="I398">
            <v>0</v>
          </cell>
          <cell r="AY398">
            <v>0</v>
          </cell>
          <cell r="CK398">
            <v>0</v>
          </cell>
          <cell r="CL398">
            <v>0</v>
          </cell>
          <cell r="CM398">
            <v>0</v>
          </cell>
          <cell r="CU398">
            <v>0</v>
          </cell>
        </row>
        <row r="399">
          <cell r="F399">
            <v>0</v>
          </cell>
          <cell r="G399">
            <v>145591.9</v>
          </cell>
          <cell r="H399">
            <v>145591.9</v>
          </cell>
          <cell r="I399">
            <v>0</v>
          </cell>
          <cell r="AY399">
            <v>0</v>
          </cell>
          <cell r="CK399">
            <v>0</v>
          </cell>
          <cell r="CL399">
            <v>0</v>
          </cell>
          <cell r="CM399">
            <v>0</v>
          </cell>
          <cell r="CU399">
            <v>20637.5</v>
          </cell>
        </row>
        <row r="400">
          <cell r="F400">
            <v>0</v>
          </cell>
          <cell r="G400">
            <v>211776.6</v>
          </cell>
          <cell r="H400">
            <v>133717.34</v>
          </cell>
          <cell r="I400">
            <v>0</v>
          </cell>
          <cell r="AY400">
            <v>0</v>
          </cell>
          <cell r="CK400">
            <v>0</v>
          </cell>
          <cell r="CL400">
            <v>0</v>
          </cell>
          <cell r="CM400">
            <v>0</v>
          </cell>
          <cell r="CU400">
            <v>0</v>
          </cell>
        </row>
        <row r="401">
          <cell r="F401">
            <v>0</v>
          </cell>
          <cell r="G401">
            <v>705921.97</v>
          </cell>
          <cell r="H401">
            <v>0</v>
          </cell>
          <cell r="I401">
            <v>0</v>
          </cell>
          <cell r="AY401">
            <v>0</v>
          </cell>
          <cell r="CK401">
            <v>0</v>
          </cell>
          <cell r="CL401">
            <v>0</v>
          </cell>
          <cell r="CM401">
            <v>0</v>
          </cell>
          <cell r="CU401">
            <v>0</v>
          </cell>
        </row>
        <row r="402">
          <cell r="F402">
            <v>0</v>
          </cell>
          <cell r="G402">
            <v>448415.3</v>
          </cell>
          <cell r="H402">
            <v>277702.42</v>
          </cell>
          <cell r="I402">
            <v>0</v>
          </cell>
          <cell r="AY402">
            <v>0</v>
          </cell>
          <cell r="CK402">
            <v>0</v>
          </cell>
          <cell r="CL402">
            <v>0</v>
          </cell>
          <cell r="CM402">
            <v>0</v>
          </cell>
          <cell r="CU402">
            <v>48395.12</v>
          </cell>
        </row>
        <row r="403">
          <cell r="F403">
            <v>0</v>
          </cell>
          <cell r="G403">
            <v>73325.2</v>
          </cell>
          <cell r="H403">
            <v>45002.53</v>
          </cell>
          <cell r="I403">
            <v>0</v>
          </cell>
          <cell r="AY403">
            <v>0</v>
          </cell>
          <cell r="CK403">
            <v>0</v>
          </cell>
          <cell r="CL403">
            <v>0</v>
          </cell>
          <cell r="CM403">
            <v>0</v>
          </cell>
          <cell r="CU403">
            <v>7904.33</v>
          </cell>
        </row>
        <row r="404">
          <cell r="F404">
            <v>0</v>
          </cell>
          <cell r="G404">
            <v>157950</v>
          </cell>
          <cell r="H404">
            <v>100756.5</v>
          </cell>
          <cell r="I404">
            <v>0</v>
          </cell>
          <cell r="AY404">
            <v>0</v>
          </cell>
          <cell r="CK404">
            <v>0</v>
          </cell>
          <cell r="CL404">
            <v>0</v>
          </cell>
          <cell r="CM404">
            <v>0</v>
          </cell>
          <cell r="CU404">
            <v>15795</v>
          </cell>
        </row>
        <row r="405">
          <cell r="F405">
            <v>0</v>
          </cell>
          <cell r="G405">
            <v>86787.43</v>
          </cell>
          <cell r="H405">
            <v>86787.43</v>
          </cell>
          <cell r="I405">
            <v>0</v>
          </cell>
          <cell r="AY405">
            <v>0</v>
          </cell>
          <cell r="CK405">
            <v>0</v>
          </cell>
          <cell r="CL405">
            <v>0</v>
          </cell>
          <cell r="CM405">
            <v>0</v>
          </cell>
          <cell r="CU405">
            <v>0</v>
          </cell>
        </row>
        <row r="406">
          <cell r="F406">
            <v>0</v>
          </cell>
          <cell r="G406">
            <v>299318.40000000002</v>
          </cell>
          <cell r="H406">
            <v>238439.19</v>
          </cell>
          <cell r="I406">
            <v>0</v>
          </cell>
          <cell r="AY406">
            <v>0</v>
          </cell>
          <cell r="CK406">
            <v>0</v>
          </cell>
          <cell r="CL406">
            <v>0</v>
          </cell>
          <cell r="CM406">
            <v>0</v>
          </cell>
          <cell r="CU406">
            <v>31409.33</v>
          </cell>
        </row>
        <row r="407">
          <cell r="F407">
            <v>0</v>
          </cell>
          <cell r="G407">
            <v>6786.28</v>
          </cell>
          <cell r="H407">
            <v>6786.28</v>
          </cell>
          <cell r="I407">
            <v>0</v>
          </cell>
          <cell r="AY407">
            <v>0</v>
          </cell>
          <cell r="CK407">
            <v>0</v>
          </cell>
          <cell r="CL407">
            <v>0</v>
          </cell>
          <cell r="CM407">
            <v>0</v>
          </cell>
          <cell r="CU407">
            <v>0</v>
          </cell>
        </row>
        <row r="408">
          <cell r="F408">
            <v>0</v>
          </cell>
          <cell r="G408">
            <v>26381.61</v>
          </cell>
          <cell r="H408">
            <v>26381.61</v>
          </cell>
          <cell r="I408">
            <v>0</v>
          </cell>
          <cell r="AY408">
            <v>0</v>
          </cell>
          <cell r="CK408">
            <v>0</v>
          </cell>
          <cell r="CL408">
            <v>0</v>
          </cell>
          <cell r="CM408">
            <v>0</v>
          </cell>
          <cell r="CU408">
            <v>0</v>
          </cell>
        </row>
        <row r="409">
          <cell r="F409">
            <v>0</v>
          </cell>
          <cell r="G409">
            <v>6496.17</v>
          </cell>
          <cell r="H409">
            <v>6496.17</v>
          </cell>
          <cell r="I409">
            <v>0</v>
          </cell>
          <cell r="AY409">
            <v>0</v>
          </cell>
          <cell r="CK409">
            <v>0</v>
          </cell>
          <cell r="CL409">
            <v>0</v>
          </cell>
          <cell r="CM409">
            <v>0</v>
          </cell>
          <cell r="CU409">
            <v>0</v>
          </cell>
        </row>
        <row r="410">
          <cell r="F410">
            <v>0</v>
          </cell>
          <cell r="G410">
            <v>26650</v>
          </cell>
          <cell r="H410">
            <v>5749.5</v>
          </cell>
          <cell r="I410">
            <v>11788.47</v>
          </cell>
          <cell r="AY410">
            <v>0</v>
          </cell>
          <cell r="CK410">
            <v>0</v>
          </cell>
          <cell r="CL410">
            <v>0</v>
          </cell>
          <cell r="CM410">
            <v>0</v>
          </cell>
          <cell r="CU410">
            <v>0</v>
          </cell>
        </row>
        <row r="411">
          <cell r="F411">
            <v>0</v>
          </cell>
          <cell r="G411">
            <v>4000</v>
          </cell>
          <cell r="H411">
            <v>690</v>
          </cell>
          <cell r="I411">
            <v>870.5</v>
          </cell>
          <cell r="AY411">
            <v>0</v>
          </cell>
          <cell r="CK411">
            <v>0</v>
          </cell>
          <cell r="CL411">
            <v>0</v>
          </cell>
          <cell r="CM411">
            <v>0</v>
          </cell>
          <cell r="CU411">
            <v>0</v>
          </cell>
        </row>
        <row r="412">
          <cell r="F412">
            <v>0</v>
          </cell>
          <cell r="G412">
            <v>2732</v>
          </cell>
          <cell r="H412">
            <v>0</v>
          </cell>
          <cell r="I412">
            <v>0</v>
          </cell>
          <cell r="AY412">
            <v>0</v>
          </cell>
          <cell r="CK412">
            <v>0</v>
          </cell>
          <cell r="CL412">
            <v>0</v>
          </cell>
          <cell r="CM412">
            <v>0</v>
          </cell>
          <cell r="CU412">
            <v>0</v>
          </cell>
        </row>
        <row r="413">
          <cell r="F413">
            <v>0</v>
          </cell>
          <cell r="G413">
            <v>12842</v>
          </cell>
          <cell r="H413">
            <v>0</v>
          </cell>
          <cell r="I413">
            <v>0</v>
          </cell>
          <cell r="AY413">
            <v>0</v>
          </cell>
          <cell r="CK413">
            <v>0</v>
          </cell>
          <cell r="CL413">
            <v>0</v>
          </cell>
          <cell r="CM413">
            <v>0</v>
          </cell>
          <cell r="CU413">
            <v>0</v>
          </cell>
        </row>
        <row r="414">
          <cell r="F414">
            <v>0</v>
          </cell>
          <cell r="G414">
            <v>9000</v>
          </cell>
          <cell r="H414">
            <v>0</v>
          </cell>
          <cell r="I414">
            <v>8050</v>
          </cell>
          <cell r="AY414">
            <v>0</v>
          </cell>
          <cell r="CK414">
            <v>0</v>
          </cell>
          <cell r="CL414">
            <v>0</v>
          </cell>
          <cell r="CM414">
            <v>0</v>
          </cell>
          <cell r="CU414">
            <v>0</v>
          </cell>
        </row>
        <row r="415">
          <cell r="F415">
            <v>0</v>
          </cell>
          <cell r="G415">
            <v>5000</v>
          </cell>
          <cell r="H415">
            <v>0</v>
          </cell>
          <cell r="I415">
            <v>0</v>
          </cell>
          <cell r="AY415">
            <v>0</v>
          </cell>
          <cell r="CK415">
            <v>0</v>
          </cell>
          <cell r="CL415">
            <v>0</v>
          </cell>
          <cell r="CM415">
            <v>0</v>
          </cell>
          <cell r="CU415">
            <v>0</v>
          </cell>
        </row>
        <row r="416">
          <cell r="F416">
            <v>0</v>
          </cell>
          <cell r="G416">
            <v>57210</v>
          </cell>
          <cell r="H416">
            <v>21273.07</v>
          </cell>
          <cell r="I416">
            <v>215</v>
          </cell>
          <cell r="AY416">
            <v>0</v>
          </cell>
          <cell r="CK416">
            <v>0</v>
          </cell>
          <cell r="CL416">
            <v>0</v>
          </cell>
          <cell r="CM416">
            <v>0</v>
          </cell>
          <cell r="CU416">
            <v>0</v>
          </cell>
        </row>
        <row r="417">
          <cell r="F417">
            <v>0</v>
          </cell>
          <cell r="G417">
            <v>8000</v>
          </cell>
          <cell r="H417">
            <v>8000</v>
          </cell>
          <cell r="I417">
            <v>0</v>
          </cell>
          <cell r="AY417">
            <v>0</v>
          </cell>
          <cell r="CK417">
            <v>0</v>
          </cell>
          <cell r="CL417">
            <v>0</v>
          </cell>
          <cell r="CM417">
            <v>0</v>
          </cell>
          <cell r="CU417">
            <v>0</v>
          </cell>
        </row>
        <row r="418">
          <cell r="F418">
            <v>0</v>
          </cell>
          <cell r="G418">
            <v>4000</v>
          </cell>
          <cell r="H418">
            <v>0</v>
          </cell>
          <cell r="I418">
            <v>0</v>
          </cell>
          <cell r="AY418">
            <v>0</v>
          </cell>
          <cell r="CK418">
            <v>0</v>
          </cell>
          <cell r="CL418">
            <v>0</v>
          </cell>
          <cell r="CM418">
            <v>0</v>
          </cell>
          <cell r="CU418">
            <v>0</v>
          </cell>
        </row>
        <row r="419">
          <cell r="F419">
            <v>0</v>
          </cell>
          <cell r="G419">
            <v>5000</v>
          </cell>
          <cell r="H419">
            <v>0</v>
          </cell>
          <cell r="I419">
            <v>0</v>
          </cell>
          <cell r="AY419">
            <v>0</v>
          </cell>
          <cell r="CK419">
            <v>0</v>
          </cell>
          <cell r="CL419">
            <v>0</v>
          </cell>
          <cell r="CM419">
            <v>0</v>
          </cell>
          <cell r="CU419">
            <v>0</v>
          </cell>
        </row>
        <row r="420">
          <cell r="F420">
            <v>0</v>
          </cell>
          <cell r="G420">
            <v>4000</v>
          </cell>
          <cell r="H420">
            <v>0</v>
          </cell>
          <cell r="I420">
            <v>0</v>
          </cell>
          <cell r="AY420">
            <v>0</v>
          </cell>
          <cell r="CK420">
            <v>0</v>
          </cell>
          <cell r="CL420">
            <v>0</v>
          </cell>
          <cell r="CM420">
            <v>0</v>
          </cell>
          <cell r="CU420">
            <v>0</v>
          </cell>
        </row>
        <row r="421">
          <cell r="F421">
            <v>0</v>
          </cell>
          <cell r="G421">
            <v>15000</v>
          </cell>
          <cell r="H421">
            <v>0</v>
          </cell>
          <cell r="I421">
            <v>0</v>
          </cell>
          <cell r="AY421">
            <v>0</v>
          </cell>
          <cell r="CK421">
            <v>0</v>
          </cell>
          <cell r="CL421">
            <v>0</v>
          </cell>
          <cell r="CM421">
            <v>0</v>
          </cell>
          <cell r="CU421">
            <v>0</v>
          </cell>
        </row>
        <row r="422">
          <cell r="F422">
            <v>0</v>
          </cell>
          <cell r="G422">
            <v>47162.7</v>
          </cell>
          <cell r="H422">
            <v>42024.09</v>
          </cell>
          <cell r="I422">
            <v>5125.93</v>
          </cell>
          <cell r="AY422">
            <v>0</v>
          </cell>
          <cell r="CK422">
            <v>0</v>
          </cell>
          <cell r="CL422">
            <v>0</v>
          </cell>
          <cell r="CM422">
            <v>0</v>
          </cell>
          <cell r="CU422">
            <v>0</v>
          </cell>
        </row>
        <row r="423">
          <cell r="F423">
            <v>0</v>
          </cell>
          <cell r="G423">
            <v>6000</v>
          </cell>
          <cell r="H423">
            <v>3879.8</v>
          </cell>
          <cell r="I423">
            <v>2036.75</v>
          </cell>
          <cell r="AY423">
            <v>0</v>
          </cell>
          <cell r="CK423">
            <v>0</v>
          </cell>
          <cell r="CL423">
            <v>0</v>
          </cell>
          <cell r="CM423">
            <v>0</v>
          </cell>
          <cell r="CU423">
            <v>0</v>
          </cell>
        </row>
        <row r="424">
          <cell r="F424">
            <v>0</v>
          </cell>
          <cell r="G424">
            <v>18870.5</v>
          </cell>
          <cell r="H424">
            <v>4740</v>
          </cell>
          <cell r="I424">
            <v>6371</v>
          </cell>
          <cell r="AY424">
            <v>0</v>
          </cell>
          <cell r="CK424">
            <v>0</v>
          </cell>
          <cell r="CL424">
            <v>0</v>
          </cell>
          <cell r="CM424">
            <v>0</v>
          </cell>
          <cell r="CU424">
            <v>0</v>
          </cell>
        </row>
        <row r="425">
          <cell r="F425">
            <v>0</v>
          </cell>
          <cell r="G425">
            <v>16107.4</v>
          </cell>
          <cell r="H425">
            <v>9475.17</v>
          </cell>
          <cell r="I425">
            <v>4748.28</v>
          </cell>
          <cell r="AY425">
            <v>0</v>
          </cell>
          <cell r="CK425">
            <v>0</v>
          </cell>
          <cell r="CL425">
            <v>0</v>
          </cell>
          <cell r="CM425">
            <v>0</v>
          </cell>
          <cell r="CU425">
            <v>0</v>
          </cell>
        </row>
        <row r="426">
          <cell r="F426">
            <v>0</v>
          </cell>
          <cell r="G426">
            <v>5595</v>
          </cell>
          <cell r="H426">
            <v>0</v>
          </cell>
          <cell r="I426">
            <v>0</v>
          </cell>
          <cell r="AY426">
            <v>0</v>
          </cell>
          <cell r="CK426">
            <v>0</v>
          </cell>
          <cell r="CL426">
            <v>0</v>
          </cell>
          <cell r="CM426">
            <v>0</v>
          </cell>
          <cell r="CU426">
            <v>0</v>
          </cell>
        </row>
        <row r="427">
          <cell r="F427">
            <v>0</v>
          </cell>
          <cell r="G427">
            <v>6000</v>
          </cell>
          <cell r="H427">
            <v>1621</v>
          </cell>
          <cell r="I427">
            <v>456</v>
          </cell>
          <cell r="AY427">
            <v>0</v>
          </cell>
          <cell r="CK427">
            <v>0</v>
          </cell>
          <cell r="CL427">
            <v>0</v>
          </cell>
          <cell r="CM427">
            <v>0</v>
          </cell>
          <cell r="CU427">
            <v>0</v>
          </cell>
        </row>
        <row r="428">
          <cell r="F428">
            <v>0</v>
          </cell>
          <cell r="G428">
            <v>3111</v>
          </cell>
          <cell r="H428">
            <v>0</v>
          </cell>
          <cell r="I428">
            <v>0</v>
          </cell>
          <cell r="AY428">
            <v>0</v>
          </cell>
          <cell r="CK428">
            <v>0</v>
          </cell>
          <cell r="CL428">
            <v>0</v>
          </cell>
          <cell r="CM428">
            <v>0</v>
          </cell>
          <cell r="CU428">
            <v>0</v>
          </cell>
        </row>
        <row r="429">
          <cell r="F429">
            <v>0</v>
          </cell>
          <cell r="G429">
            <v>10859</v>
          </cell>
          <cell r="H429">
            <v>289.69</v>
          </cell>
          <cell r="I429">
            <v>1</v>
          </cell>
          <cell r="AY429">
            <v>0</v>
          </cell>
          <cell r="CK429">
            <v>0</v>
          </cell>
          <cell r="CL429">
            <v>0</v>
          </cell>
          <cell r="CM429">
            <v>0</v>
          </cell>
          <cell r="CU429">
            <v>0</v>
          </cell>
        </row>
        <row r="430">
          <cell r="F430">
            <v>0</v>
          </cell>
          <cell r="G430">
            <v>5000</v>
          </cell>
          <cell r="H430">
            <v>0</v>
          </cell>
          <cell r="I430">
            <v>4680</v>
          </cell>
          <cell r="AY430">
            <v>0</v>
          </cell>
          <cell r="CK430">
            <v>0</v>
          </cell>
          <cell r="CL430">
            <v>0</v>
          </cell>
          <cell r="CM430">
            <v>0</v>
          </cell>
          <cell r="CU430">
            <v>0</v>
          </cell>
        </row>
        <row r="431">
          <cell r="F431">
            <v>0</v>
          </cell>
          <cell r="G431">
            <v>2868.93</v>
          </cell>
          <cell r="H431">
            <v>0</v>
          </cell>
          <cell r="I431">
            <v>0</v>
          </cell>
          <cell r="AY431">
            <v>0</v>
          </cell>
          <cell r="CK431">
            <v>0</v>
          </cell>
          <cell r="CL431">
            <v>0</v>
          </cell>
          <cell r="CM431">
            <v>0</v>
          </cell>
          <cell r="CU431">
            <v>0</v>
          </cell>
        </row>
        <row r="432">
          <cell r="F432">
            <v>0</v>
          </cell>
          <cell r="G432">
            <v>16000</v>
          </cell>
          <cell r="H432">
            <v>0</v>
          </cell>
          <cell r="I432">
            <v>10246.5</v>
          </cell>
          <cell r="AY432">
            <v>0</v>
          </cell>
          <cell r="CK432">
            <v>0</v>
          </cell>
          <cell r="CL432">
            <v>0</v>
          </cell>
          <cell r="CM432">
            <v>0</v>
          </cell>
          <cell r="CU432">
            <v>0</v>
          </cell>
        </row>
        <row r="433">
          <cell r="F433">
            <v>0</v>
          </cell>
          <cell r="G433">
            <v>2000</v>
          </cell>
          <cell r="H433">
            <v>0</v>
          </cell>
          <cell r="I433">
            <v>0</v>
          </cell>
          <cell r="AY433">
            <v>0</v>
          </cell>
          <cell r="CK433">
            <v>0</v>
          </cell>
          <cell r="CL433">
            <v>0</v>
          </cell>
          <cell r="CM433">
            <v>0</v>
          </cell>
          <cell r="CU433">
            <v>0</v>
          </cell>
        </row>
        <row r="434">
          <cell r="F434">
            <v>0</v>
          </cell>
          <cell r="G434">
            <v>6821</v>
          </cell>
          <cell r="H434">
            <v>1265</v>
          </cell>
          <cell r="I434">
            <v>0</v>
          </cell>
          <cell r="AY434">
            <v>0</v>
          </cell>
          <cell r="CK434">
            <v>0</v>
          </cell>
          <cell r="CL434">
            <v>0</v>
          </cell>
          <cell r="CM434">
            <v>0</v>
          </cell>
          <cell r="CU434">
            <v>0</v>
          </cell>
        </row>
        <row r="435">
          <cell r="F435">
            <v>0</v>
          </cell>
          <cell r="G435">
            <v>9140</v>
          </cell>
          <cell r="H435">
            <v>0</v>
          </cell>
          <cell r="I435">
            <v>0</v>
          </cell>
          <cell r="AY435">
            <v>0</v>
          </cell>
          <cell r="CK435">
            <v>0</v>
          </cell>
          <cell r="CL435">
            <v>0</v>
          </cell>
          <cell r="CM435">
            <v>0</v>
          </cell>
          <cell r="CU435">
            <v>0</v>
          </cell>
        </row>
        <row r="436">
          <cell r="F436">
            <v>0</v>
          </cell>
          <cell r="G436">
            <v>10000</v>
          </cell>
          <cell r="H436">
            <v>3105</v>
          </cell>
          <cell r="I436">
            <v>0</v>
          </cell>
          <cell r="AY436">
            <v>0</v>
          </cell>
          <cell r="CK436">
            <v>0</v>
          </cell>
          <cell r="CL436">
            <v>0</v>
          </cell>
          <cell r="CM436">
            <v>0</v>
          </cell>
          <cell r="CU436">
            <v>0</v>
          </cell>
        </row>
        <row r="438">
          <cell r="F438">
            <v>0</v>
          </cell>
          <cell r="G438">
            <v>3000</v>
          </cell>
          <cell r="H438">
            <v>0</v>
          </cell>
          <cell r="I438">
            <v>2298</v>
          </cell>
          <cell r="AY438">
            <v>0</v>
          </cell>
          <cell r="CK438">
            <v>0</v>
          </cell>
          <cell r="CL438">
            <v>0</v>
          </cell>
          <cell r="CM438">
            <v>0</v>
          </cell>
          <cell r="CU438">
            <v>0</v>
          </cell>
        </row>
        <row r="439">
          <cell r="F439">
            <v>0</v>
          </cell>
          <cell r="G439">
            <v>2500</v>
          </cell>
          <cell r="H439">
            <v>0</v>
          </cell>
          <cell r="I439">
            <v>0</v>
          </cell>
          <cell r="AY439">
            <v>0</v>
          </cell>
          <cell r="CK439">
            <v>0</v>
          </cell>
          <cell r="CL439">
            <v>0</v>
          </cell>
          <cell r="CM439">
            <v>0</v>
          </cell>
          <cell r="CU439">
            <v>0</v>
          </cell>
        </row>
        <row r="440">
          <cell r="F440">
            <v>0</v>
          </cell>
          <cell r="G440">
            <v>33000</v>
          </cell>
          <cell r="H440">
            <v>0</v>
          </cell>
          <cell r="I440">
            <v>27951.599999999999</v>
          </cell>
          <cell r="AY440">
            <v>0</v>
          </cell>
          <cell r="CK440">
            <v>0</v>
          </cell>
          <cell r="CL440">
            <v>0</v>
          </cell>
          <cell r="CM440">
            <v>0</v>
          </cell>
          <cell r="CU440">
            <v>0</v>
          </cell>
        </row>
        <row r="442">
          <cell r="F442">
            <v>3810072</v>
          </cell>
          <cell r="G442">
            <v>8562486.1799999997</v>
          </cell>
          <cell r="H442">
            <v>8562486.1799999997</v>
          </cell>
          <cell r="I442">
            <v>0</v>
          </cell>
          <cell r="AY442">
            <v>340199.42</v>
          </cell>
          <cell r="CK442">
            <v>0</v>
          </cell>
          <cell r="CL442">
            <v>0</v>
          </cell>
          <cell r="CM442">
            <v>0</v>
          </cell>
          <cell r="CU442">
            <v>1001880</v>
          </cell>
        </row>
        <row r="443">
          <cell r="F443">
            <v>1600000</v>
          </cell>
          <cell r="G443">
            <v>124073.63</v>
          </cell>
          <cell r="H443">
            <v>19033.63</v>
          </cell>
          <cell r="I443">
            <v>0</v>
          </cell>
          <cell r="AY443">
            <v>87772</v>
          </cell>
          <cell r="CK443">
            <v>0</v>
          </cell>
          <cell r="CL443">
            <v>0</v>
          </cell>
          <cell r="CM443">
            <v>0</v>
          </cell>
          <cell r="CU443">
            <v>0</v>
          </cell>
        </row>
        <row r="444">
          <cell r="F444">
            <v>0</v>
          </cell>
          <cell r="G444">
            <v>138064.43</v>
          </cell>
          <cell r="H444">
            <v>138064.43</v>
          </cell>
          <cell r="I444">
            <v>0</v>
          </cell>
          <cell r="AY444">
            <v>0</v>
          </cell>
          <cell r="CK444">
            <v>0</v>
          </cell>
          <cell r="CL444">
            <v>0</v>
          </cell>
          <cell r="CM444">
            <v>0</v>
          </cell>
          <cell r="CU444">
            <v>27086.78</v>
          </cell>
        </row>
        <row r="445">
          <cell r="F445">
            <v>92820</v>
          </cell>
          <cell r="G445">
            <v>465670.16</v>
          </cell>
          <cell r="H445">
            <v>465670.16</v>
          </cell>
          <cell r="I445">
            <v>0</v>
          </cell>
          <cell r="AY445">
            <v>7296</v>
          </cell>
          <cell r="CK445">
            <v>0</v>
          </cell>
          <cell r="CL445">
            <v>0</v>
          </cell>
          <cell r="CM445">
            <v>0</v>
          </cell>
          <cell r="CU445">
            <v>52993</v>
          </cell>
        </row>
        <row r="446">
          <cell r="F446">
            <v>267923</v>
          </cell>
          <cell r="G446">
            <v>504537.37</v>
          </cell>
          <cell r="H446">
            <v>504537.37</v>
          </cell>
          <cell r="I446">
            <v>0</v>
          </cell>
          <cell r="AY446">
            <v>-486.29</v>
          </cell>
          <cell r="CK446">
            <v>0</v>
          </cell>
          <cell r="CL446">
            <v>0</v>
          </cell>
          <cell r="CM446">
            <v>0</v>
          </cell>
          <cell r="CU446">
            <v>0</v>
          </cell>
        </row>
        <row r="447">
          <cell r="F447">
            <v>758896</v>
          </cell>
          <cell r="G447">
            <v>758896</v>
          </cell>
          <cell r="H447">
            <v>-1068.02</v>
          </cell>
          <cell r="I447">
            <v>0</v>
          </cell>
          <cell r="AY447">
            <v>-1068.02</v>
          </cell>
          <cell r="CK447">
            <v>0</v>
          </cell>
          <cell r="CL447">
            <v>0</v>
          </cell>
          <cell r="CM447">
            <v>0</v>
          </cell>
          <cell r="CU447">
            <v>0</v>
          </cell>
        </row>
        <row r="449">
          <cell r="F449">
            <v>87000</v>
          </cell>
          <cell r="G449">
            <v>252498.87</v>
          </cell>
          <cell r="H449">
            <v>252498.87</v>
          </cell>
          <cell r="I449">
            <v>0</v>
          </cell>
          <cell r="AY449">
            <v>4862.5</v>
          </cell>
          <cell r="CK449">
            <v>0</v>
          </cell>
          <cell r="CL449">
            <v>0</v>
          </cell>
          <cell r="CM449">
            <v>0</v>
          </cell>
          <cell r="CU449">
            <v>0</v>
          </cell>
        </row>
        <row r="450">
          <cell r="F450">
            <v>0</v>
          </cell>
          <cell r="G450">
            <v>847968.2</v>
          </cell>
          <cell r="H450">
            <v>777729.3</v>
          </cell>
          <cell r="I450">
            <v>0</v>
          </cell>
          <cell r="AY450">
            <v>60375.34</v>
          </cell>
          <cell r="CK450">
            <v>0</v>
          </cell>
          <cell r="CL450">
            <v>0</v>
          </cell>
          <cell r="CM450">
            <v>0</v>
          </cell>
          <cell r="CU450">
            <v>0</v>
          </cell>
        </row>
        <row r="451">
          <cell r="F451">
            <v>529828</v>
          </cell>
          <cell r="G451">
            <v>1299311.3400000001</v>
          </cell>
          <cell r="H451">
            <v>1299311.3400000001</v>
          </cell>
          <cell r="I451">
            <v>0</v>
          </cell>
          <cell r="AY451">
            <v>46179.97</v>
          </cell>
          <cell r="CK451">
            <v>0</v>
          </cell>
          <cell r="CL451">
            <v>0</v>
          </cell>
          <cell r="CM451">
            <v>0</v>
          </cell>
          <cell r="CU451">
            <v>165604.28</v>
          </cell>
        </row>
        <row r="452">
          <cell r="F452">
            <v>89628</v>
          </cell>
          <cell r="G452">
            <v>209629.85</v>
          </cell>
          <cell r="H452">
            <v>209629.85</v>
          </cell>
          <cell r="I452">
            <v>0</v>
          </cell>
          <cell r="AY452">
            <v>7979.76</v>
          </cell>
          <cell r="CK452">
            <v>0</v>
          </cell>
          <cell r="CL452">
            <v>0</v>
          </cell>
          <cell r="CM452">
            <v>0</v>
          </cell>
          <cell r="CU452">
            <v>26476.13</v>
          </cell>
        </row>
        <row r="453">
          <cell r="F453">
            <v>125400</v>
          </cell>
          <cell r="G453">
            <v>477976.2</v>
          </cell>
          <cell r="H453">
            <v>477976.2</v>
          </cell>
          <cell r="I453">
            <v>0</v>
          </cell>
          <cell r="AY453">
            <v>11407.5</v>
          </cell>
          <cell r="CK453">
            <v>0</v>
          </cell>
          <cell r="CL453">
            <v>0</v>
          </cell>
          <cell r="CM453">
            <v>0</v>
          </cell>
          <cell r="CU453">
            <v>60255</v>
          </cell>
        </row>
        <row r="454">
          <cell r="F454">
            <v>86731</v>
          </cell>
          <cell r="G454">
            <v>279241.49</v>
          </cell>
          <cell r="H454">
            <v>279241.49</v>
          </cell>
          <cell r="I454">
            <v>0</v>
          </cell>
          <cell r="AY454">
            <v>0</v>
          </cell>
          <cell r="CK454">
            <v>0</v>
          </cell>
          <cell r="CL454">
            <v>0</v>
          </cell>
          <cell r="CM454">
            <v>0</v>
          </cell>
          <cell r="CU454">
            <v>0</v>
          </cell>
        </row>
        <row r="455">
          <cell r="F455">
            <v>489851</v>
          </cell>
          <cell r="G455">
            <v>939400.23</v>
          </cell>
          <cell r="H455">
            <v>939400.23</v>
          </cell>
          <cell r="I455">
            <v>0</v>
          </cell>
          <cell r="AY455">
            <v>36769.620000000003</v>
          </cell>
          <cell r="CK455">
            <v>0</v>
          </cell>
          <cell r="CL455">
            <v>0</v>
          </cell>
          <cell r="CM455">
            <v>0</v>
          </cell>
          <cell r="CU455">
            <v>87895.92</v>
          </cell>
        </row>
        <row r="456">
          <cell r="F456">
            <v>8668</v>
          </cell>
          <cell r="G456">
            <v>8668</v>
          </cell>
          <cell r="H456">
            <v>3748.89</v>
          </cell>
          <cell r="I456">
            <v>154.46</v>
          </cell>
          <cell r="AY456">
            <v>172.96</v>
          </cell>
          <cell r="CK456">
            <v>0</v>
          </cell>
          <cell r="CL456">
            <v>0</v>
          </cell>
          <cell r="CM456">
            <v>0</v>
          </cell>
          <cell r="CU456">
            <v>0</v>
          </cell>
        </row>
        <row r="457">
          <cell r="F457">
            <v>70370</v>
          </cell>
          <cell r="G457">
            <v>68789.45</v>
          </cell>
          <cell r="H457">
            <v>54041.91</v>
          </cell>
          <cell r="I457">
            <v>0</v>
          </cell>
          <cell r="AY457">
            <v>0</v>
          </cell>
          <cell r="CK457">
            <v>0</v>
          </cell>
          <cell r="CL457">
            <v>0</v>
          </cell>
          <cell r="CM457">
            <v>0</v>
          </cell>
          <cell r="CU457">
            <v>0</v>
          </cell>
        </row>
        <row r="458">
          <cell r="F458">
            <v>6000</v>
          </cell>
          <cell r="G458">
            <v>6000</v>
          </cell>
          <cell r="H458">
            <v>3310.3</v>
          </cell>
          <cell r="I458">
            <v>0</v>
          </cell>
          <cell r="AY458">
            <v>366.85</v>
          </cell>
          <cell r="CK458">
            <v>0</v>
          </cell>
          <cell r="CL458">
            <v>0</v>
          </cell>
          <cell r="CM458">
            <v>0</v>
          </cell>
          <cell r="CU458">
            <v>0</v>
          </cell>
        </row>
        <row r="459">
          <cell r="F459">
            <v>34534</v>
          </cell>
          <cell r="G459">
            <v>56187.040000000001</v>
          </cell>
          <cell r="H459">
            <v>56187.040000000001</v>
          </cell>
          <cell r="I459">
            <v>0</v>
          </cell>
          <cell r="AY459">
            <v>2791.04</v>
          </cell>
          <cell r="CK459">
            <v>0</v>
          </cell>
          <cell r="CL459">
            <v>0</v>
          </cell>
          <cell r="CM459">
            <v>0</v>
          </cell>
          <cell r="CU459">
            <v>0</v>
          </cell>
        </row>
        <row r="460">
          <cell r="F460">
            <v>5435</v>
          </cell>
          <cell r="G460">
            <v>5435</v>
          </cell>
          <cell r="H460">
            <v>2093</v>
          </cell>
          <cell r="I460">
            <v>0</v>
          </cell>
          <cell r="AY460">
            <v>0</v>
          </cell>
          <cell r="CK460">
            <v>0</v>
          </cell>
          <cell r="CL460">
            <v>0</v>
          </cell>
          <cell r="CM460">
            <v>0</v>
          </cell>
          <cell r="CU460">
            <v>0</v>
          </cell>
        </row>
        <row r="461">
          <cell r="F461">
            <v>33372</v>
          </cell>
          <cell r="G461">
            <v>32682</v>
          </cell>
          <cell r="H461">
            <v>23900</v>
          </cell>
          <cell r="I461">
            <v>1800</v>
          </cell>
          <cell r="AY461">
            <v>1000</v>
          </cell>
          <cell r="CK461">
            <v>0</v>
          </cell>
          <cell r="CL461">
            <v>0</v>
          </cell>
          <cell r="CM461">
            <v>0</v>
          </cell>
          <cell r="CU461">
            <v>0</v>
          </cell>
        </row>
        <row r="462">
          <cell r="F462">
            <v>32727</v>
          </cell>
          <cell r="G462">
            <v>32727</v>
          </cell>
          <cell r="H462">
            <v>20961.38</v>
          </cell>
          <cell r="I462">
            <v>6038.62</v>
          </cell>
          <cell r="AY462">
            <v>0</v>
          </cell>
          <cell r="CK462">
            <v>0</v>
          </cell>
          <cell r="CL462">
            <v>0</v>
          </cell>
          <cell r="CM462">
            <v>0</v>
          </cell>
          <cell r="CU462">
            <v>0</v>
          </cell>
        </row>
        <row r="463">
          <cell r="F463">
            <v>0</v>
          </cell>
          <cell r="G463">
            <v>690</v>
          </cell>
          <cell r="H463">
            <v>690</v>
          </cell>
          <cell r="I463">
            <v>0</v>
          </cell>
          <cell r="AY463">
            <v>0</v>
          </cell>
          <cell r="CK463">
            <v>0</v>
          </cell>
          <cell r="CL463">
            <v>0</v>
          </cell>
          <cell r="CM463">
            <v>0</v>
          </cell>
          <cell r="CU463">
            <v>0</v>
          </cell>
        </row>
        <row r="464">
          <cell r="F464">
            <v>9381</v>
          </cell>
          <cell r="G464">
            <v>9381</v>
          </cell>
          <cell r="H464">
            <v>0</v>
          </cell>
          <cell r="I464">
            <v>0</v>
          </cell>
          <cell r="AY464">
            <v>0</v>
          </cell>
          <cell r="CK464">
            <v>0</v>
          </cell>
          <cell r="CL464">
            <v>0</v>
          </cell>
          <cell r="CM464">
            <v>0</v>
          </cell>
          <cell r="CU464">
            <v>0</v>
          </cell>
        </row>
        <row r="465">
          <cell r="F465">
            <v>500000</v>
          </cell>
          <cell r="G465">
            <v>1403614.48</v>
          </cell>
          <cell r="H465">
            <v>1389836.03</v>
          </cell>
          <cell r="I465">
            <v>12861</v>
          </cell>
          <cell r="AY465">
            <v>0.01</v>
          </cell>
          <cell r="CK465">
            <v>0</v>
          </cell>
          <cell r="CL465">
            <v>0</v>
          </cell>
          <cell r="CM465">
            <v>0</v>
          </cell>
          <cell r="CU465">
            <v>0</v>
          </cell>
        </row>
        <row r="466">
          <cell r="F466">
            <v>1605</v>
          </cell>
          <cell r="G466">
            <v>1605</v>
          </cell>
          <cell r="H466">
            <v>1585.06</v>
          </cell>
          <cell r="I466">
            <v>0</v>
          </cell>
          <cell r="AY466">
            <v>140.01</v>
          </cell>
          <cell r="CK466">
            <v>0</v>
          </cell>
          <cell r="CL466">
            <v>0</v>
          </cell>
          <cell r="CM466">
            <v>0</v>
          </cell>
          <cell r="CU466">
            <v>0</v>
          </cell>
        </row>
        <row r="467">
          <cell r="F467">
            <v>110000</v>
          </cell>
          <cell r="G467">
            <v>110000</v>
          </cell>
          <cell r="H467">
            <v>71068.44</v>
          </cell>
          <cell r="I467">
            <v>18868.13</v>
          </cell>
          <cell r="AY467">
            <v>0</v>
          </cell>
          <cell r="CK467">
            <v>0</v>
          </cell>
          <cell r="CL467">
            <v>0</v>
          </cell>
          <cell r="CM467">
            <v>0</v>
          </cell>
          <cell r="CU467">
            <v>0</v>
          </cell>
        </row>
        <row r="468">
          <cell r="F468">
            <v>4400</v>
          </cell>
          <cell r="G468">
            <v>4400</v>
          </cell>
          <cell r="H468">
            <v>3960</v>
          </cell>
          <cell r="I468">
            <v>0</v>
          </cell>
          <cell r="AY468">
            <v>0</v>
          </cell>
          <cell r="CK468">
            <v>0</v>
          </cell>
          <cell r="CL468">
            <v>0</v>
          </cell>
          <cell r="CM468">
            <v>0</v>
          </cell>
          <cell r="CU468">
            <v>0</v>
          </cell>
        </row>
        <row r="469">
          <cell r="F469">
            <v>19000</v>
          </cell>
          <cell r="G469">
            <v>20875</v>
          </cell>
          <cell r="H469">
            <v>20580.97</v>
          </cell>
          <cell r="I469">
            <v>287.5</v>
          </cell>
          <cell r="AY469">
            <v>0</v>
          </cell>
          <cell r="CK469">
            <v>0</v>
          </cell>
          <cell r="CL469">
            <v>0</v>
          </cell>
          <cell r="CM469">
            <v>0</v>
          </cell>
          <cell r="CU469">
            <v>0</v>
          </cell>
        </row>
        <row r="470">
          <cell r="F470">
            <v>175000</v>
          </cell>
          <cell r="G470">
            <v>169125</v>
          </cell>
          <cell r="H470">
            <v>3000</v>
          </cell>
          <cell r="I470">
            <v>0</v>
          </cell>
          <cell r="AY470">
            <v>0</v>
          </cell>
          <cell r="CK470">
            <v>0</v>
          </cell>
          <cell r="CL470">
            <v>0</v>
          </cell>
          <cell r="CM470">
            <v>0</v>
          </cell>
          <cell r="CU470">
            <v>0</v>
          </cell>
        </row>
        <row r="471">
          <cell r="F471">
            <v>2913</v>
          </cell>
          <cell r="G471">
            <v>2913</v>
          </cell>
          <cell r="H471">
            <v>1055</v>
          </cell>
          <cell r="I471">
            <v>0</v>
          </cell>
          <cell r="AY471">
            <v>0</v>
          </cell>
          <cell r="CK471">
            <v>0</v>
          </cell>
          <cell r="CL471">
            <v>0</v>
          </cell>
          <cell r="CM471">
            <v>0</v>
          </cell>
          <cell r="CU471">
            <v>0</v>
          </cell>
        </row>
        <row r="472">
          <cell r="F472">
            <v>20000</v>
          </cell>
          <cell r="G472">
            <v>20000</v>
          </cell>
          <cell r="H472">
            <v>11546.02</v>
          </cell>
          <cell r="I472">
            <v>0</v>
          </cell>
          <cell r="AY472">
            <v>0</v>
          </cell>
          <cell r="CK472">
            <v>0</v>
          </cell>
          <cell r="CL472">
            <v>0</v>
          </cell>
          <cell r="CM472">
            <v>0</v>
          </cell>
          <cell r="CU472">
            <v>0</v>
          </cell>
        </row>
        <row r="473">
          <cell r="F473">
            <v>4706</v>
          </cell>
          <cell r="G473">
            <v>4706</v>
          </cell>
          <cell r="H473">
            <v>3281.35</v>
          </cell>
          <cell r="I473">
            <v>349.65</v>
          </cell>
          <cell r="AY473">
            <v>0</v>
          </cell>
          <cell r="CK473">
            <v>0</v>
          </cell>
          <cell r="CL473">
            <v>0</v>
          </cell>
          <cell r="CM473">
            <v>0</v>
          </cell>
          <cell r="CU473">
            <v>0</v>
          </cell>
        </row>
        <row r="474">
          <cell r="F474">
            <v>26395</v>
          </cell>
          <cell r="G474">
            <v>26395</v>
          </cell>
          <cell r="H474">
            <v>9081.6299999999992</v>
          </cell>
          <cell r="I474">
            <v>0</v>
          </cell>
          <cell r="AY474">
            <v>0</v>
          </cell>
          <cell r="CK474">
            <v>0</v>
          </cell>
          <cell r="CL474">
            <v>0</v>
          </cell>
          <cell r="CM474">
            <v>0</v>
          </cell>
          <cell r="CU474">
            <v>0</v>
          </cell>
        </row>
        <row r="475">
          <cell r="F475">
            <v>1819</v>
          </cell>
          <cell r="G475">
            <v>1819</v>
          </cell>
          <cell r="H475">
            <v>1799.5</v>
          </cell>
          <cell r="I475">
            <v>0</v>
          </cell>
          <cell r="AY475">
            <v>0</v>
          </cell>
          <cell r="CK475">
            <v>0</v>
          </cell>
          <cell r="CL475">
            <v>0</v>
          </cell>
          <cell r="CM475">
            <v>0</v>
          </cell>
          <cell r="CU475">
            <v>0</v>
          </cell>
        </row>
        <row r="476">
          <cell r="F476">
            <v>38000</v>
          </cell>
          <cell r="G476">
            <v>34200</v>
          </cell>
          <cell r="H476">
            <v>28346.93</v>
          </cell>
          <cell r="I476">
            <v>661.84</v>
          </cell>
          <cell r="AY476">
            <v>0</v>
          </cell>
          <cell r="CK476">
            <v>0</v>
          </cell>
          <cell r="CL476">
            <v>0</v>
          </cell>
          <cell r="CM476">
            <v>0</v>
          </cell>
          <cell r="CU476">
            <v>0</v>
          </cell>
        </row>
        <row r="477">
          <cell r="F477">
            <v>28000</v>
          </cell>
          <cell r="G477">
            <v>28000</v>
          </cell>
          <cell r="H477">
            <v>22108.91</v>
          </cell>
          <cell r="I477">
            <v>3039.49</v>
          </cell>
          <cell r="AY477">
            <v>0</v>
          </cell>
          <cell r="CK477">
            <v>0</v>
          </cell>
          <cell r="CL477">
            <v>0</v>
          </cell>
          <cell r="CM477">
            <v>0</v>
          </cell>
          <cell r="CU477">
            <v>0</v>
          </cell>
        </row>
        <row r="478">
          <cell r="F478">
            <v>0</v>
          </cell>
          <cell r="G478">
            <v>3800</v>
          </cell>
          <cell r="H478">
            <v>205.7</v>
          </cell>
          <cell r="I478">
            <v>0</v>
          </cell>
          <cell r="AY478">
            <v>0</v>
          </cell>
          <cell r="CK478">
            <v>0</v>
          </cell>
          <cell r="CL478">
            <v>0</v>
          </cell>
          <cell r="CM478">
            <v>0</v>
          </cell>
          <cell r="CU478">
            <v>0</v>
          </cell>
        </row>
        <row r="479">
          <cell r="F479">
            <v>419884</v>
          </cell>
          <cell r="G479">
            <v>419722.31</v>
          </cell>
          <cell r="H479">
            <v>157802.13</v>
          </cell>
          <cell r="I479">
            <v>3571.48</v>
          </cell>
          <cell r="AY479">
            <v>4142.91</v>
          </cell>
          <cell r="CK479">
            <v>0</v>
          </cell>
          <cell r="CL479">
            <v>0</v>
          </cell>
          <cell r="CM479">
            <v>0</v>
          </cell>
          <cell r="CU479">
            <v>0</v>
          </cell>
        </row>
        <row r="480">
          <cell r="F480">
            <v>0</v>
          </cell>
          <cell r="G480">
            <v>1479463.14</v>
          </cell>
          <cell r="H480">
            <v>660630</v>
          </cell>
          <cell r="I480">
            <v>44946</v>
          </cell>
          <cell r="AY480">
            <v>0</v>
          </cell>
          <cell r="CK480">
            <v>0</v>
          </cell>
          <cell r="CL480">
            <v>0</v>
          </cell>
          <cell r="CM480">
            <v>0</v>
          </cell>
          <cell r="CU480">
            <v>0</v>
          </cell>
        </row>
        <row r="481">
          <cell r="F481">
            <v>1504020</v>
          </cell>
          <cell r="G481">
            <v>1504020</v>
          </cell>
          <cell r="H481">
            <v>1213383.1200000001</v>
          </cell>
          <cell r="I481">
            <v>0</v>
          </cell>
          <cell r="AY481">
            <v>137412.03</v>
          </cell>
          <cell r="CK481">
            <v>0</v>
          </cell>
          <cell r="CL481">
            <v>0</v>
          </cell>
          <cell r="CM481">
            <v>0</v>
          </cell>
          <cell r="CU481">
            <v>126224</v>
          </cell>
        </row>
        <row r="482">
          <cell r="F482">
            <v>67120</v>
          </cell>
          <cell r="G482">
            <v>67120</v>
          </cell>
          <cell r="H482">
            <v>56597.17</v>
          </cell>
          <cell r="I482">
            <v>0</v>
          </cell>
          <cell r="AY482">
            <v>6470.5</v>
          </cell>
          <cell r="CK482">
            <v>0</v>
          </cell>
          <cell r="CL482">
            <v>0</v>
          </cell>
          <cell r="CM482">
            <v>0</v>
          </cell>
          <cell r="CU482">
            <v>6100</v>
          </cell>
        </row>
        <row r="483">
          <cell r="F483">
            <v>112025</v>
          </cell>
          <cell r="G483">
            <v>112025</v>
          </cell>
          <cell r="H483">
            <v>50440.1</v>
          </cell>
          <cell r="I483">
            <v>0</v>
          </cell>
          <cell r="AY483">
            <v>0</v>
          </cell>
          <cell r="CK483">
            <v>0</v>
          </cell>
          <cell r="CL483">
            <v>0</v>
          </cell>
          <cell r="CM483">
            <v>0</v>
          </cell>
          <cell r="CU483">
            <v>0</v>
          </cell>
        </row>
        <row r="484">
          <cell r="F484">
            <v>307650</v>
          </cell>
          <cell r="G484">
            <v>307650</v>
          </cell>
          <cell r="H484">
            <v>0</v>
          </cell>
          <cell r="I484">
            <v>0</v>
          </cell>
          <cell r="AY484">
            <v>0</v>
          </cell>
          <cell r="CK484">
            <v>0</v>
          </cell>
          <cell r="CL484">
            <v>0</v>
          </cell>
          <cell r="CM484">
            <v>0</v>
          </cell>
          <cell r="CU484">
            <v>0</v>
          </cell>
        </row>
        <row r="485">
          <cell r="F485">
            <v>57728</v>
          </cell>
          <cell r="G485">
            <v>57728</v>
          </cell>
          <cell r="H485">
            <v>40834.1</v>
          </cell>
          <cell r="I485">
            <v>0</v>
          </cell>
          <cell r="AY485">
            <v>3476.07</v>
          </cell>
          <cell r="CK485">
            <v>0</v>
          </cell>
          <cell r="CL485">
            <v>0</v>
          </cell>
          <cell r="CM485">
            <v>0</v>
          </cell>
          <cell r="CU485">
            <v>0</v>
          </cell>
        </row>
        <row r="486">
          <cell r="F486">
            <v>247135</v>
          </cell>
          <cell r="G486">
            <v>247135</v>
          </cell>
          <cell r="H486">
            <v>185813.76000000001</v>
          </cell>
          <cell r="I486">
            <v>0</v>
          </cell>
          <cell r="AY486">
            <v>21259.65</v>
          </cell>
          <cell r="CK486">
            <v>0</v>
          </cell>
          <cell r="CL486">
            <v>0</v>
          </cell>
          <cell r="CM486">
            <v>0</v>
          </cell>
          <cell r="CU486">
            <v>21133.61</v>
          </cell>
        </row>
        <row r="487">
          <cell r="F487">
            <v>39556</v>
          </cell>
          <cell r="G487">
            <v>39556</v>
          </cell>
          <cell r="H487">
            <v>30023.8</v>
          </cell>
          <cell r="I487">
            <v>0</v>
          </cell>
          <cell r="AY487">
            <v>3456.8</v>
          </cell>
          <cell r="CK487">
            <v>0</v>
          </cell>
          <cell r="CL487">
            <v>0</v>
          </cell>
          <cell r="CM487">
            <v>0</v>
          </cell>
          <cell r="CU487">
            <v>3386.56</v>
          </cell>
        </row>
        <row r="488">
          <cell r="F488">
            <v>85800</v>
          </cell>
          <cell r="G488">
            <v>85800</v>
          </cell>
          <cell r="H488">
            <v>68390.399999999994</v>
          </cell>
          <cell r="I488">
            <v>0</v>
          </cell>
          <cell r="AY488">
            <v>7577.7</v>
          </cell>
          <cell r="CK488">
            <v>0</v>
          </cell>
          <cell r="CL488">
            <v>0</v>
          </cell>
          <cell r="CM488">
            <v>0</v>
          </cell>
          <cell r="CU488">
            <v>7605</v>
          </cell>
        </row>
        <row r="489">
          <cell r="F489">
            <v>34929</v>
          </cell>
          <cell r="G489">
            <v>35286.25</v>
          </cell>
          <cell r="H489">
            <v>35286.25</v>
          </cell>
          <cell r="I489">
            <v>0</v>
          </cell>
          <cell r="AY489">
            <v>0</v>
          </cell>
          <cell r="CK489">
            <v>0</v>
          </cell>
          <cell r="CL489">
            <v>0</v>
          </cell>
          <cell r="CM489">
            <v>0</v>
          </cell>
          <cell r="CU489">
            <v>0</v>
          </cell>
        </row>
        <row r="490">
          <cell r="F490">
            <v>176447</v>
          </cell>
          <cell r="G490">
            <v>176447</v>
          </cell>
          <cell r="H490">
            <v>122075.35</v>
          </cell>
          <cell r="I490">
            <v>0</v>
          </cell>
          <cell r="AY490">
            <v>13332.94</v>
          </cell>
          <cell r="CK490">
            <v>0</v>
          </cell>
          <cell r="CL490">
            <v>0</v>
          </cell>
          <cell r="CM490">
            <v>0</v>
          </cell>
          <cell r="CU490">
            <v>11041.24</v>
          </cell>
        </row>
        <row r="491">
          <cell r="F491">
            <v>8290</v>
          </cell>
          <cell r="G491">
            <v>11036.74</v>
          </cell>
          <cell r="H491">
            <v>11036.74</v>
          </cell>
          <cell r="I491">
            <v>0</v>
          </cell>
          <cell r="AY491">
            <v>548.24</v>
          </cell>
          <cell r="CK491">
            <v>0</v>
          </cell>
          <cell r="CL491">
            <v>0</v>
          </cell>
          <cell r="CM491">
            <v>0</v>
          </cell>
          <cell r="CU491">
            <v>0</v>
          </cell>
        </row>
        <row r="492">
          <cell r="F492">
            <v>1000</v>
          </cell>
          <cell r="G492">
            <v>1000</v>
          </cell>
          <cell r="H492">
            <v>800</v>
          </cell>
          <cell r="I492">
            <v>0</v>
          </cell>
          <cell r="AY492">
            <v>0</v>
          </cell>
          <cell r="CK492">
            <v>0</v>
          </cell>
          <cell r="CL492">
            <v>0</v>
          </cell>
          <cell r="CM492">
            <v>0</v>
          </cell>
          <cell r="CU492">
            <v>0</v>
          </cell>
        </row>
        <row r="493">
          <cell r="F493">
            <v>6117</v>
          </cell>
          <cell r="G493">
            <v>10117</v>
          </cell>
          <cell r="H493">
            <v>6355.56</v>
          </cell>
          <cell r="I493">
            <v>0</v>
          </cell>
          <cell r="AY493">
            <v>101.5</v>
          </cell>
          <cell r="CK493">
            <v>0</v>
          </cell>
          <cell r="CL493">
            <v>0</v>
          </cell>
          <cell r="CM493">
            <v>0</v>
          </cell>
          <cell r="CU493">
            <v>0</v>
          </cell>
        </row>
        <row r="494">
          <cell r="F494">
            <v>6369</v>
          </cell>
          <cell r="G494">
            <v>6369</v>
          </cell>
          <cell r="H494">
            <v>1620.86</v>
          </cell>
          <cell r="I494">
            <v>0</v>
          </cell>
          <cell r="AY494">
            <v>373.75</v>
          </cell>
          <cell r="CK494">
            <v>0</v>
          </cell>
          <cell r="CL494">
            <v>0</v>
          </cell>
          <cell r="CM494">
            <v>0</v>
          </cell>
          <cell r="CU494">
            <v>0</v>
          </cell>
        </row>
        <row r="495">
          <cell r="F495">
            <v>3000</v>
          </cell>
          <cell r="G495">
            <v>3000</v>
          </cell>
          <cell r="H495">
            <v>910.11</v>
          </cell>
          <cell r="I495">
            <v>0</v>
          </cell>
          <cell r="AY495">
            <v>0</v>
          </cell>
          <cell r="CK495">
            <v>0</v>
          </cell>
          <cell r="CL495">
            <v>0</v>
          </cell>
          <cell r="CM495">
            <v>0</v>
          </cell>
          <cell r="CU495">
            <v>0</v>
          </cell>
        </row>
        <row r="496">
          <cell r="F496">
            <v>189345</v>
          </cell>
          <cell r="G496">
            <v>189345</v>
          </cell>
          <cell r="H496">
            <v>81497.62</v>
          </cell>
          <cell r="I496">
            <v>29487.51</v>
          </cell>
          <cell r="AY496">
            <v>0</v>
          </cell>
          <cell r="CK496">
            <v>0</v>
          </cell>
          <cell r="CL496">
            <v>0</v>
          </cell>
          <cell r="CM496">
            <v>0</v>
          </cell>
          <cell r="CU496">
            <v>0</v>
          </cell>
        </row>
        <row r="497">
          <cell r="F497">
            <v>22806</v>
          </cell>
          <cell r="G497">
            <v>22806</v>
          </cell>
          <cell r="H497">
            <v>22280.22</v>
          </cell>
          <cell r="I497">
            <v>19</v>
          </cell>
          <cell r="AY497">
            <v>0</v>
          </cell>
          <cell r="CK497">
            <v>0</v>
          </cell>
          <cell r="CL497">
            <v>0</v>
          </cell>
          <cell r="CM497">
            <v>0</v>
          </cell>
          <cell r="CU497">
            <v>0</v>
          </cell>
        </row>
        <row r="498">
          <cell r="F498">
            <v>16693</v>
          </cell>
          <cell r="G498">
            <v>13693</v>
          </cell>
          <cell r="H498">
            <v>5231.6400000000003</v>
          </cell>
          <cell r="I498">
            <v>0</v>
          </cell>
          <cell r="AY498">
            <v>575</v>
          </cell>
          <cell r="CK498">
            <v>0</v>
          </cell>
          <cell r="CL498">
            <v>0</v>
          </cell>
          <cell r="CM498">
            <v>0</v>
          </cell>
          <cell r="CU498">
            <v>0</v>
          </cell>
        </row>
        <row r="499">
          <cell r="F499">
            <v>9000</v>
          </cell>
          <cell r="G499">
            <v>9000</v>
          </cell>
          <cell r="H499">
            <v>7143.69</v>
          </cell>
          <cell r="I499">
            <v>840</v>
          </cell>
          <cell r="AY499">
            <v>0</v>
          </cell>
          <cell r="CK499">
            <v>0</v>
          </cell>
          <cell r="CL499">
            <v>0</v>
          </cell>
          <cell r="CM499">
            <v>0</v>
          </cell>
          <cell r="CU499">
            <v>0</v>
          </cell>
        </row>
        <row r="500">
          <cell r="F500">
            <v>23011</v>
          </cell>
          <cell r="G500">
            <v>23011</v>
          </cell>
          <cell r="H500">
            <v>10278.58</v>
          </cell>
          <cell r="I500">
            <v>241.2</v>
          </cell>
          <cell r="AY500">
            <v>40</v>
          </cell>
          <cell r="CK500">
            <v>0</v>
          </cell>
          <cell r="CL500">
            <v>0</v>
          </cell>
          <cell r="CM500">
            <v>0</v>
          </cell>
          <cell r="CU500">
            <v>0</v>
          </cell>
        </row>
        <row r="501">
          <cell r="F501">
            <v>8000</v>
          </cell>
          <cell r="G501">
            <v>8000</v>
          </cell>
          <cell r="H501">
            <v>7871.33</v>
          </cell>
          <cell r="I501">
            <v>92.4</v>
          </cell>
          <cell r="AY501">
            <v>0</v>
          </cell>
          <cell r="CK501">
            <v>0</v>
          </cell>
          <cell r="CL501">
            <v>0</v>
          </cell>
          <cell r="CM501">
            <v>0</v>
          </cell>
          <cell r="CU501">
            <v>0</v>
          </cell>
        </row>
        <row r="502">
          <cell r="F502">
            <v>3433</v>
          </cell>
          <cell r="G502">
            <v>3433</v>
          </cell>
          <cell r="H502">
            <v>2500</v>
          </cell>
          <cell r="I502">
            <v>0</v>
          </cell>
          <cell r="AY502">
            <v>0</v>
          </cell>
          <cell r="CK502">
            <v>0</v>
          </cell>
          <cell r="CL502">
            <v>0</v>
          </cell>
          <cell r="CM502">
            <v>0</v>
          </cell>
          <cell r="CU502">
            <v>0</v>
          </cell>
        </row>
        <row r="503">
          <cell r="F503">
            <v>10376</v>
          </cell>
          <cell r="G503">
            <v>10376</v>
          </cell>
          <cell r="H503">
            <v>7527.06</v>
          </cell>
          <cell r="I503">
            <v>412</v>
          </cell>
          <cell r="AY503">
            <v>513.46</v>
          </cell>
          <cell r="CK503">
            <v>0</v>
          </cell>
          <cell r="CL503">
            <v>0</v>
          </cell>
          <cell r="CM503">
            <v>0</v>
          </cell>
          <cell r="CU503">
            <v>0</v>
          </cell>
        </row>
        <row r="504">
          <cell r="F504">
            <v>130000</v>
          </cell>
          <cell r="G504">
            <v>130000</v>
          </cell>
          <cell r="H504">
            <v>111224.72</v>
          </cell>
          <cell r="I504">
            <v>0</v>
          </cell>
          <cell r="AY504">
            <v>373.2</v>
          </cell>
          <cell r="CK504">
            <v>0</v>
          </cell>
          <cell r="CL504">
            <v>0</v>
          </cell>
          <cell r="CM504">
            <v>0</v>
          </cell>
          <cell r="CU504">
            <v>0</v>
          </cell>
        </row>
        <row r="505">
          <cell r="F505">
            <v>5000</v>
          </cell>
          <cell r="G505">
            <v>5000</v>
          </cell>
          <cell r="H505">
            <v>2562.5</v>
          </cell>
          <cell r="I505">
            <v>0</v>
          </cell>
          <cell r="AY505">
            <v>0</v>
          </cell>
          <cell r="CK505">
            <v>0</v>
          </cell>
          <cell r="CL505">
            <v>0</v>
          </cell>
          <cell r="CM505">
            <v>0</v>
          </cell>
          <cell r="CU505">
            <v>0</v>
          </cell>
        </row>
        <row r="506">
          <cell r="F506">
            <v>1000</v>
          </cell>
          <cell r="G506">
            <v>1000</v>
          </cell>
          <cell r="H506">
            <v>749.42</v>
          </cell>
          <cell r="I506">
            <v>0</v>
          </cell>
          <cell r="AY506">
            <v>0</v>
          </cell>
          <cell r="CK506">
            <v>0</v>
          </cell>
          <cell r="CL506">
            <v>0</v>
          </cell>
          <cell r="CM506">
            <v>0</v>
          </cell>
          <cell r="CU506">
            <v>0</v>
          </cell>
        </row>
        <row r="507">
          <cell r="F507">
            <v>56458</v>
          </cell>
          <cell r="G507">
            <v>56458</v>
          </cell>
          <cell r="H507">
            <v>32911.589999999997</v>
          </cell>
          <cell r="I507">
            <v>1877.15</v>
          </cell>
          <cell r="AY507">
            <v>834.19</v>
          </cell>
          <cell r="CK507">
            <v>0</v>
          </cell>
          <cell r="CL507">
            <v>0</v>
          </cell>
          <cell r="CM507">
            <v>0</v>
          </cell>
          <cell r="CU507">
            <v>0</v>
          </cell>
        </row>
        <row r="508">
          <cell r="F508">
            <v>123600</v>
          </cell>
          <cell r="G508">
            <v>123600</v>
          </cell>
          <cell r="H508">
            <v>115852.68</v>
          </cell>
          <cell r="I508">
            <v>0</v>
          </cell>
          <cell r="AY508">
            <v>0</v>
          </cell>
          <cell r="CK508">
            <v>0</v>
          </cell>
          <cell r="CL508">
            <v>0</v>
          </cell>
          <cell r="CM508">
            <v>0</v>
          </cell>
          <cell r="CU508">
            <v>0</v>
          </cell>
        </row>
        <row r="509">
          <cell r="F509">
            <v>5000</v>
          </cell>
          <cell r="G509">
            <v>5000</v>
          </cell>
          <cell r="H509">
            <v>4500.2299999999996</v>
          </cell>
          <cell r="I509">
            <v>0</v>
          </cell>
          <cell r="AY509">
            <v>0</v>
          </cell>
          <cell r="CK509">
            <v>0</v>
          </cell>
          <cell r="CL509">
            <v>0</v>
          </cell>
          <cell r="CM509">
            <v>0</v>
          </cell>
          <cell r="CU509">
            <v>0</v>
          </cell>
        </row>
        <row r="510">
          <cell r="F510">
            <v>4512084</v>
          </cell>
          <cell r="G510">
            <v>4512084</v>
          </cell>
          <cell r="H510">
            <v>3755169.45</v>
          </cell>
          <cell r="I510">
            <v>0</v>
          </cell>
          <cell r="AY510">
            <v>425081.88</v>
          </cell>
          <cell r="CK510">
            <v>0</v>
          </cell>
          <cell r="CL510">
            <v>0</v>
          </cell>
          <cell r="CM510">
            <v>0</v>
          </cell>
          <cell r="CU510">
            <v>408184</v>
          </cell>
        </row>
        <row r="511">
          <cell r="F511">
            <v>123903</v>
          </cell>
          <cell r="G511">
            <v>127128.6</v>
          </cell>
          <cell r="H511">
            <v>112680.24</v>
          </cell>
          <cell r="I511">
            <v>0</v>
          </cell>
          <cell r="AY511">
            <v>11496</v>
          </cell>
          <cell r="CK511">
            <v>0</v>
          </cell>
          <cell r="CL511">
            <v>0</v>
          </cell>
          <cell r="CM511">
            <v>0</v>
          </cell>
          <cell r="CU511">
            <v>10754</v>
          </cell>
        </row>
        <row r="512">
          <cell r="F512">
            <v>302668</v>
          </cell>
          <cell r="G512">
            <v>302668</v>
          </cell>
          <cell r="H512">
            <v>282686.46999999997</v>
          </cell>
          <cell r="I512">
            <v>0</v>
          </cell>
          <cell r="AY512">
            <v>20785.5</v>
          </cell>
          <cell r="CK512">
            <v>0</v>
          </cell>
          <cell r="CL512">
            <v>0</v>
          </cell>
          <cell r="CM512">
            <v>0</v>
          </cell>
          <cell r="CU512">
            <v>0</v>
          </cell>
        </row>
        <row r="513">
          <cell r="F513">
            <v>902883</v>
          </cell>
          <cell r="G513">
            <v>902883</v>
          </cell>
          <cell r="H513">
            <v>0</v>
          </cell>
          <cell r="I513">
            <v>0</v>
          </cell>
          <cell r="AY513">
            <v>0</v>
          </cell>
          <cell r="CK513">
            <v>0</v>
          </cell>
          <cell r="CL513">
            <v>0</v>
          </cell>
          <cell r="CM513">
            <v>0</v>
          </cell>
          <cell r="CU513">
            <v>0</v>
          </cell>
        </row>
        <row r="514">
          <cell r="F514">
            <v>266362</v>
          </cell>
          <cell r="G514">
            <v>266362</v>
          </cell>
          <cell r="H514">
            <v>260381.91</v>
          </cell>
          <cell r="I514">
            <v>0</v>
          </cell>
          <cell r="AY514">
            <v>22149.21</v>
          </cell>
          <cell r="CK514">
            <v>0</v>
          </cell>
          <cell r="CL514">
            <v>0</v>
          </cell>
          <cell r="CM514">
            <v>0</v>
          </cell>
          <cell r="CU514">
            <v>0</v>
          </cell>
        </row>
        <row r="515">
          <cell r="F515">
            <v>755156</v>
          </cell>
          <cell r="G515">
            <v>755156</v>
          </cell>
          <cell r="H515">
            <v>585972.92000000004</v>
          </cell>
          <cell r="I515">
            <v>0</v>
          </cell>
          <cell r="AY515">
            <v>63535.27</v>
          </cell>
          <cell r="CK515">
            <v>0</v>
          </cell>
          <cell r="CL515">
            <v>0</v>
          </cell>
          <cell r="CM515">
            <v>0</v>
          </cell>
          <cell r="CU515">
            <v>69030.95</v>
          </cell>
        </row>
        <row r="516">
          <cell r="F516">
            <v>116933</v>
          </cell>
          <cell r="G516">
            <v>116933</v>
          </cell>
          <cell r="H516">
            <v>92176.85</v>
          </cell>
          <cell r="I516">
            <v>0</v>
          </cell>
          <cell r="AY516">
            <v>10011.26</v>
          </cell>
          <cell r="CK516">
            <v>0</v>
          </cell>
          <cell r="CL516">
            <v>0</v>
          </cell>
          <cell r="CM516">
            <v>0</v>
          </cell>
          <cell r="CU516">
            <v>10763.18</v>
          </cell>
        </row>
        <row r="517">
          <cell r="F517">
            <v>310200</v>
          </cell>
          <cell r="G517">
            <v>310200</v>
          </cell>
          <cell r="H517">
            <v>242888.1</v>
          </cell>
          <cell r="I517">
            <v>0</v>
          </cell>
          <cell r="AY517">
            <v>26044.2</v>
          </cell>
          <cell r="CK517">
            <v>0</v>
          </cell>
          <cell r="CL517">
            <v>0</v>
          </cell>
          <cell r="CM517">
            <v>0</v>
          </cell>
          <cell r="CU517">
            <v>28080</v>
          </cell>
        </row>
        <row r="518">
          <cell r="F518">
            <v>102998</v>
          </cell>
          <cell r="G518">
            <v>112309.77</v>
          </cell>
          <cell r="H518">
            <v>112309.77</v>
          </cell>
          <cell r="I518">
            <v>0</v>
          </cell>
          <cell r="AY518">
            <v>0</v>
          </cell>
          <cell r="CK518">
            <v>0</v>
          </cell>
          <cell r="CL518">
            <v>0</v>
          </cell>
          <cell r="CM518">
            <v>0</v>
          </cell>
          <cell r="CU518">
            <v>0</v>
          </cell>
        </row>
        <row r="519">
          <cell r="F519">
            <v>483058</v>
          </cell>
          <cell r="G519">
            <v>483058</v>
          </cell>
          <cell r="H519">
            <v>409314.36</v>
          </cell>
          <cell r="I519">
            <v>0</v>
          </cell>
          <cell r="AY519">
            <v>45095.12</v>
          </cell>
          <cell r="CK519">
            <v>0</v>
          </cell>
          <cell r="CL519">
            <v>0</v>
          </cell>
          <cell r="CM519">
            <v>0</v>
          </cell>
          <cell r="CU519">
            <v>35921.5</v>
          </cell>
        </row>
        <row r="520">
          <cell r="F520">
            <v>30228</v>
          </cell>
          <cell r="G520">
            <v>30228</v>
          </cell>
          <cell r="H520">
            <v>18472.599999999999</v>
          </cell>
          <cell r="I520">
            <v>0</v>
          </cell>
          <cell r="AY520">
            <v>0</v>
          </cell>
          <cell r="CK520">
            <v>0</v>
          </cell>
          <cell r="CL520">
            <v>0</v>
          </cell>
          <cell r="CM520">
            <v>0</v>
          </cell>
          <cell r="CU520">
            <v>0</v>
          </cell>
        </row>
        <row r="521">
          <cell r="F521">
            <v>139020</v>
          </cell>
          <cell r="G521">
            <v>139987</v>
          </cell>
          <cell r="H521">
            <v>124282</v>
          </cell>
          <cell r="I521">
            <v>0</v>
          </cell>
          <cell r="AY521">
            <v>13378</v>
          </cell>
          <cell r="CK521">
            <v>0</v>
          </cell>
          <cell r="CL521">
            <v>0</v>
          </cell>
          <cell r="CM521">
            <v>0</v>
          </cell>
          <cell r="CU521">
            <v>0</v>
          </cell>
        </row>
        <row r="522">
          <cell r="F522">
            <v>115645</v>
          </cell>
          <cell r="G522">
            <v>126270.07</v>
          </cell>
          <cell r="H522">
            <v>126270.07</v>
          </cell>
          <cell r="I522">
            <v>0</v>
          </cell>
          <cell r="AY522">
            <v>14756.66</v>
          </cell>
          <cell r="CK522">
            <v>0</v>
          </cell>
          <cell r="CL522">
            <v>0</v>
          </cell>
          <cell r="CM522">
            <v>0</v>
          </cell>
          <cell r="CU522">
            <v>0</v>
          </cell>
        </row>
        <row r="523">
          <cell r="F523">
            <v>8534</v>
          </cell>
          <cell r="G523">
            <v>8534</v>
          </cell>
          <cell r="H523">
            <v>5245.39</v>
          </cell>
          <cell r="I523">
            <v>1030.8599999999999</v>
          </cell>
          <cell r="AY523">
            <v>0</v>
          </cell>
          <cell r="CK523">
            <v>0</v>
          </cell>
          <cell r="CL523">
            <v>0</v>
          </cell>
          <cell r="CM523">
            <v>0</v>
          </cell>
          <cell r="CU523">
            <v>0</v>
          </cell>
        </row>
        <row r="524">
          <cell r="F524">
            <v>59224</v>
          </cell>
          <cell r="G524">
            <v>59224</v>
          </cell>
          <cell r="H524">
            <v>39012.01</v>
          </cell>
          <cell r="I524">
            <v>8994.19</v>
          </cell>
          <cell r="AY524">
            <v>0</v>
          </cell>
          <cell r="CK524">
            <v>0</v>
          </cell>
          <cell r="CL524">
            <v>0</v>
          </cell>
          <cell r="CM524">
            <v>0</v>
          </cell>
          <cell r="CU524">
            <v>0</v>
          </cell>
        </row>
        <row r="525">
          <cell r="F525">
            <v>61000</v>
          </cell>
          <cell r="G525">
            <v>61000</v>
          </cell>
          <cell r="H525">
            <v>47714.42</v>
          </cell>
          <cell r="I525">
            <v>6589.95</v>
          </cell>
          <cell r="AY525">
            <v>0</v>
          </cell>
          <cell r="CK525">
            <v>0</v>
          </cell>
          <cell r="CL525">
            <v>0</v>
          </cell>
          <cell r="CM525">
            <v>0</v>
          </cell>
          <cell r="CU525">
            <v>0</v>
          </cell>
        </row>
        <row r="526">
          <cell r="F526">
            <v>35000</v>
          </cell>
          <cell r="G526">
            <v>35000</v>
          </cell>
          <cell r="H526">
            <v>24941.9</v>
          </cell>
          <cell r="I526">
            <v>5074.2</v>
          </cell>
          <cell r="AY526">
            <v>0</v>
          </cell>
          <cell r="CK526">
            <v>0</v>
          </cell>
          <cell r="CL526">
            <v>0</v>
          </cell>
          <cell r="CM526">
            <v>0</v>
          </cell>
          <cell r="CU526">
            <v>0</v>
          </cell>
        </row>
        <row r="527">
          <cell r="F527">
            <v>24000</v>
          </cell>
          <cell r="G527">
            <v>24000</v>
          </cell>
          <cell r="H527">
            <v>18948.53</v>
          </cell>
          <cell r="I527">
            <v>2413.89</v>
          </cell>
          <cell r="AY527">
            <v>0</v>
          </cell>
          <cell r="CK527">
            <v>0</v>
          </cell>
          <cell r="CL527">
            <v>0</v>
          </cell>
          <cell r="CM527">
            <v>0</v>
          </cell>
          <cell r="CU527">
            <v>0</v>
          </cell>
        </row>
        <row r="528">
          <cell r="F528">
            <v>1190241</v>
          </cell>
          <cell r="G528">
            <v>1488444.28</v>
          </cell>
          <cell r="H528">
            <v>838780.06</v>
          </cell>
          <cell r="I528">
            <v>248226.4</v>
          </cell>
          <cell r="AY528">
            <v>60593</v>
          </cell>
          <cell r="CK528">
            <v>0</v>
          </cell>
          <cell r="CL528">
            <v>0</v>
          </cell>
          <cell r="CM528">
            <v>0</v>
          </cell>
          <cell r="CU528">
            <v>0</v>
          </cell>
        </row>
        <row r="529">
          <cell r="F529">
            <v>10000</v>
          </cell>
          <cell r="G529">
            <v>10000</v>
          </cell>
          <cell r="H529">
            <v>7516.81</v>
          </cell>
          <cell r="I529">
            <v>693.25</v>
          </cell>
          <cell r="AY529">
            <v>0</v>
          </cell>
          <cell r="CK529">
            <v>0</v>
          </cell>
          <cell r="CL529">
            <v>0</v>
          </cell>
          <cell r="CM529">
            <v>0</v>
          </cell>
          <cell r="CU529">
            <v>0</v>
          </cell>
        </row>
        <row r="530">
          <cell r="F530">
            <v>25000</v>
          </cell>
          <cell r="G530">
            <v>25000</v>
          </cell>
          <cell r="H530">
            <v>2745.27</v>
          </cell>
          <cell r="I530">
            <v>0</v>
          </cell>
          <cell r="AY530">
            <v>0</v>
          </cell>
          <cell r="CK530">
            <v>0</v>
          </cell>
          <cell r="CL530">
            <v>0</v>
          </cell>
          <cell r="CM530">
            <v>0</v>
          </cell>
          <cell r="CU530">
            <v>0</v>
          </cell>
        </row>
        <row r="531">
          <cell r="F531">
            <v>14000</v>
          </cell>
          <cell r="G531">
            <v>14000</v>
          </cell>
          <cell r="H531">
            <v>11153.95</v>
          </cell>
          <cell r="I531">
            <v>960</v>
          </cell>
          <cell r="AY531">
            <v>0</v>
          </cell>
          <cell r="CK531">
            <v>0</v>
          </cell>
          <cell r="CL531">
            <v>0</v>
          </cell>
          <cell r="CM531">
            <v>0</v>
          </cell>
          <cell r="CU531">
            <v>0</v>
          </cell>
        </row>
        <row r="532">
          <cell r="F532">
            <v>12000</v>
          </cell>
          <cell r="G532">
            <v>12000</v>
          </cell>
          <cell r="H532">
            <v>7142.95</v>
          </cell>
          <cell r="I532">
            <v>1649.29</v>
          </cell>
          <cell r="AY532">
            <v>0</v>
          </cell>
          <cell r="CK532">
            <v>0</v>
          </cell>
          <cell r="CL532">
            <v>0</v>
          </cell>
          <cell r="CM532">
            <v>0</v>
          </cell>
          <cell r="CU532">
            <v>0</v>
          </cell>
        </row>
        <row r="533">
          <cell r="F533">
            <v>10000</v>
          </cell>
          <cell r="G533">
            <v>10000</v>
          </cell>
          <cell r="H533">
            <v>4699.1499999999996</v>
          </cell>
          <cell r="I533">
            <v>259.5</v>
          </cell>
          <cell r="AY533">
            <v>0</v>
          </cell>
          <cell r="CK533">
            <v>0</v>
          </cell>
          <cell r="CL533">
            <v>0</v>
          </cell>
          <cell r="CM533">
            <v>0</v>
          </cell>
          <cell r="CU533">
            <v>0</v>
          </cell>
        </row>
        <row r="534">
          <cell r="F534">
            <v>200055</v>
          </cell>
          <cell r="G534">
            <v>199601</v>
          </cell>
          <cell r="H534">
            <v>150809.32999999999</v>
          </cell>
          <cell r="I534">
            <v>183</v>
          </cell>
          <cell r="AY534">
            <v>9903.92</v>
          </cell>
          <cell r="CK534">
            <v>0</v>
          </cell>
          <cell r="CL534">
            <v>0</v>
          </cell>
          <cell r="CM534">
            <v>0</v>
          </cell>
          <cell r="CU534">
            <v>0</v>
          </cell>
        </row>
        <row r="535">
          <cell r="F535">
            <v>97201</v>
          </cell>
          <cell r="G535">
            <v>97201</v>
          </cell>
          <cell r="H535">
            <v>77547.59</v>
          </cell>
          <cell r="I535">
            <v>25</v>
          </cell>
          <cell r="AY535">
            <v>0</v>
          </cell>
          <cell r="CK535">
            <v>0</v>
          </cell>
          <cell r="CL535">
            <v>0</v>
          </cell>
          <cell r="CM535">
            <v>0</v>
          </cell>
          <cell r="CU535">
            <v>0</v>
          </cell>
        </row>
        <row r="536">
          <cell r="F536">
            <v>7500</v>
          </cell>
          <cell r="G536">
            <v>7500</v>
          </cell>
          <cell r="H536">
            <v>5720.39</v>
          </cell>
          <cell r="I536">
            <v>0</v>
          </cell>
          <cell r="AY536">
            <v>0</v>
          </cell>
          <cell r="CK536">
            <v>0</v>
          </cell>
          <cell r="CL536">
            <v>0</v>
          </cell>
          <cell r="CM536">
            <v>0</v>
          </cell>
          <cell r="CU536">
            <v>0</v>
          </cell>
        </row>
        <row r="537">
          <cell r="F537">
            <v>27267816</v>
          </cell>
          <cell r="G537">
            <v>27267816</v>
          </cell>
          <cell r="H537">
            <v>21812985.289999999</v>
          </cell>
          <cell r="I537">
            <v>0</v>
          </cell>
          <cell r="AY537">
            <v>2469065.0099999998</v>
          </cell>
          <cell r="CK537">
            <v>0</v>
          </cell>
          <cell r="CL537">
            <v>0</v>
          </cell>
          <cell r="CM537">
            <v>0</v>
          </cell>
          <cell r="CU537">
            <v>2378822</v>
          </cell>
        </row>
        <row r="538">
          <cell r="F538">
            <v>0</v>
          </cell>
          <cell r="G538">
            <v>8385.01</v>
          </cell>
          <cell r="H538">
            <v>8385.01</v>
          </cell>
          <cell r="I538">
            <v>0</v>
          </cell>
          <cell r="AY538">
            <v>0</v>
          </cell>
          <cell r="CK538">
            <v>0</v>
          </cell>
          <cell r="CL538">
            <v>0</v>
          </cell>
          <cell r="CM538">
            <v>0</v>
          </cell>
          <cell r="CU538">
            <v>0</v>
          </cell>
        </row>
        <row r="539">
          <cell r="F539">
            <v>0</v>
          </cell>
          <cell r="G539">
            <v>93182.15</v>
          </cell>
          <cell r="H539">
            <v>93182.15</v>
          </cell>
          <cell r="I539">
            <v>0</v>
          </cell>
          <cell r="AY539">
            <v>8551.11</v>
          </cell>
          <cell r="CK539">
            <v>0</v>
          </cell>
          <cell r="CL539">
            <v>0</v>
          </cell>
          <cell r="CM539">
            <v>0</v>
          </cell>
          <cell r="CU539">
            <v>17284.7</v>
          </cell>
        </row>
        <row r="540">
          <cell r="F540">
            <v>1739453</v>
          </cell>
          <cell r="G540">
            <v>1707138.27</v>
          </cell>
          <cell r="H540">
            <v>1495813.87</v>
          </cell>
          <cell r="I540">
            <v>0</v>
          </cell>
          <cell r="AY540">
            <v>162811.97</v>
          </cell>
          <cell r="CK540">
            <v>0</v>
          </cell>
          <cell r="CL540">
            <v>0</v>
          </cell>
          <cell r="CM540">
            <v>0</v>
          </cell>
          <cell r="CU540">
            <v>156941.5</v>
          </cell>
        </row>
        <row r="541">
          <cell r="F541">
            <v>2075420</v>
          </cell>
          <cell r="G541">
            <v>2075420</v>
          </cell>
          <cell r="H541">
            <v>1903721.53</v>
          </cell>
          <cell r="I541">
            <v>0</v>
          </cell>
          <cell r="AY541">
            <v>92126.73</v>
          </cell>
          <cell r="CK541">
            <v>0</v>
          </cell>
          <cell r="CL541">
            <v>0</v>
          </cell>
          <cell r="CM541">
            <v>0</v>
          </cell>
          <cell r="CU541">
            <v>0</v>
          </cell>
        </row>
        <row r="542">
          <cell r="F542">
            <v>5661573</v>
          </cell>
          <cell r="G542">
            <v>5661573</v>
          </cell>
          <cell r="H542">
            <v>14526.46</v>
          </cell>
          <cell r="I542">
            <v>0</v>
          </cell>
          <cell r="AY542">
            <v>-827.17</v>
          </cell>
          <cell r="CK542">
            <v>0</v>
          </cell>
          <cell r="CL542">
            <v>0</v>
          </cell>
          <cell r="CM542">
            <v>0</v>
          </cell>
          <cell r="CU542">
            <v>0</v>
          </cell>
        </row>
        <row r="543">
          <cell r="F543">
            <v>2363985</v>
          </cell>
          <cell r="G543">
            <v>5824903.4699999997</v>
          </cell>
          <cell r="H543">
            <v>5824903.4699999997</v>
          </cell>
          <cell r="I543">
            <v>0</v>
          </cell>
          <cell r="AY543">
            <v>595834.29</v>
          </cell>
          <cell r="CK543">
            <v>0</v>
          </cell>
          <cell r="CL543">
            <v>0</v>
          </cell>
          <cell r="CM543">
            <v>0</v>
          </cell>
          <cell r="CU543">
            <v>0</v>
          </cell>
        </row>
        <row r="544">
          <cell r="F544">
            <v>4726911</v>
          </cell>
          <cell r="G544">
            <v>4726911</v>
          </cell>
          <cell r="H544">
            <v>3528357.14</v>
          </cell>
          <cell r="I544">
            <v>0</v>
          </cell>
          <cell r="AY544">
            <v>395373.54</v>
          </cell>
          <cell r="CK544">
            <v>0</v>
          </cell>
          <cell r="CL544">
            <v>0</v>
          </cell>
          <cell r="CM544">
            <v>0</v>
          </cell>
          <cell r="CU544">
            <v>418973.85</v>
          </cell>
        </row>
        <row r="545">
          <cell r="F545">
            <v>731179</v>
          </cell>
          <cell r="G545">
            <v>731179</v>
          </cell>
          <cell r="H545">
            <v>553360.93000000005</v>
          </cell>
          <cell r="I545">
            <v>0</v>
          </cell>
          <cell r="AY545">
            <v>62200.03</v>
          </cell>
          <cell r="CK545">
            <v>0</v>
          </cell>
          <cell r="CL545">
            <v>0</v>
          </cell>
          <cell r="CM545">
            <v>0</v>
          </cell>
          <cell r="CU545">
            <v>65127.94</v>
          </cell>
        </row>
        <row r="546">
          <cell r="F546">
            <v>1947000</v>
          </cell>
          <cell r="G546">
            <v>1921474</v>
          </cell>
          <cell r="H546">
            <v>1480268.4</v>
          </cell>
          <cell r="I546">
            <v>0</v>
          </cell>
          <cell r="AY546">
            <v>163191.6</v>
          </cell>
          <cell r="CK546">
            <v>0</v>
          </cell>
          <cell r="CL546">
            <v>0</v>
          </cell>
          <cell r="CM546">
            <v>0</v>
          </cell>
          <cell r="CU546">
            <v>172575</v>
          </cell>
        </row>
        <row r="547">
          <cell r="F547">
            <v>645512</v>
          </cell>
          <cell r="G547">
            <v>663508.07999999996</v>
          </cell>
          <cell r="H547">
            <v>663508.07999999996</v>
          </cell>
          <cell r="I547">
            <v>0</v>
          </cell>
          <cell r="AY547">
            <v>0</v>
          </cell>
          <cell r="CK547">
            <v>0</v>
          </cell>
          <cell r="CL547">
            <v>0</v>
          </cell>
          <cell r="CM547">
            <v>0</v>
          </cell>
          <cell r="CU547">
            <v>0</v>
          </cell>
        </row>
        <row r="548">
          <cell r="F548">
            <v>3157140</v>
          </cell>
          <cell r="G548">
            <v>3157140</v>
          </cell>
          <cell r="H548">
            <v>2951707.34</v>
          </cell>
          <cell r="I548">
            <v>0</v>
          </cell>
          <cell r="AY548">
            <v>315547.48</v>
          </cell>
          <cell r="CK548">
            <v>0</v>
          </cell>
          <cell r="CL548">
            <v>0</v>
          </cell>
          <cell r="CM548">
            <v>0</v>
          </cell>
          <cell r="CU548">
            <v>219204.02</v>
          </cell>
        </row>
        <row r="549">
          <cell r="F549">
            <v>234990</v>
          </cell>
          <cell r="G549">
            <v>232527.2</v>
          </cell>
          <cell r="H549">
            <v>159990.07999999999</v>
          </cell>
          <cell r="I549">
            <v>0</v>
          </cell>
          <cell r="AY549">
            <v>0</v>
          </cell>
          <cell r="CK549">
            <v>0</v>
          </cell>
          <cell r="CL549">
            <v>0</v>
          </cell>
          <cell r="CM549">
            <v>0</v>
          </cell>
          <cell r="CU549">
            <v>0</v>
          </cell>
        </row>
        <row r="550">
          <cell r="F550">
            <v>10678</v>
          </cell>
          <cell r="G550">
            <v>10678</v>
          </cell>
          <cell r="H550">
            <v>4453.3</v>
          </cell>
          <cell r="I550">
            <v>0</v>
          </cell>
          <cell r="AY550">
            <v>493.35</v>
          </cell>
          <cell r="CK550">
            <v>0</v>
          </cell>
          <cell r="CL550">
            <v>0</v>
          </cell>
          <cell r="CM550">
            <v>0</v>
          </cell>
          <cell r="CU550">
            <v>0</v>
          </cell>
        </row>
        <row r="551">
          <cell r="F551">
            <v>3600685</v>
          </cell>
          <cell r="G551">
            <v>3625096.66</v>
          </cell>
          <cell r="H551">
            <v>3355207</v>
          </cell>
          <cell r="I551">
            <v>0</v>
          </cell>
          <cell r="AY551">
            <v>342211</v>
          </cell>
          <cell r="CK551">
            <v>0</v>
          </cell>
          <cell r="CL551">
            <v>0</v>
          </cell>
          <cell r="CM551">
            <v>0</v>
          </cell>
          <cell r="CU551">
            <v>0</v>
          </cell>
        </row>
        <row r="552">
          <cell r="F552">
            <v>96449</v>
          </cell>
          <cell r="G552">
            <v>96449</v>
          </cell>
          <cell r="H552">
            <v>60026.69</v>
          </cell>
          <cell r="I552">
            <v>17613.990000000002</v>
          </cell>
          <cell r="AY552">
            <v>0</v>
          </cell>
          <cell r="CK552">
            <v>0</v>
          </cell>
          <cell r="CL552">
            <v>0</v>
          </cell>
          <cell r="CM552">
            <v>0</v>
          </cell>
          <cell r="CU552">
            <v>0</v>
          </cell>
        </row>
        <row r="553">
          <cell r="F553">
            <v>1000</v>
          </cell>
          <cell r="G553">
            <v>1000</v>
          </cell>
          <cell r="H553">
            <v>0</v>
          </cell>
          <cell r="I553">
            <v>0</v>
          </cell>
          <cell r="AY553">
            <v>0</v>
          </cell>
          <cell r="CK553">
            <v>0</v>
          </cell>
          <cell r="CL553">
            <v>0</v>
          </cell>
          <cell r="CM553">
            <v>0</v>
          </cell>
          <cell r="CU553">
            <v>0</v>
          </cell>
        </row>
        <row r="554">
          <cell r="F554">
            <v>35910</v>
          </cell>
          <cell r="G554">
            <v>38910</v>
          </cell>
          <cell r="H554">
            <v>24244.68</v>
          </cell>
          <cell r="I554">
            <v>13969.32</v>
          </cell>
          <cell r="AY554">
            <v>0</v>
          </cell>
          <cell r="CK554">
            <v>0</v>
          </cell>
          <cell r="CL554">
            <v>0</v>
          </cell>
          <cell r="CM554">
            <v>0</v>
          </cell>
          <cell r="CU554">
            <v>0</v>
          </cell>
        </row>
        <row r="555">
          <cell r="F555">
            <v>460000</v>
          </cell>
          <cell r="G555">
            <v>460000</v>
          </cell>
          <cell r="H555">
            <v>322792.55</v>
          </cell>
          <cell r="I555">
            <v>52418.7</v>
          </cell>
          <cell r="AY555">
            <v>0</v>
          </cell>
          <cell r="CK555">
            <v>0</v>
          </cell>
          <cell r="CL555">
            <v>0</v>
          </cell>
          <cell r="CM555">
            <v>0</v>
          </cell>
          <cell r="CU555">
            <v>0</v>
          </cell>
        </row>
        <row r="556">
          <cell r="F556">
            <v>71500</v>
          </cell>
          <cell r="G556">
            <v>256550</v>
          </cell>
          <cell r="H556">
            <v>174855.59</v>
          </cell>
          <cell r="I556">
            <v>58951.3</v>
          </cell>
          <cell r="AY556">
            <v>0</v>
          </cell>
          <cell r="CK556">
            <v>0</v>
          </cell>
          <cell r="CL556">
            <v>0</v>
          </cell>
          <cell r="CM556">
            <v>0</v>
          </cell>
          <cell r="CU556">
            <v>0</v>
          </cell>
        </row>
        <row r="557">
          <cell r="F557">
            <v>5495</v>
          </cell>
          <cell r="G557">
            <v>5495</v>
          </cell>
          <cell r="H557">
            <v>2267.65</v>
          </cell>
          <cell r="I557">
            <v>0</v>
          </cell>
          <cell r="AY557">
            <v>0</v>
          </cell>
          <cell r="CK557">
            <v>0</v>
          </cell>
          <cell r="CL557">
            <v>0</v>
          </cell>
          <cell r="CM557">
            <v>0</v>
          </cell>
          <cell r="CU557">
            <v>0</v>
          </cell>
        </row>
        <row r="558">
          <cell r="F558">
            <v>110000</v>
          </cell>
          <cell r="G558">
            <v>110000</v>
          </cell>
          <cell r="H558">
            <v>82155.929999999993</v>
          </cell>
          <cell r="I558">
            <v>14962.8</v>
          </cell>
          <cell r="AY558">
            <v>0</v>
          </cell>
          <cell r="CK558">
            <v>0</v>
          </cell>
          <cell r="CL558">
            <v>0</v>
          </cell>
          <cell r="CM558">
            <v>0</v>
          </cell>
          <cell r="CU558">
            <v>0</v>
          </cell>
        </row>
        <row r="559">
          <cell r="F559">
            <v>350000</v>
          </cell>
          <cell r="G559">
            <v>280000</v>
          </cell>
          <cell r="H559">
            <v>279766.94</v>
          </cell>
          <cell r="I559">
            <v>200</v>
          </cell>
          <cell r="AY559">
            <v>0</v>
          </cell>
          <cell r="CK559">
            <v>0</v>
          </cell>
          <cell r="CL559">
            <v>0</v>
          </cell>
          <cell r="CM559">
            <v>0</v>
          </cell>
          <cell r="CU559">
            <v>0</v>
          </cell>
        </row>
        <row r="560">
          <cell r="F560">
            <v>170000</v>
          </cell>
          <cell r="G560">
            <v>170000</v>
          </cell>
          <cell r="H560">
            <v>132924.74</v>
          </cell>
          <cell r="I560">
            <v>18725.080000000002</v>
          </cell>
          <cell r="AY560">
            <v>0</v>
          </cell>
          <cell r="CK560">
            <v>0</v>
          </cell>
          <cell r="CL560">
            <v>0</v>
          </cell>
          <cell r="CM560">
            <v>0</v>
          </cell>
          <cell r="CU560">
            <v>0</v>
          </cell>
        </row>
        <row r="561">
          <cell r="F561">
            <v>12894379</v>
          </cell>
          <cell r="G561">
            <v>20840738.440000001</v>
          </cell>
          <cell r="H561">
            <v>11818613.279999999</v>
          </cell>
          <cell r="I561">
            <v>5397390.3399999999</v>
          </cell>
          <cell r="AY561">
            <v>1266913.3</v>
          </cell>
          <cell r="CK561">
            <v>0</v>
          </cell>
          <cell r="CL561">
            <v>0</v>
          </cell>
          <cell r="CM561">
            <v>1000000</v>
          </cell>
          <cell r="CU561">
            <v>0</v>
          </cell>
        </row>
        <row r="562">
          <cell r="F562">
            <v>66000</v>
          </cell>
          <cell r="G562">
            <v>66000</v>
          </cell>
          <cell r="H562">
            <v>42117.46</v>
          </cell>
          <cell r="I562">
            <v>7820</v>
          </cell>
          <cell r="AY562">
            <v>0</v>
          </cell>
          <cell r="CK562">
            <v>0</v>
          </cell>
          <cell r="CL562">
            <v>0</v>
          </cell>
          <cell r="CM562">
            <v>0</v>
          </cell>
          <cell r="CU562">
            <v>0</v>
          </cell>
        </row>
        <row r="563">
          <cell r="F563">
            <v>90000</v>
          </cell>
          <cell r="G563">
            <v>85000</v>
          </cell>
          <cell r="H563">
            <v>76995.72</v>
          </cell>
          <cell r="I563">
            <v>995.78</v>
          </cell>
          <cell r="AY563">
            <v>728.31</v>
          </cell>
          <cell r="CK563">
            <v>0</v>
          </cell>
          <cell r="CL563">
            <v>0</v>
          </cell>
          <cell r="CM563">
            <v>0</v>
          </cell>
          <cell r="CU563">
            <v>0</v>
          </cell>
        </row>
        <row r="564">
          <cell r="F564">
            <v>15000</v>
          </cell>
          <cell r="G564">
            <v>15000</v>
          </cell>
          <cell r="H564">
            <v>13500</v>
          </cell>
          <cell r="I564">
            <v>0</v>
          </cell>
          <cell r="AY564">
            <v>1124.99</v>
          </cell>
          <cell r="CK564">
            <v>0</v>
          </cell>
          <cell r="CL564">
            <v>0</v>
          </cell>
          <cell r="CM564">
            <v>0</v>
          </cell>
          <cell r="CU564">
            <v>0</v>
          </cell>
        </row>
        <row r="565">
          <cell r="F565">
            <v>230000</v>
          </cell>
          <cell r="G565">
            <v>230000</v>
          </cell>
          <cell r="H565">
            <v>179629.32</v>
          </cell>
          <cell r="I565">
            <v>0</v>
          </cell>
          <cell r="AY565">
            <v>667</v>
          </cell>
          <cell r="CK565">
            <v>0</v>
          </cell>
          <cell r="CL565">
            <v>0</v>
          </cell>
          <cell r="CM565">
            <v>0</v>
          </cell>
          <cell r="CU565">
            <v>0</v>
          </cell>
        </row>
        <row r="566">
          <cell r="F566">
            <v>14642</v>
          </cell>
          <cell r="G566">
            <v>14642</v>
          </cell>
          <cell r="H566">
            <v>11176.93</v>
          </cell>
          <cell r="I566">
            <v>821.69</v>
          </cell>
          <cell r="AY566">
            <v>0</v>
          </cell>
          <cell r="CK566">
            <v>0</v>
          </cell>
          <cell r="CL566">
            <v>0</v>
          </cell>
          <cell r="CM566">
            <v>0</v>
          </cell>
          <cell r="CU566">
            <v>0</v>
          </cell>
        </row>
        <row r="567">
          <cell r="F567">
            <v>78000</v>
          </cell>
          <cell r="G567">
            <v>78000</v>
          </cell>
          <cell r="H567">
            <v>49744.61</v>
          </cell>
          <cell r="I567">
            <v>12162.5</v>
          </cell>
          <cell r="AY567">
            <v>301.98</v>
          </cell>
          <cell r="CK567">
            <v>0</v>
          </cell>
          <cell r="CL567">
            <v>0</v>
          </cell>
          <cell r="CM567">
            <v>0</v>
          </cell>
          <cell r="CU567">
            <v>0</v>
          </cell>
        </row>
        <row r="568">
          <cell r="F568">
            <v>9000</v>
          </cell>
          <cell r="G568">
            <v>9000</v>
          </cell>
          <cell r="H568">
            <v>4523.2700000000004</v>
          </cell>
          <cell r="I568">
            <v>0</v>
          </cell>
          <cell r="AY568">
            <v>0</v>
          </cell>
          <cell r="CK568">
            <v>0</v>
          </cell>
          <cell r="CL568">
            <v>0</v>
          </cell>
          <cell r="CM568">
            <v>0</v>
          </cell>
          <cell r="CU568">
            <v>0</v>
          </cell>
        </row>
        <row r="569">
          <cell r="F569">
            <v>2500</v>
          </cell>
          <cell r="G569">
            <v>2500</v>
          </cell>
          <cell r="H569">
            <v>1093.25</v>
          </cell>
          <cell r="I569">
            <v>0</v>
          </cell>
          <cell r="AY569">
            <v>0</v>
          </cell>
          <cell r="CK569">
            <v>0</v>
          </cell>
          <cell r="CL569">
            <v>0</v>
          </cell>
          <cell r="CM569">
            <v>0</v>
          </cell>
          <cell r="CU569">
            <v>0</v>
          </cell>
        </row>
        <row r="570">
          <cell r="F570">
            <v>311000</v>
          </cell>
          <cell r="G570">
            <v>311000</v>
          </cell>
          <cell r="H570">
            <v>157796.35</v>
          </cell>
          <cell r="I570">
            <v>69445.600000000006</v>
          </cell>
          <cell r="AY570">
            <v>8154.06</v>
          </cell>
          <cell r="CK570">
            <v>0</v>
          </cell>
          <cell r="CL570">
            <v>0</v>
          </cell>
          <cell r="CM570">
            <v>0</v>
          </cell>
          <cell r="CU570">
            <v>0</v>
          </cell>
        </row>
        <row r="571">
          <cell r="F571">
            <v>210000</v>
          </cell>
          <cell r="G571">
            <v>168000</v>
          </cell>
          <cell r="H571">
            <v>99653.85</v>
          </cell>
          <cell r="I571">
            <v>6679.87</v>
          </cell>
          <cell r="AY571">
            <v>0.01</v>
          </cell>
          <cell r="CK571">
            <v>0</v>
          </cell>
          <cell r="CL571">
            <v>0</v>
          </cell>
          <cell r="CM571">
            <v>0</v>
          </cell>
          <cell r="CU571">
            <v>0</v>
          </cell>
        </row>
        <row r="572">
          <cell r="F572">
            <v>24000</v>
          </cell>
          <cell r="G572">
            <v>24000</v>
          </cell>
          <cell r="H572">
            <v>10402</v>
          </cell>
          <cell r="I572">
            <v>1567.34</v>
          </cell>
          <cell r="AY572">
            <v>0</v>
          </cell>
          <cell r="CK572">
            <v>0</v>
          </cell>
          <cell r="CL572">
            <v>0</v>
          </cell>
          <cell r="CM572">
            <v>0</v>
          </cell>
          <cell r="CU572">
            <v>0</v>
          </cell>
        </row>
        <row r="573">
          <cell r="F573">
            <v>193000</v>
          </cell>
          <cell r="G573">
            <v>193000</v>
          </cell>
          <cell r="H573">
            <v>144899.75</v>
          </cell>
          <cell r="I573">
            <v>121.67</v>
          </cell>
          <cell r="AY573">
            <v>0</v>
          </cell>
          <cell r="CK573">
            <v>0</v>
          </cell>
          <cell r="CL573">
            <v>0</v>
          </cell>
          <cell r="CM573">
            <v>0</v>
          </cell>
          <cell r="CU573">
            <v>0</v>
          </cell>
        </row>
        <row r="574">
          <cell r="F574">
            <v>572686</v>
          </cell>
          <cell r="G574">
            <v>572686</v>
          </cell>
          <cell r="H574">
            <v>379784.73</v>
          </cell>
          <cell r="I574">
            <v>14043.49</v>
          </cell>
          <cell r="AY574">
            <v>19426.93</v>
          </cell>
          <cell r="CK574">
            <v>0</v>
          </cell>
          <cell r="CL574">
            <v>0</v>
          </cell>
          <cell r="CM574">
            <v>0</v>
          </cell>
          <cell r="CU574">
            <v>0</v>
          </cell>
        </row>
        <row r="575">
          <cell r="F575">
            <v>627611</v>
          </cell>
          <cell r="G575">
            <v>627611</v>
          </cell>
          <cell r="H575">
            <v>479169.68</v>
          </cell>
          <cell r="I575">
            <v>12888</v>
          </cell>
          <cell r="AY575">
            <v>31229.22</v>
          </cell>
          <cell r="CK575">
            <v>0</v>
          </cell>
          <cell r="CL575">
            <v>0</v>
          </cell>
          <cell r="CM575">
            <v>0</v>
          </cell>
          <cell r="CU575">
            <v>0</v>
          </cell>
        </row>
        <row r="576">
          <cell r="F576">
            <v>51500</v>
          </cell>
          <cell r="G576">
            <v>51500</v>
          </cell>
          <cell r="H576">
            <v>33997.78</v>
          </cell>
          <cell r="I576">
            <v>0</v>
          </cell>
          <cell r="AY576">
            <v>0</v>
          </cell>
          <cell r="CK576">
            <v>0</v>
          </cell>
          <cell r="CL576">
            <v>0</v>
          </cell>
          <cell r="CM576">
            <v>0</v>
          </cell>
          <cell r="CU576">
            <v>0</v>
          </cell>
        </row>
        <row r="577">
          <cell r="F577">
            <v>50000</v>
          </cell>
          <cell r="G577">
            <v>55000</v>
          </cell>
          <cell r="H577">
            <v>53763.67</v>
          </cell>
          <cell r="I577">
            <v>0</v>
          </cell>
          <cell r="AY577">
            <v>0</v>
          </cell>
          <cell r="CK577">
            <v>0</v>
          </cell>
          <cell r="CL577">
            <v>0</v>
          </cell>
          <cell r="CM577">
            <v>0</v>
          </cell>
          <cell r="CU577">
            <v>0</v>
          </cell>
        </row>
        <row r="578">
          <cell r="F578">
            <v>0</v>
          </cell>
          <cell r="G578">
            <v>117330.22</v>
          </cell>
          <cell r="H578">
            <v>106879.82</v>
          </cell>
          <cell r="I578">
            <v>0</v>
          </cell>
          <cell r="AY578">
            <v>0</v>
          </cell>
          <cell r="CK578">
            <v>0</v>
          </cell>
          <cell r="CL578">
            <v>0</v>
          </cell>
          <cell r="CM578">
            <v>0</v>
          </cell>
          <cell r="CU578">
            <v>0</v>
          </cell>
        </row>
        <row r="579">
          <cell r="F579">
            <v>0</v>
          </cell>
          <cell r="G579">
            <v>32669.78</v>
          </cell>
          <cell r="H579">
            <v>32669.78</v>
          </cell>
          <cell r="I579">
            <v>0</v>
          </cell>
          <cell r="AY579">
            <v>0</v>
          </cell>
          <cell r="CK579">
            <v>0</v>
          </cell>
          <cell r="CL579">
            <v>0</v>
          </cell>
          <cell r="CM579">
            <v>0</v>
          </cell>
          <cell r="CU579">
            <v>0</v>
          </cell>
        </row>
        <row r="581">
          <cell r="F581">
            <v>9533580</v>
          </cell>
          <cell r="G581">
            <v>9533580</v>
          </cell>
          <cell r="H581">
            <v>8275319.8200000003</v>
          </cell>
          <cell r="I581">
            <v>0</v>
          </cell>
          <cell r="AY581">
            <v>929009.16</v>
          </cell>
          <cell r="CK581">
            <v>0</v>
          </cell>
          <cell r="CL581">
            <v>0</v>
          </cell>
          <cell r="CM581">
            <v>0</v>
          </cell>
          <cell r="CU581">
            <v>886465</v>
          </cell>
        </row>
        <row r="582">
          <cell r="F582">
            <v>416260</v>
          </cell>
          <cell r="G582">
            <v>416260</v>
          </cell>
          <cell r="H582">
            <v>387255.37</v>
          </cell>
          <cell r="I582">
            <v>0</v>
          </cell>
          <cell r="AY582">
            <v>38163.17</v>
          </cell>
          <cell r="CK582">
            <v>0</v>
          </cell>
          <cell r="CL582">
            <v>0</v>
          </cell>
          <cell r="CM582">
            <v>0</v>
          </cell>
          <cell r="CU582">
            <v>37577</v>
          </cell>
        </row>
        <row r="583">
          <cell r="F583">
            <v>679052</v>
          </cell>
          <cell r="G583">
            <v>679052</v>
          </cell>
          <cell r="H583">
            <v>657374.51</v>
          </cell>
          <cell r="I583">
            <v>0</v>
          </cell>
          <cell r="AY583">
            <v>46684.78</v>
          </cell>
          <cell r="CK583">
            <v>0</v>
          </cell>
          <cell r="CL583">
            <v>0</v>
          </cell>
          <cell r="CM583">
            <v>0</v>
          </cell>
          <cell r="CU583">
            <v>0</v>
          </cell>
        </row>
        <row r="584">
          <cell r="F584">
            <v>1937924</v>
          </cell>
          <cell r="G584">
            <v>1937924</v>
          </cell>
          <cell r="H584">
            <v>11995.33</v>
          </cell>
          <cell r="I584">
            <v>0</v>
          </cell>
          <cell r="AY584">
            <v>0</v>
          </cell>
          <cell r="CK584">
            <v>0</v>
          </cell>
          <cell r="CL584">
            <v>0</v>
          </cell>
          <cell r="CM584">
            <v>0</v>
          </cell>
          <cell r="CU584">
            <v>0</v>
          </cell>
        </row>
        <row r="585">
          <cell r="F585">
            <v>775377</v>
          </cell>
          <cell r="G585">
            <v>775377</v>
          </cell>
          <cell r="H585">
            <v>597894.31999999995</v>
          </cell>
          <cell r="I585">
            <v>0</v>
          </cell>
          <cell r="AY585">
            <v>74816.899999999994</v>
          </cell>
          <cell r="CK585">
            <v>0</v>
          </cell>
          <cell r="CL585">
            <v>0</v>
          </cell>
          <cell r="CM585">
            <v>0</v>
          </cell>
          <cell r="CU585">
            <v>0</v>
          </cell>
        </row>
        <row r="586">
          <cell r="F586">
            <v>1635213</v>
          </cell>
          <cell r="G586">
            <v>1635213</v>
          </cell>
          <cell r="H586">
            <v>1295189.06</v>
          </cell>
          <cell r="I586">
            <v>0</v>
          </cell>
          <cell r="AY586">
            <v>138741.87</v>
          </cell>
          <cell r="CK586">
            <v>0</v>
          </cell>
          <cell r="CL586">
            <v>0</v>
          </cell>
          <cell r="CM586">
            <v>0</v>
          </cell>
          <cell r="CU586">
            <v>152604.31</v>
          </cell>
        </row>
        <row r="587">
          <cell r="F587">
            <v>251442</v>
          </cell>
          <cell r="G587">
            <v>251442</v>
          </cell>
          <cell r="H587">
            <v>202587.17</v>
          </cell>
          <cell r="I587">
            <v>0</v>
          </cell>
          <cell r="AY587">
            <v>21715.05</v>
          </cell>
          <cell r="CK587">
            <v>0</v>
          </cell>
          <cell r="CL587">
            <v>0</v>
          </cell>
          <cell r="CM587">
            <v>0</v>
          </cell>
          <cell r="CU587">
            <v>23692.080000000002</v>
          </cell>
        </row>
        <row r="588">
          <cell r="F588">
            <v>693000</v>
          </cell>
          <cell r="G588">
            <v>693000</v>
          </cell>
          <cell r="H588">
            <v>549182.4</v>
          </cell>
          <cell r="I588">
            <v>0</v>
          </cell>
          <cell r="AY588">
            <v>58386.9</v>
          </cell>
          <cell r="CK588">
            <v>0</v>
          </cell>
          <cell r="CL588">
            <v>0</v>
          </cell>
          <cell r="CM588">
            <v>0</v>
          </cell>
          <cell r="CU588">
            <v>63180</v>
          </cell>
        </row>
        <row r="589">
          <cell r="F589">
            <v>221289</v>
          </cell>
          <cell r="G589">
            <v>242616.15</v>
          </cell>
          <cell r="H589">
            <v>242616.15</v>
          </cell>
          <cell r="I589">
            <v>0</v>
          </cell>
          <cell r="AY589">
            <v>0</v>
          </cell>
          <cell r="CK589">
            <v>0</v>
          </cell>
          <cell r="CL589">
            <v>0</v>
          </cell>
          <cell r="CM589">
            <v>0</v>
          </cell>
          <cell r="CU589">
            <v>0</v>
          </cell>
        </row>
        <row r="590">
          <cell r="F590">
            <v>1040175</v>
          </cell>
          <cell r="G590">
            <v>1040820.81</v>
          </cell>
          <cell r="H590">
            <v>938634.47</v>
          </cell>
          <cell r="I590">
            <v>0</v>
          </cell>
          <cell r="AY590">
            <v>105411.8</v>
          </cell>
          <cell r="CK590">
            <v>0</v>
          </cell>
          <cell r="CL590">
            <v>0</v>
          </cell>
          <cell r="CM590">
            <v>0</v>
          </cell>
          <cell r="CU590">
            <v>78881.17</v>
          </cell>
        </row>
        <row r="591">
          <cell r="F591">
            <v>44655</v>
          </cell>
          <cell r="G591">
            <v>44655</v>
          </cell>
          <cell r="H591">
            <v>24807.22</v>
          </cell>
          <cell r="I591">
            <v>0</v>
          </cell>
          <cell r="AY591">
            <v>0</v>
          </cell>
          <cell r="CK591">
            <v>0</v>
          </cell>
          <cell r="CL591">
            <v>0</v>
          </cell>
          <cell r="CM591">
            <v>0</v>
          </cell>
          <cell r="CU591">
            <v>0</v>
          </cell>
        </row>
        <row r="592">
          <cell r="F592">
            <v>633181</v>
          </cell>
          <cell r="G592">
            <v>597667.96</v>
          </cell>
          <cell r="H592">
            <v>530842.4</v>
          </cell>
          <cell r="I592">
            <v>0</v>
          </cell>
          <cell r="AY592">
            <v>61160</v>
          </cell>
          <cell r="CK592">
            <v>0</v>
          </cell>
          <cell r="CL592">
            <v>0</v>
          </cell>
          <cell r="CM592">
            <v>0</v>
          </cell>
          <cell r="CU592">
            <v>0</v>
          </cell>
        </row>
        <row r="593">
          <cell r="F593">
            <v>0</v>
          </cell>
          <cell r="G593">
            <v>401.3</v>
          </cell>
          <cell r="H593">
            <v>401.3</v>
          </cell>
          <cell r="I593">
            <v>0</v>
          </cell>
          <cell r="AY593">
            <v>0</v>
          </cell>
          <cell r="CK593">
            <v>0</v>
          </cell>
          <cell r="CL593">
            <v>0</v>
          </cell>
          <cell r="CM593">
            <v>0</v>
          </cell>
          <cell r="CU593">
            <v>0</v>
          </cell>
        </row>
        <row r="594">
          <cell r="F594">
            <v>56003</v>
          </cell>
          <cell r="G594">
            <v>56003</v>
          </cell>
          <cell r="H594">
            <v>32431.23</v>
          </cell>
          <cell r="I594">
            <v>0</v>
          </cell>
          <cell r="AY594">
            <v>0</v>
          </cell>
          <cell r="CK594">
            <v>0</v>
          </cell>
          <cell r="CL594">
            <v>0</v>
          </cell>
          <cell r="CM594">
            <v>0</v>
          </cell>
          <cell r="CU594">
            <v>0</v>
          </cell>
        </row>
        <row r="595">
          <cell r="F595">
            <v>11590</v>
          </cell>
          <cell r="G595">
            <v>11590</v>
          </cell>
          <cell r="H595">
            <v>8691.75</v>
          </cell>
          <cell r="I595">
            <v>2897.28</v>
          </cell>
          <cell r="AY595">
            <v>0</v>
          </cell>
          <cell r="CK595">
            <v>0</v>
          </cell>
          <cell r="CL595">
            <v>0</v>
          </cell>
          <cell r="CM595">
            <v>0</v>
          </cell>
          <cell r="CU595">
            <v>0</v>
          </cell>
        </row>
        <row r="596">
          <cell r="F596">
            <v>94000</v>
          </cell>
          <cell r="G596">
            <v>94000</v>
          </cell>
          <cell r="H596">
            <v>73665.55</v>
          </cell>
          <cell r="I596">
            <v>15342.32</v>
          </cell>
          <cell r="AY596">
            <v>0</v>
          </cell>
          <cell r="CK596">
            <v>0</v>
          </cell>
          <cell r="CL596">
            <v>0</v>
          </cell>
          <cell r="CM596">
            <v>0</v>
          </cell>
          <cell r="CU596">
            <v>0</v>
          </cell>
        </row>
        <row r="597">
          <cell r="F597">
            <v>100000</v>
          </cell>
          <cell r="G597">
            <v>90000</v>
          </cell>
          <cell r="H597">
            <v>76170.84</v>
          </cell>
          <cell r="I597">
            <v>13162.5</v>
          </cell>
          <cell r="AY597">
            <v>0</v>
          </cell>
          <cell r="CK597">
            <v>0</v>
          </cell>
          <cell r="CL597">
            <v>0</v>
          </cell>
          <cell r="CM597">
            <v>0</v>
          </cell>
          <cell r="CU597">
            <v>0</v>
          </cell>
        </row>
        <row r="598">
          <cell r="F598">
            <v>55000</v>
          </cell>
          <cell r="G598">
            <v>55000</v>
          </cell>
          <cell r="H598">
            <v>43626.33</v>
          </cell>
          <cell r="I598">
            <v>5222</v>
          </cell>
          <cell r="AY598">
            <v>0</v>
          </cell>
          <cell r="CK598">
            <v>0</v>
          </cell>
          <cell r="CL598">
            <v>0</v>
          </cell>
          <cell r="CM598">
            <v>0</v>
          </cell>
          <cell r="CU598">
            <v>0</v>
          </cell>
        </row>
        <row r="599">
          <cell r="F599">
            <v>34271</v>
          </cell>
          <cell r="G599">
            <v>34271</v>
          </cell>
          <cell r="H599">
            <v>24839.71</v>
          </cell>
          <cell r="I599">
            <v>3277.6</v>
          </cell>
          <cell r="AY599">
            <v>0</v>
          </cell>
          <cell r="CK599">
            <v>0</v>
          </cell>
          <cell r="CL599">
            <v>0</v>
          </cell>
          <cell r="CM599">
            <v>0</v>
          </cell>
          <cell r="CU599">
            <v>0</v>
          </cell>
        </row>
        <row r="600">
          <cell r="F600">
            <v>4300000</v>
          </cell>
          <cell r="G600">
            <v>5780334.1600000001</v>
          </cell>
          <cell r="H600">
            <v>2446667.7400000002</v>
          </cell>
          <cell r="I600">
            <v>1325323.3</v>
          </cell>
          <cell r="AY600">
            <v>207685.32</v>
          </cell>
          <cell r="CK600">
            <v>0</v>
          </cell>
          <cell r="CL600">
            <v>0</v>
          </cell>
          <cell r="CM600">
            <v>0</v>
          </cell>
          <cell r="CU600">
            <v>0</v>
          </cell>
        </row>
        <row r="601">
          <cell r="F601">
            <v>10000</v>
          </cell>
          <cell r="G601">
            <v>10000</v>
          </cell>
          <cell r="H601">
            <v>7676.08</v>
          </cell>
          <cell r="I601">
            <v>0</v>
          </cell>
          <cell r="AY601">
            <v>0</v>
          </cell>
          <cell r="CK601">
            <v>0</v>
          </cell>
          <cell r="CL601">
            <v>0</v>
          </cell>
          <cell r="CM601">
            <v>0</v>
          </cell>
          <cell r="CU601">
            <v>0</v>
          </cell>
        </row>
        <row r="602">
          <cell r="F602">
            <v>7823</v>
          </cell>
          <cell r="G602">
            <v>7823</v>
          </cell>
          <cell r="H602">
            <v>0</v>
          </cell>
          <cell r="I602">
            <v>0</v>
          </cell>
          <cell r="AY602">
            <v>0</v>
          </cell>
          <cell r="CK602">
            <v>0</v>
          </cell>
          <cell r="CL602">
            <v>0</v>
          </cell>
          <cell r="CM602">
            <v>0</v>
          </cell>
          <cell r="CU602">
            <v>0</v>
          </cell>
        </row>
        <row r="603">
          <cell r="F603">
            <v>7000</v>
          </cell>
          <cell r="G603">
            <v>7000</v>
          </cell>
          <cell r="H603">
            <v>6986.27</v>
          </cell>
          <cell r="I603">
            <v>0</v>
          </cell>
          <cell r="AY603">
            <v>0</v>
          </cell>
          <cell r="CK603">
            <v>0</v>
          </cell>
          <cell r="CL603">
            <v>0</v>
          </cell>
          <cell r="CM603">
            <v>0</v>
          </cell>
          <cell r="CU603">
            <v>0</v>
          </cell>
        </row>
        <row r="604">
          <cell r="F604">
            <v>14000</v>
          </cell>
          <cell r="G604">
            <v>14000</v>
          </cell>
          <cell r="H604">
            <v>8885.2999999999993</v>
          </cell>
          <cell r="I604">
            <v>0</v>
          </cell>
          <cell r="AY604">
            <v>0</v>
          </cell>
          <cell r="CK604">
            <v>0</v>
          </cell>
          <cell r="CL604">
            <v>0</v>
          </cell>
          <cell r="CM604">
            <v>0</v>
          </cell>
          <cell r="CU604">
            <v>0</v>
          </cell>
        </row>
        <row r="605">
          <cell r="F605">
            <v>85000</v>
          </cell>
          <cell r="G605">
            <v>85000</v>
          </cell>
          <cell r="H605">
            <v>53816.27</v>
          </cell>
          <cell r="I605">
            <v>9267.33</v>
          </cell>
          <cell r="AY605">
            <v>0</v>
          </cell>
          <cell r="CK605">
            <v>0</v>
          </cell>
          <cell r="CL605">
            <v>0</v>
          </cell>
          <cell r="CM605">
            <v>0</v>
          </cell>
          <cell r="CU605">
            <v>0</v>
          </cell>
        </row>
        <row r="606">
          <cell r="F606">
            <v>417303</v>
          </cell>
          <cell r="G606">
            <v>417303</v>
          </cell>
          <cell r="H606">
            <v>324750.21000000002</v>
          </cell>
          <cell r="I606">
            <v>3313.7</v>
          </cell>
          <cell r="AY606">
            <v>2694.78</v>
          </cell>
          <cell r="CK606">
            <v>0</v>
          </cell>
          <cell r="CL606">
            <v>0</v>
          </cell>
          <cell r="CM606">
            <v>0</v>
          </cell>
          <cell r="CU606">
            <v>0</v>
          </cell>
        </row>
        <row r="607">
          <cell r="F607">
            <v>172654</v>
          </cell>
          <cell r="G607">
            <v>172654</v>
          </cell>
          <cell r="H607">
            <v>130571.47</v>
          </cell>
          <cell r="I607">
            <v>9820.9</v>
          </cell>
          <cell r="AY607">
            <v>8002.8</v>
          </cell>
          <cell r="CK607">
            <v>0</v>
          </cell>
          <cell r="CL607">
            <v>0</v>
          </cell>
          <cell r="CM607">
            <v>0</v>
          </cell>
          <cell r="CU607">
            <v>0</v>
          </cell>
        </row>
        <row r="608">
          <cell r="F608">
            <v>10000</v>
          </cell>
          <cell r="G608">
            <v>10000</v>
          </cell>
          <cell r="H608">
            <v>7401.43</v>
          </cell>
          <cell r="I608">
            <v>0</v>
          </cell>
          <cell r="AY608">
            <v>0</v>
          </cell>
          <cell r="CK608">
            <v>0</v>
          </cell>
          <cell r="CL608">
            <v>0</v>
          </cell>
          <cell r="CM608">
            <v>0</v>
          </cell>
          <cell r="CU608">
            <v>0</v>
          </cell>
        </row>
        <row r="609">
          <cell r="F609">
            <v>6814020</v>
          </cell>
          <cell r="G609">
            <v>6814020</v>
          </cell>
          <cell r="H609">
            <v>5475788.2199999997</v>
          </cell>
          <cell r="I609">
            <v>0</v>
          </cell>
          <cell r="AY609">
            <v>651119.85</v>
          </cell>
          <cell r="CK609">
            <v>0</v>
          </cell>
          <cell r="CL609">
            <v>0</v>
          </cell>
          <cell r="CM609">
            <v>0</v>
          </cell>
          <cell r="CU609">
            <v>582399</v>
          </cell>
        </row>
        <row r="610">
          <cell r="F610">
            <v>0</v>
          </cell>
          <cell r="G610">
            <v>22276.55</v>
          </cell>
          <cell r="H610">
            <v>22276.55</v>
          </cell>
          <cell r="I610">
            <v>0</v>
          </cell>
          <cell r="AY610">
            <v>0</v>
          </cell>
          <cell r="CK610">
            <v>0</v>
          </cell>
          <cell r="CL610">
            <v>0</v>
          </cell>
          <cell r="CM610">
            <v>0</v>
          </cell>
          <cell r="CU610">
            <v>0</v>
          </cell>
        </row>
        <row r="611">
          <cell r="F611">
            <v>530028</v>
          </cell>
          <cell r="G611">
            <v>530028</v>
          </cell>
          <cell r="H611">
            <v>427563.03</v>
          </cell>
          <cell r="I611">
            <v>0</v>
          </cell>
          <cell r="AY611">
            <v>49536.7</v>
          </cell>
          <cell r="CK611">
            <v>0</v>
          </cell>
          <cell r="CL611">
            <v>0</v>
          </cell>
          <cell r="CM611">
            <v>0</v>
          </cell>
          <cell r="CU611">
            <v>45266</v>
          </cell>
        </row>
        <row r="612">
          <cell r="F612">
            <v>544622</v>
          </cell>
          <cell r="G612">
            <v>544622</v>
          </cell>
          <cell r="H612">
            <v>438416.93</v>
          </cell>
          <cell r="I612">
            <v>0</v>
          </cell>
          <cell r="AY612">
            <v>27041.32</v>
          </cell>
          <cell r="CK612">
            <v>0</v>
          </cell>
          <cell r="CL612">
            <v>0</v>
          </cell>
          <cell r="CM612">
            <v>0</v>
          </cell>
          <cell r="CU612">
            <v>0</v>
          </cell>
        </row>
        <row r="613">
          <cell r="F613">
            <v>1435690</v>
          </cell>
          <cell r="G613">
            <v>1435690</v>
          </cell>
          <cell r="H613">
            <v>21087.8</v>
          </cell>
          <cell r="I613">
            <v>0</v>
          </cell>
          <cell r="AY613">
            <v>14740.5</v>
          </cell>
          <cell r="CK613">
            <v>0</v>
          </cell>
          <cell r="CL613">
            <v>0</v>
          </cell>
          <cell r="CM613">
            <v>0</v>
          </cell>
          <cell r="CU613">
            <v>0</v>
          </cell>
        </row>
        <row r="614">
          <cell r="F614">
            <v>559720</v>
          </cell>
          <cell r="G614">
            <v>559720</v>
          </cell>
          <cell r="H614">
            <v>368793.03</v>
          </cell>
          <cell r="I614">
            <v>0</v>
          </cell>
          <cell r="AY614">
            <v>72993.75</v>
          </cell>
          <cell r="CK614">
            <v>0</v>
          </cell>
          <cell r="CL614">
            <v>0</v>
          </cell>
          <cell r="CM614">
            <v>0</v>
          </cell>
          <cell r="CU614">
            <v>0</v>
          </cell>
        </row>
        <row r="615">
          <cell r="F615">
            <v>0</v>
          </cell>
          <cell r="G615">
            <v>5025</v>
          </cell>
          <cell r="H615">
            <v>5025</v>
          </cell>
          <cell r="I615">
            <v>0</v>
          </cell>
          <cell r="AY615">
            <v>5025</v>
          </cell>
          <cell r="CK615">
            <v>0</v>
          </cell>
          <cell r="CL615">
            <v>0</v>
          </cell>
          <cell r="CM615">
            <v>0</v>
          </cell>
          <cell r="CU615">
            <v>0</v>
          </cell>
        </row>
        <row r="616">
          <cell r="F616">
            <v>1183618</v>
          </cell>
          <cell r="G616">
            <v>1183618</v>
          </cell>
          <cell r="H616">
            <v>879833.81</v>
          </cell>
          <cell r="I616">
            <v>0</v>
          </cell>
          <cell r="AY616">
            <v>101872.9</v>
          </cell>
          <cell r="CK616">
            <v>0</v>
          </cell>
          <cell r="CL616">
            <v>0</v>
          </cell>
          <cell r="CM616">
            <v>0</v>
          </cell>
          <cell r="CU616">
            <v>102241.45</v>
          </cell>
        </row>
        <row r="617">
          <cell r="F617">
            <v>185645</v>
          </cell>
          <cell r="G617">
            <v>185645</v>
          </cell>
          <cell r="H617">
            <v>140352.19</v>
          </cell>
          <cell r="I617">
            <v>0</v>
          </cell>
          <cell r="AY617">
            <v>16282.34</v>
          </cell>
          <cell r="CK617">
            <v>0</v>
          </cell>
          <cell r="CL617">
            <v>0</v>
          </cell>
          <cell r="CM617">
            <v>0</v>
          </cell>
          <cell r="CU617">
            <v>16162.04</v>
          </cell>
        </row>
        <row r="618">
          <cell r="F618">
            <v>455400</v>
          </cell>
          <cell r="G618">
            <v>455400</v>
          </cell>
          <cell r="H618">
            <v>343893.96</v>
          </cell>
          <cell r="I618">
            <v>0</v>
          </cell>
          <cell r="AY618">
            <v>39343.199999999997</v>
          </cell>
          <cell r="CK618">
            <v>0</v>
          </cell>
          <cell r="CL618">
            <v>0</v>
          </cell>
          <cell r="CM618">
            <v>0</v>
          </cell>
          <cell r="CU618">
            <v>39195</v>
          </cell>
        </row>
        <row r="619">
          <cell r="F619">
            <v>163326</v>
          </cell>
          <cell r="G619">
            <v>166298.64000000001</v>
          </cell>
          <cell r="H619">
            <v>166298.64000000001</v>
          </cell>
          <cell r="I619">
            <v>0</v>
          </cell>
          <cell r="AY619">
            <v>0</v>
          </cell>
          <cell r="CK619">
            <v>0</v>
          </cell>
          <cell r="CL619">
            <v>0</v>
          </cell>
          <cell r="CM619">
            <v>0</v>
          </cell>
          <cell r="CU619">
            <v>0</v>
          </cell>
        </row>
        <row r="620">
          <cell r="F620">
            <v>823870</v>
          </cell>
          <cell r="G620">
            <v>823870</v>
          </cell>
          <cell r="H620">
            <v>657875.61</v>
          </cell>
          <cell r="I620">
            <v>0</v>
          </cell>
          <cell r="AY620">
            <v>77466.81</v>
          </cell>
          <cell r="CK620">
            <v>0</v>
          </cell>
          <cell r="CL620">
            <v>0</v>
          </cell>
          <cell r="CM620">
            <v>0</v>
          </cell>
          <cell r="CU620">
            <v>55678.559999999998</v>
          </cell>
        </row>
        <row r="621">
          <cell r="F621">
            <v>40726</v>
          </cell>
          <cell r="G621">
            <v>40726</v>
          </cell>
          <cell r="H621">
            <v>15069.94</v>
          </cell>
          <cell r="I621">
            <v>0</v>
          </cell>
          <cell r="AY621">
            <v>0</v>
          </cell>
          <cell r="CK621">
            <v>0</v>
          </cell>
          <cell r="CL621">
            <v>0</v>
          </cell>
          <cell r="CM621">
            <v>0</v>
          </cell>
          <cell r="CU621">
            <v>0</v>
          </cell>
        </row>
        <row r="622">
          <cell r="F622">
            <v>561553</v>
          </cell>
          <cell r="G622">
            <v>551938.59</v>
          </cell>
          <cell r="H622">
            <v>459854</v>
          </cell>
          <cell r="I622">
            <v>0</v>
          </cell>
          <cell r="AY622">
            <v>50591</v>
          </cell>
          <cell r="CK622">
            <v>0</v>
          </cell>
          <cell r="CL622">
            <v>0</v>
          </cell>
          <cell r="CM622">
            <v>0</v>
          </cell>
          <cell r="CU622">
            <v>0</v>
          </cell>
        </row>
        <row r="623">
          <cell r="F623">
            <v>650000</v>
          </cell>
          <cell r="G623">
            <v>638840.04</v>
          </cell>
          <cell r="H623">
            <v>427745.67</v>
          </cell>
          <cell r="I623">
            <v>0</v>
          </cell>
          <cell r="AY623">
            <v>60816.13</v>
          </cell>
          <cell r="CK623">
            <v>0</v>
          </cell>
          <cell r="CL623">
            <v>0</v>
          </cell>
          <cell r="CM623">
            <v>0</v>
          </cell>
          <cell r="CU623">
            <v>0</v>
          </cell>
        </row>
        <row r="624">
          <cell r="F624">
            <v>27782</v>
          </cell>
          <cell r="G624">
            <v>27782</v>
          </cell>
          <cell r="H624">
            <v>17066.650000000001</v>
          </cell>
          <cell r="I624">
            <v>3447.85</v>
          </cell>
          <cell r="AY624">
            <v>0</v>
          </cell>
          <cell r="CK624">
            <v>0</v>
          </cell>
          <cell r="CL624">
            <v>0</v>
          </cell>
          <cell r="CM624">
            <v>0</v>
          </cell>
          <cell r="CU624">
            <v>0</v>
          </cell>
        </row>
        <row r="625">
          <cell r="F625">
            <v>4186</v>
          </cell>
          <cell r="G625">
            <v>4186</v>
          </cell>
          <cell r="H625">
            <v>2092.29</v>
          </cell>
          <cell r="I625">
            <v>2092.71</v>
          </cell>
          <cell r="AY625">
            <v>0</v>
          </cell>
          <cell r="CK625">
            <v>0</v>
          </cell>
          <cell r="CL625">
            <v>0</v>
          </cell>
          <cell r="CM625">
            <v>0</v>
          </cell>
          <cell r="CU625">
            <v>0</v>
          </cell>
        </row>
        <row r="626">
          <cell r="F626">
            <v>73775</v>
          </cell>
          <cell r="G626">
            <v>73775</v>
          </cell>
          <cell r="H626">
            <v>47522.34</v>
          </cell>
          <cell r="I626">
            <v>11512.95</v>
          </cell>
          <cell r="AY626">
            <v>0</v>
          </cell>
          <cell r="CK626">
            <v>0</v>
          </cell>
          <cell r="CL626">
            <v>0</v>
          </cell>
          <cell r="CM626">
            <v>0</v>
          </cell>
          <cell r="CU626">
            <v>0</v>
          </cell>
        </row>
        <row r="627">
          <cell r="F627">
            <v>0</v>
          </cell>
          <cell r="G627">
            <v>30417.5</v>
          </cell>
          <cell r="H627">
            <v>0</v>
          </cell>
          <cell r="I627">
            <v>0</v>
          </cell>
          <cell r="AY627">
            <v>0</v>
          </cell>
          <cell r="CK627">
            <v>0</v>
          </cell>
          <cell r="CL627">
            <v>0</v>
          </cell>
          <cell r="CM627">
            <v>0</v>
          </cell>
          <cell r="CU627">
            <v>0</v>
          </cell>
        </row>
        <row r="628">
          <cell r="F628">
            <v>132000</v>
          </cell>
          <cell r="G628">
            <v>118800</v>
          </cell>
          <cell r="H628">
            <v>103151.15</v>
          </cell>
          <cell r="I628">
            <v>13315</v>
          </cell>
          <cell r="AY628">
            <v>500</v>
          </cell>
          <cell r="CK628">
            <v>0</v>
          </cell>
          <cell r="CL628">
            <v>0</v>
          </cell>
          <cell r="CM628">
            <v>0</v>
          </cell>
          <cell r="CU628">
            <v>0</v>
          </cell>
        </row>
        <row r="629">
          <cell r="F629">
            <v>29000</v>
          </cell>
          <cell r="G629">
            <v>29000</v>
          </cell>
          <cell r="H629">
            <v>22893.87</v>
          </cell>
          <cell r="I629">
            <v>246.56</v>
          </cell>
          <cell r="AY629">
            <v>0</v>
          </cell>
          <cell r="CK629">
            <v>0</v>
          </cell>
          <cell r="CL629">
            <v>0</v>
          </cell>
          <cell r="CM629">
            <v>0</v>
          </cell>
          <cell r="CU629">
            <v>0</v>
          </cell>
        </row>
        <row r="630">
          <cell r="F630">
            <v>21000</v>
          </cell>
          <cell r="G630">
            <v>21000</v>
          </cell>
          <cell r="H630">
            <v>16582.310000000001</v>
          </cell>
          <cell r="I630">
            <v>2126.17</v>
          </cell>
          <cell r="AY630">
            <v>0</v>
          </cell>
          <cell r="CK630">
            <v>0</v>
          </cell>
          <cell r="CL630">
            <v>0</v>
          </cell>
          <cell r="CM630">
            <v>0</v>
          </cell>
          <cell r="CU630">
            <v>0</v>
          </cell>
        </row>
        <row r="631">
          <cell r="F631">
            <v>2000000</v>
          </cell>
          <cell r="G631">
            <v>2636475.42</v>
          </cell>
          <cell r="H631">
            <v>1241074.28</v>
          </cell>
          <cell r="I631">
            <v>624676.69999999995</v>
          </cell>
          <cell r="AY631">
            <v>42717.77</v>
          </cell>
          <cell r="CK631">
            <v>0</v>
          </cell>
          <cell r="CL631">
            <v>0</v>
          </cell>
          <cell r="CM631">
            <v>0</v>
          </cell>
          <cell r="CU631">
            <v>0</v>
          </cell>
        </row>
        <row r="632">
          <cell r="F632">
            <v>8000</v>
          </cell>
          <cell r="G632">
            <v>8000</v>
          </cell>
          <cell r="H632">
            <v>5391.96</v>
          </cell>
          <cell r="I632">
            <v>400.93</v>
          </cell>
          <cell r="AY632">
            <v>0</v>
          </cell>
          <cell r="CK632">
            <v>0</v>
          </cell>
          <cell r="CL632">
            <v>0</v>
          </cell>
          <cell r="CM632">
            <v>0</v>
          </cell>
          <cell r="CU632">
            <v>0</v>
          </cell>
        </row>
        <row r="633">
          <cell r="F633">
            <v>29000</v>
          </cell>
          <cell r="G633">
            <v>29000</v>
          </cell>
          <cell r="H633">
            <v>11944.39</v>
          </cell>
          <cell r="I633">
            <v>701</v>
          </cell>
          <cell r="AY633">
            <v>0</v>
          </cell>
          <cell r="CK633">
            <v>0</v>
          </cell>
          <cell r="CL633">
            <v>0</v>
          </cell>
          <cell r="CM633">
            <v>0</v>
          </cell>
          <cell r="CU633">
            <v>0</v>
          </cell>
        </row>
        <row r="634">
          <cell r="F634">
            <v>4000</v>
          </cell>
          <cell r="G634">
            <v>4000</v>
          </cell>
          <cell r="H634">
            <v>3946.78</v>
          </cell>
          <cell r="I634">
            <v>0</v>
          </cell>
          <cell r="AY634">
            <v>0</v>
          </cell>
          <cell r="CK634">
            <v>0</v>
          </cell>
          <cell r="CL634">
            <v>0</v>
          </cell>
          <cell r="CM634">
            <v>0</v>
          </cell>
          <cell r="CU634">
            <v>0</v>
          </cell>
        </row>
        <row r="635">
          <cell r="F635">
            <v>12000</v>
          </cell>
          <cell r="G635">
            <v>12000</v>
          </cell>
          <cell r="H635">
            <v>6223.78</v>
          </cell>
          <cell r="I635">
            <v>0</v>
          </cell>
          <cell r="AY635">
            <v>0</v>
          </cell>
          <cell r="CK635">
            <v>0</v>
          </cell>
          <cell r="CL635">
            <v>0</v>
          </cell>
          <cell r="CM635">
            <v>0</v>
          </cell>
          <cell r="CU635">
            <v>0</v>
          </cell>
        </row>
        <row r="636">
          <cell r="F636">
            <v>115000</v>
          </cell>
          <cell r="G636">
            <v>115000</v>
          </cell>
          <cell r="H636">
            <v>46199.15</v>
          </cell>
          <cell r="I636">
            <v>0</v>
          </cell>
          <cell r="AY636">
            <v>1574.5</v>
          </cell>
          <cell r="CK636">
            <v>0</v>
          </cell>
          <cell r="CL636">
            <v>0</v>
          </cell>
          <cell r="CM636">
            <v>0</v>
          </cell>
          <cell r="CU636">
            <v>0</v>
          </cell>
        </row>
        <row r="637">
          <cell r="F637">
            <v>2000</v>
          </cell>
          <cell r="G637">
            <v>2000</v>
          </cell>
          <cell r="H637">
            <v>987</v>
          </cell>
          <cell r="I637">
            <v>0</v>
          </cell>
          <cell r="AY637">
            <v>987</v>
          </cell>
          <cell r="CK637">
            <v>0</v>
          </cell>
          <cell r="CL637">
            <v>0</v>
          </cell>
          <cell r="CM637">
            <v>0</v>
          </cell>
          <cell r="CU637">
            <v>0</v>
          </cell>
        </row>
        <row r="638">
          <cell r="F638">
            <v>212708</v>
          </cell>
          <cell r="G638">
            <v>203926.8</v>
          </cell>
          <cell r="H638">
            <v>121083.93</v>
          </cell>
          <cell r="I638">
            <v>5179.34</v>
          </cell>
          <cell r="AY638">
            <v>7064.95</v>
          </cell>
          <cell r="CK638">
            <v>0</v>
          </cell>
          <cell r="CL638">
            <v>0</v>
          </cell>
          <cell r="CM638">
            <v>0</v>
          </cell>
          <cell r="CU638">
            <v>0</v>
          </cell>
        </row>
        <row r="639">
          <cell r="F639">
            <v>97291</v>
          </cell>
          <cell r="G639">
            <v>97291</v>
          </cell>
          <cell r="H639">
            <v>70128.160000000003</v>
          </cell>
          <cell r="I639">
            <v>0</v>
          </cell>
          <cell r="AY639">
            <v>9000</v>
          </cell>
          <cell r="CK639">
            <v>0</v>
          </cell>
          <cell r="CL639">
            <v>0</v>
          </cell>
          <cell r="CM639">
            <v>0</v>
          </cell>
          <cell r="CU639">
            <v>0</v>
          </cell>
        </row>
        <row r="640">
          <cell r="F640">
            <v>5150</v>
          </cell>
          <cell r="G640">
            <v>5150</v>
          </cell>
          <cell r="H640">
            <v>3859.53</v>
          </cell>
          <cell r="I640">
            <v>0</v>
          </cell>
          <cell r="AY640">
            <v>0</v>
          </cell>
          <cell r="CK640">
            <v>0</v>
          </cell>
          <cell r="CL640">
            <v>0</v>
          </cell>
          <cell r="CM640">
            <v>0</v>
          </cell>
          <cell r="CU640">
            <v>0</v>
          </cell>
        </row>
        <row r="641">
          <cell r="F641">
            <v>7918488</v>
          </cell>
          <cell r="G641">
            <v>4276391.91</v>
          </cell>
          <cell r="H641">
            <v>723958.41</v>
          </cell>
          <cell r="I641">
            <v>0</v>
          </cell>
          <cell r="AY641">
            <v>723958.41</v>
          </cell>
          <cell r="CK641">
            <v>0</v>
          </cell>
          <cell r="CL641">
            <v>0</v>
          </cell>
          <cell r="CM641">
            <v>0</v>
          </cell>
          <cell r="CU641">
            <v>0</v>
          </cell>
        </row>
        <row r="642">
          <cell r="F642">
            <v>0</v>
          </cell>
          <cell r="G642">
            <v>7014.88</v>
          </cell>
          <cell r="H642">
            <v>7014.88</v>
          </cell>
          <cell r="I642">
            <v>0</v>
          </cell>
          <cell r="AY642">
            <v>0</v>
          </cell>
          <cell r="CK642">
            <v>0</v>
          </cell>
          <cell r="CL642">
            <v>0</v>
          </cell>
          <cell r="CM642">
            <v>0</v>
          </cell>
          <cell r="CU642">
            <v>0</v>
          </cell>
        </row>
        <row r="643">
          <cell r="F643">
            <v>0</v>
          </cell>
          <cell r="G643">
            <v>4163.37</v>
          </cell>
          <cell r="H643">
            <v>4163.37</v>
          </cell>
          <cell r="I643">
            <v>0</v>
          </cell>
          <cell r="AY643">
            <v>0</v>
          </cell>
          <cell r="CK643">
            <v>0</v>
          </cell>
          <cell r="CL643">
            <v>0</v>
          </cell>
          <cell r="CM643">
            <v>0</v>
          </cell>
          <cell r="CU643">
            <v>0</v>
          </cell>
        </row>
        <row r="644">
          <cell r="F644">
            <v>570864</v>
          </cell>
          <cell r="G644">
            <v>377486.44</v>
          </cell>
          <cell r="H644">
            <v>53213.2</v>
          </cell>
          <cell r="I644">
            <v>0</v>
          </cell>
          <cell r="AY644">
            <v>53213.2</v>
          </cell>
          <cell r="CK644">
            <v>0</v>
          </cell>
          <cell r="CL644">
            <v>0</v>
          </cell>
          <cell r="CM644">
            <v>0</v>
          </cell>
          <cell r="CU644">
            <v>0</v>
          </cell>
        </row>
        <row r="645">
          <cell r="F645">
            <v>605965</v>
          </cell>
          <cell r="G645">
            <v>331590.45</v>
          </cell>
          <cell r="H645">
            <v>8096</v>
          </cell>
          <cell r="I645">
            <v>0</v>
          </cell>
          <cell r="AY645">
            <v>8096</v>
          </cell>
          <cell r="CK645">
            <v>0</v>
          </cell>
          <cell r="CL645">
            <v>0</v>
          </cell>
          <cell r="CM645">
            <v>0</v>
          </cell>
          <cell r="CU645">
            <v>0</v>
          </cell>
        </row>
        <row r="646">
          <cell r="F646">
            <v>1657180</v>
          </cell>
          <cell r="G646">
            <v>1644152.93</v>
          </cell>
          <cell r="H646">
            <v>0</v>
          </cell>
          <cell r="I646">
            <v>0</v>
          </cell>
          <cell r="AY646">
            <v>0</v>
          </cell>
          <cell r="CK646">
            <v>0</v>
          </cell>
          <cell r="CL646">
            <v>0</v>
          </cell>
          <cell r="CM646">
            <v>0</v>
          </cell>
          <cell r="CU646">
            <v>0</v>
          </cell>
        </row>
        <row r="647">
          <cell r="F647">
            <v>207122</v>
          </cell>
          <cell r="G647">
            <v>148266.01999999999</v>
          </cell>
          <cell r="H647">
            <v>63860.55</v>
          </cell>
          <cell r="I647">
            <v>0</v>
          </cell>
          <cell r="AY647">
            <v>63860.55</v>
          </cell>
          <cell r="CK647">
            <v>0</v>
          </cell>
          <cell r="CL647">
            <v>0</v>
          </cell>
          <cell r="CM647">
            <v>0</v>
          </cell>
          <cell r="CU647">
            <v>0</v>
          </cell>
        </row>
        <row r="649">
          <cell r="F649">
            <v>1390038</v>
          </cell>
          <cell r="G649">
            <v>822163.6</v>
          </cell>
          <cell r="H649">
            <v>117344.26</v>
          </cell>
          <cell r="I649">
            <v>0</v>
          </cell>
          <cell r="AY649">
            <v>119272.05</v>
          </cell>
          <cell r="CK649">
            <v>0</v>
          </cell>
          <cell r="CL649">
            <v>0</v>
          </cell>
          <cell r="CM649">
            <v>0</v>
          </cell>
          <cell r="CU649">
            <v>0</v>
          </cell>
        </row>
        <row r="650">
          <cell r="F650">
            <v>214926</v>
          </cell>
          <cell r="G650">
            <v>84333.81</v>
          </cell>
          <cell r="H650">
            <v>18779.990000000002</v>
          </cell>
          <cell r="I650">
            <v>0</v>
          </cell>
          <cell r="AY650">
            <v>18779.990000000002</v>
          </cell>
          <cell r="CK650">
            <v>0</v>
          </cell>
          <cell r="CL650">
            <v>0</v>
          </cell>
          <cell r="CM650">
            <v>0</v>
          </cell>
          <cell r="CU650">
            <v>0</v>
          </cell>
        </row>
        <row r="651">
          <cell r="F651">
            <v>574200</v>
          </cell>
          <cell r="G651">
            <v>435718.8</v>
          </cell>
          <cell r="H651">
            <v>49050.3</v>
          </cell>
          <cell r="I651">
            <v>0</v>
          </cell>
          <cell r="AY651">
            <v>49050.3</v>
          </cell>
          <cell r="CK651">
            <v>0</v>
          </cell>
          <cell r="CL651">
            <v>0</v>
          </cell>
          <cell r="CM651">
            <v>0</v>
          </cell>
          <cell r="CU651">
            <v>0</v>
          </cell>
        </row>
        <row r="652">
          <cell r="F652">
            <v>188786</v>
          </cell>
          <cell r="G652">
            <v>0</v>
          </cell>
          <cell r="H652">
            <v>0</v>
          </cell>
          <cell r="I652">
            <v>0</v>
          </cell>
          <cell r="AY652">
            <v>0</v>
          </cell>
          <cell r="CK652">
            <v>0</v>
          </cell>
          <cell r="CL652">
            <v>0</v>
          </cell>
          <cell r="CM652">
            <v>0</v>
          </cell>
          <cell r="CU652">
            <v>0</v>
          </cell>
        </row>
        <row r="653">
          <cell r="F653">
            <v>854755</v>
          </cell>
          <cell r="G653">
            <v>447968.92</v>
          </cell>
          <cell r="H653">
            <v>74630.179999999993</v>
          </cell>
          <cell r="I653">
            <v>0</v>
          </cell>
          <cell r="AY653">
            <v>74630.179999999993</v>
          </cell>
          <cell r="CK653">
            <v>0</v>
          </cell>
          <cell r="CL653">
            <v>0</v>
          </cell>
          <cell r="CM653">
            <v>0</v>
          </cell>
          <cell r="CU653">
            <v>0</v>
          </cell>
        </row>
        <row r="654">
          <cell r="F654">
            <v>1111</v>
          </cell>
          <cell r="G654">
            <v>1111</v>
          </cell>
          <cell r="H654">
            <v>0</v>
          </cell>
          <cell r="I654">
            <v>46.44</v>
          </cell>
          <cell r="AY654">
            <v>0</v>
          </cell>
          <cell r="CK654">
            <v>0</v>
          </cell>
          <cell r="CL654">
            <v>0</v>
          </cell>
          <cell r="CM654">
            <v>0</v>
          </cell>
          <cell r="CU654">
            <v>0</v>
          </cell>
        </row>
        <row r="655">
          <cell r="F655">
            <v>25260</v>
          </cell>
          <cell r="G655">
            <v>25260</v>
          </cell>
          <cell r="H655">
            <v>16169.31</v>
          </cell>
          <cell r="I655">
            <v>0</v>
          </cell>
          <cell r="AY655">
            <v>0</v>
          </cell>
          <cell r="CK655">
            <v>0</v>
          </cell>
          <cell r="CL655">
            <v>0</v>
          </cell>
          <cell r="CM655">
            <v>0</v>
          </cell>
          <cell r="CU655">
            <v>0</v>
          </cell>
        </row>
        <row r="656">
          <cell r="F656">
            <v>300000</v>
          </cell>
          <cell r="G656">
            <v>300240.21999999997</v>
          </cell>
          <cell r="H656">
            <v>261240.22</v>
          </cell>
          <cell r="I656">
            <v>0</v>
          </cell>
          <cell r="AY656">
            <v>28300.720000000001</v>
          </cell>
          <cell r="CK656">
            <v>0</v>
          </cell>
          <cell r="CL656">
            <v>0</v>
          </cell>
          <cell r="CM656">
            <v>0</v>
          </cell>
          <cell r="CU656">
            <v>0</v>
          </cell>
        </row>
        <row r="657">
          <cell r="F657">
            <v>21795</v>
          </cell>
          <cell r="G657">
            <v>22127.75</v>
          </cell>
          <cell r="H657">
            <v>17853.75</v>
          </cell>
          <cell r="I657">
            <v>0</v>
          </cell>
          <cell r="AY657">
            <v>1983.75</v>
          </cell>
          <cell r="CK657">
            <v>0</v>
          </cell>
          <cell r="CL657">
            <v>0</v>
          </cell>
          <cell r="CM657">
            <v>0</v>
          </cell>
          <cell r="CU657">
            <v>0</v>
          </cell>
        </row>
        <row r="658">
          <cell r="F658">
            <v>44937</v>
          </cell>
          <cell r="G658">
            <v>44937</v>
          </cell>
          <cell r="H658">
            <v>27874.66</v>
          </cell>
          <cell r="I658">
            <v>3277.59</v>
          </cell>
          <cell r="AY658">
            <v>0</v>
          </cell>
          <cell r="CK658">
            <v>0</v>
          </cell>
          <cell r="CL658">
            <v>0</v>
          </cell>
          <cell r="CM658">
            <v>0</v>
          </cell>
          <cell r="CU658">
            <v>0</v>
          </cell>
        </row>
        <row r="659">
          <cell r="F659">
            <v>15000</v>
          </cell>
          <cell r="G659">
            <v>15000</v>
          </cell>
          <cell r="H659">
            <v>1570</v>
          </cell>
          <cell r="I659">
            <v>2</v>
          </cell>
          <cell r="AY659">
            <v>0</v>
          </cell>
          <cell r="CK659">
            <v>0</v>
          </cell>
          <cell r="CL659">
            <v>0</v>
          </cell>
          <cell r="CM659">
            <v>0</v>
          </cell>
          <cell r="CU659">
            <v>0</v>
          </cell>
        </row>
        <row r="660">
          <cell r="F660">
            <v>100000</v>
          </cell>
          <cell r="G660">
            <v>20000</v>
          </cell>
          <cell r="H660">
            <v>2125.08</v>
          </cell>
          <cell r="I660">
            <v>11237.02</v>
          </cell>
          <cell r="AY660">
            <v>0</v>
          </cell>
          <cell r="CK660">
            <v>0</v>
          </cell>
          <cell r="CL660">
            <v>750000</v>
          </cell>
          <cell r="CM660">
            <v>0</v>
          </cell>
          <cell r="CU660">
            <v>0</v>
          </cell>
        </row>
        <row r="661">
          <cell r="F661">
            <v>12314</v>
          </cell>
          <cell r="G661">
            <v>12314</v>
          </cell>
          <cell r="H661">
            <v>6687.5</v>
          </cell>
          <cell r="I661">
            <v>5625</v>
          </cell>
          <cell r="AY661">
            <v>0</v>
          </cell>
          <cell r="CK661">
            <v>0</v>
          </cell>
          <cell r="CL661">
            <v>0</v>
          </cell>
          <cell r="CM661">
            <v>0</v>
          </cell>
          <cell r="CU661">
            <v>0</v>
          </cell>
        </row>
        <row r="662">
          <cell r="F662">
            <v>90443</v>
          </cell>
          <cell r="G662">
            <v>90443</v>
          </cell>
          <cell r="H662">
            <v>63968.87</v>
          </cell>
          <cell r="I662">
            <v>10460.35</v>
          </cell>
          <cell r="AY662">
            <v>0</v>
          </cell>
          <cell r="CK662">
            <v>0</v>
          </cell>
          <cell r="CL662">
            <v>0</v>
          </cell>
          <cell r="CM662">
            <v>0</v>
          </cell>
          <cell r="CU662">
            <v>0</v>
          </cell>
        </row>
        <row r="663">
          <cell r="F663">
            <v>74000</v>
          </cell>
          <cell r="G663">
            <v>59200</v>
          </cell>
          <cell r="H663">
            <v>56522.98</v>
          </cell>
          <cell r="I663">
            <v>2822</v>
          </cell>
          <cell r="AY663">
            <v>0</v>
          </cell>
          <cell r="CK663">
            <v>0</v>
          </cell>
          <cell r="CL663">
            <v>0</v>
          </cell>
          <cell r="CM663">
            <v>0</v>
          </cell>
          <cell r="CU663">
            <v>0</v>
          </cell>
        </row>
        <row r="664">
          <cell r="F664">
            <v>42000</v>
          </cell>
          <cell r="G664">
            <v>42000</v>
          </cell>
          <cell r="H664">
            <v>33210.230000000003</v>
          </cell>
          <cell r="I664">
            <v>4571</v>
          </cell>
          <cell r="AY664">
            <v>0</v>
          </cell>
          <cell r="CK664">
            <v>0</v>
          </cell>
          <cell r="CL664">
            <v>0</v>
          </cell>
          <cell r="CM664">
            <v>0</v>
          </cell>
          <cell r="CU664">
            <v>0</v>
          </cell>
        </row>
        <row r="665">
          <cell r="F665">
            <v>37500</v>
          </cell>
          <cell r="G665">
            <v>37500</v>
          </cell>
          <cell r="H665">
            <v>29673.55</v>
          </cell>
          <cell r="I665">
            <v>3424.85</v>
          </cell>
          <cell r="AY665">
            <v>0</v>
          </cell>
          <cell r="CK665">
            <v>0</v>
          </cell>
          <cell r="CL665">
            <v>0</v>
          </cell>
          <cell r="CM665">
            <v>0</v>
          </cell>
          <cell r="CU665">
            <v>0</v>
          </cell>
        </row>
        <row r="666">
          <cell r="F666">
            <v>1200000</v>
          </cell>
          <cell r="G666">
            <v>1443225.07</v>
          </cell>
          <cell r="H666">
            <v>966140.08</v>
          </cell>
          <cell r="I666">
            <v>223867.25</v>
          </cell>
          <cell r="AY666">
            <v>39610.19</v>
          </cell>
          <cell r="CK666">
            <v>0</v>
          </cell>
          <cell r="CL666">
            <v>0</v>
          </cell>
          <cell r="CM666">
            <v>0</v>
          </cell>
          <cell r="CU666">
            <v>0</v>
          </cell>
        </row>
        <row r="667">
          <cell r="F667">
            <v>1500</v>
          </cell>
          <cell r="G667">
            <v>1500</v>
          </cell>
          <cell r="H667">
            <v>768</v>
          </cell>
          <cell r="I667">
            <v>448</v>
          </cell>
          <cell r="AY667">
            <v>0</v>
          </cell>
          <cell r="CK667">
            <v>0</v>
          </cell>
          <cell r="CL667">
            <v>0</v>
          </cell>
          <cell r="CM667">
            <v>0</v>
          </cell>
          <cell r="CU667">
            <v>0</v>
          </cell>
        </row>
        <row r="668">
          <cell r="F668">
            <v>290000</v>
          </cell>
          <cell r="G668">
            <v>290000</v>
          </cell>
          <cell r="H668">
            <v>192416</v>
          </cell>
          <cell r="I668">
            <v>0</v>
          </cell>
          <cell r="AY668">
            <v>0</v>
          </cell>
          <cell r="CK668">
            <v>0</v>
          </cell>
          <cell r="CL668">
            <v>0</v>
          </cell>
          <cell r="CM668">
            <v>0</v>
          </cell>
          <cell r="CU668">
            <v>0</v>
          </cell>
        </row>
        <row r="669">
          <cell r="F669">
            <v>10000</v>
          </cell>
          <cell r="G669">
            <v>10000</v>
          </cell>
          <cell r="H669">
            <v>6774.3</v>
          </cell>
          <cell r="I669">
            <v>147.5</v>
          </cell>
          <cell r="AY669">
            <v>253.63</v>
          </cell>
          <cell r="CK669">
            <v>0</v>
          </cell>
          <cell r="CL669">
            <v>0</v>
          </cell>
          <cell r="CM669">
            <v>0</v>
          </cell>
          <cell r="CU669">
            <v>0</v>
          </cell>
        </row>
        <row r="670">
          <cell r="F670">
            <v>2000</v>
          </cell>
          <cell r="G670">
            <v>2000</v>
          </cell>
          <cell r="H670">
            <v>1604.36</v>
          </cell>
          <cell r="I670">
            <v>190</v>
          </cell>
          <cell r="AY670">
            <v>0</v>
          </cell>
          <cell r="CK670">
            <v>0</v>
          </cell>
          <cell r="CL670">
            <v>0</v>
          </cell>
          <cell r="CM670">
            <v>0</v>
          </cell>
          <cell r="CU670">
            <v>0</v>
          </cell>
        </row>
        <row r="671">
          <cell r="F671">
            <v>30000</v>
          </cell>
          <cell r="G671">
            <v>30000</v>
          </cell>
          <cell r="H671">
            <v>21460.81</v>
          </cell>
          <cell r="I671">
            <v>0</v>
          </cell>
          <cell r="AY671">
            <v>0</v>
          </cell>
          <cell r="CK671">
            <v>0</v>
          </cell>
          <cell r="CL671">
            <v>0</v>
          </cell>
          <cell r="CM671">
            <v>0</v>
          </cell>
          <cell r="CU671">
            <v>0</v>
          </cell>
        </row>
        <row r="672">
          <cell r="F672">
            <v>8000</v>
          </cell>
          <cell r="G672">
            <v>8000</v>
          </cell>
          <cell r="H672">
            <v>1490.74</v>
          </cell>
          <cell r="I672">
            <v>84</v>
          </cell>
          <cell r="AY672">
            <v>0</v>
          </cell>
          <cell r="CK672">
            <v>0</v>
          </cell>
          <cell r="CL672">
            <v>0</v>
          </cell>
          <cell r="CM672">
            <v>0</v>
          </cell>
          <cell r="CU672">
            <v>0</v>
          </cell>
        </row>
        <row r="673">
          <cell r="F673">
            <v>4500</v>
          </cell>
          <cell r="G673">
            <v>4500</v>
          </cell>
          <cell r="H673">
            <v>4425.1099999999997</v>
          </cell>
          <cell r="I673">
            <v>0</v>
          </cell>
          <cell r="AY673">
            <v>0</v>
          </cell>
          <cell r="CK673">
            <v>0</v>
          </cell>
          <cell r="CL673">
            <v>0</v>
          </cell>
          <cell r="CM673">
            <v>0</v>
          </cell>
          <cell r="CU673">
            <v>0</v>
          </cell>
        </row>
        <row r="674">
          <cell r="F674">
            <v>10000</v>
          </cell>
          <cell r="G674">
            <v>10000</v>
          </cell>
          <cell r="H674">
            <v>4625.45</v>
          </cell>
          <cell r="I674">
            <v>0</v>
          </cell>
          <cell r="AY674">
            <v>6.73</v>
          </cell>
          <cell r="CK674">
            <v>0</v>
          </cell>
          <cell r="CL674">
            <v>0</v>
          </cell>
          <cell r="CM674">
            <v>0</v>
          </cell>
          <cell r="CU674">
            <v>0</v>
          </cell>
        </row>
        <row r="675">
          <cell r="F675">
            <v>13500</v>
          </cell>
          <cell r="G675">
            <v>13500</v>
          </cell>
          <cell r="H675">
            <v>4125.26</v>
          </cell>
          <cell r="I675">
            <v>374</v>
          </cell>
          <cell r="AY675">
            <v>80</v>
          </cell>
          <cell r="CK675">
            <v>0</v>
          </cell>
          <cell r="CL675">
            <v>0</v>
          </cell>
          <cell r="CM675">
            <v>0</v>
          </cell>
          <cell r="CU675">
            <v>0</v>
          </cell>
        </row>
        <row r="676">
          <cell r="F676">
            <v>287317</v>
          </cell>
          <cell r="G676">
            <v>296098.2</v>
          </cell>
          <cell r="H676">
            <v>183433.57</v>
          </cell>
          <cell r="I676">
            <v>8314.4</v>
          </cell>
          <cell r="AY676">
            <v>10578.93</v>
          </cell>
          <cell r="CK676">
            <v>0</v>
          </cell>
          <cell r="CL676">
            <v>0</v>
          </cell>
          <cell r="CM676">
            <v>0</v>
          </cell>
          <cell r="CU676">
            <v>0</v>
          </cell>
        </row>
        <row r="677">
          <cell r="F677">
            <v>127765</v>
          </cell>
          <cell r="G677">
            <v>127765</v>
          </cell>
          <cell r="H677">
            <v>87214.61</v>
          </cell>
          <cell r="I677">
            <v>4483.8</v>
          </cell>
          <cell r="AY677">
            <v>8669.4</v>
          </cell>
          <cell r="CK677">
            <v>0</v>
          </cell>
          <cell r="CL677">
            <v>0</v>
          </cell>
          <cell r="CM677">
            <v>0</v>
          </cell>
          <cell r="CU677">
            <v>0</v>
          </cell>
        </row>
        <row r="678">
          <cell r="F678">
            <v>20000</v>
          </cell>
          <cell r="G678">
            <v>20000</v>
          </cell>
          <cell r="H678">
            <v>15780.97</v>
          </cell>
          <cell r="I678">
            <v>0</v>
          </cell>
          <cell r="AY678">
            <v>0</v>
          </cell>
          <cell r="CK678">
            <v>0</v>
          </cell>
          <cell r="CL678">
            <v>0</v>
          </cell>
          <cell r="CM678">
            <v>0</v>
          </cell>
          <cell r="CU678">
            <v>0</v>
          </cell>
        </row>
        <row r="679">
          <cell r="F679">
            <v>19500</v>
          </cell>
          <cell r="G679">
            <v>19500</v>
          </cell>
          <cell r="H679">
            <v>14682.57</v>
          </cell>
          <cell r="I679">
            <v>0</v>
          </cell>
          <cell r="AY679">
            <v>0</v>
          </cell>
          <cell r="CK679">
            <v>0</v>
          </cell>
          <cell r="CL679">
            <v>0</v>
          </cell>
          <cell r="CM679">
            <v>0</v>
          </cell>
          <cell r="CU679">
            <v>0</v>
          </cell>
        </row>
        <row r="680">
          <cell r="F680">
            <v>0</v>
          </cell>
          <cell r="G680">
            <v>595777.68999999994</v>
          </cell>
          <cell r="H680">
            <v>595777.68999999994</v>
          </cell>
          <cell r="I680">
            <v>0</v>
          </cell>
          <cell r="AY680">
            <v>0</v>
          </cell>
          <cell r="CK680">
            <v>0</v>
          </cell>
          <cell r="CL680">
            <v>0</v>
          </cell>
          <cell r="CM680">
            <v>0</v>
          </cell>
          <cell r="CU680">
            <v>87028</v>
          </cell>
        </row>
        <row r="681">
          <cell r="F681">
            <v>0</v>
          </cell>
          <cell r="G681">
            <v>22266.13</v>
          </cell>
          <cell r="H681">
            <v>22266.13</v>
          </cell>
          <cell r="I681">
            <v>0</v>
          </cell>
          <cell r="AY681">
            <v>0</v>
          </cell>
          <cell r="CK681">
            <v>0</v>
          </cell>
          <cell r="CL681">
            <v>0</v>
          </cell>
          <cell r="CM681">
            <v>0</v>
          </cell>
          <cell r="CU681">
            <v>2764</v>
          </cell>
        </row>
        <row r="682">
          <cell r="F682">
            <v>0</v>
          </cell>
          <cell r="G682">
            <v>37760.18</v>
          </cell>
          <cell r="H682">
            <v>37760.18</v>
          </cell>
          <cell r="I682">
            <v>0</v>
          </cell>
          <cell r="AY682">
            <v>0</v>
          </cell>
          <cell r="CK682">
            <v>0</v>
          </cell>
          <cell r="CL682">
            <v>0</v>
          </cell>
          <cell r="CM682">
            <v>0</v>
          </cell>
          <cell r="CU682">
            <v>0</v>
          </cell>
        </row>
        <row r="683">
          <cell r="F683">
            <v>0</v>
          </cell>
          <cell r="G683">
            <v>13027.07</v>
          </cell>
          <cell r="H683">
            <v>13027.07</v>
          </cell>
          <cell r="I683">
            <v>0</v>
          </cell>
          <cell r="AY683">
            <v>0</v>
          </cell>
          <cell r="CK683">
            <v>0</v>
          </cell>
          <cell r="CL683">
            <v>0</v>
          </cell>
          <cell r="CM683">
            <v>0</v>
          </cell>
          <cell r="CU683">
            <v>0</v>
          </cell>
        </row>
        <row r="684">
          <cell r="F684">
            <v>0</v>
          </cell>
          <cell r="G684">
            <v>5479.22</v>
          </cell>
          <cell r="H684">
            <v>5479.22</v>
          </cell>
          <cell r="I684">
            <v>0</v>
          </cell>
          <cell r="AY684">
            <v>0</v>
          </cell>
          <cell r="CK684">
            <v>0</v>
          </cell>
          <cell r="CL684">
            <v>0</v>
          </cell>
          <cell r="CM684">
            <v>0</v>
          </cell>
          <cell r="CU684">
            <v>0</v>
          </cell>
        </row>
        <row r="685">
          <cell r="F685">
            <v>0</v>
          </cell>
          <cell r="G685">
            <v>176308.12</v>
          </cell>
          <cell r="H685">
            <v>176308.12</v>
          </cell>
          <cell r="I685">
            <v>0</v>
          </cell>
          <cell r="AY685">
            <v>0</v>
          </cell>
          <cell r="CK685">
            <v>0</v>
          </cell>
          <cell r="CL685">
            <v>0</v>
          </cell>
          <cell r="CM685">
            <v>0</v>
          </cell>
          <cell r="CU685">
            <v>0</v>
          </cell>
        </row>
        <row r="686">
          <cell r="F686">
            <v>0</v>
          </cell>
          <cell r="G686">
            <v>89014.84</v>
          </cell>
          <cell r="H686">
            <v>89014.84</v>
          </cell>
          <cell r="I686">
            <v>0</v>
          </cell>
          <cell r="AY686">
            <v>0</v>
          </cell>
          <cell r="CK686">
            <v>0</v>
          </cell>
          <cell r="CL686">
            <v>0</v>
          </cell>
          <cell r="CM686">
            <v>0</v>
          </cell>
          <cell r="CU686">
            <v>13833.15</v>
          </cell>
        </row>
        <row r="687">
          <cell r="F687">
            <v>0</v>
          </cell>
          <cell r="G687">
            <v>14886.89</v>
          </cell>
          <cell r="H687">
            <v>14886.89</v>
          </cell>
          <cell r="I687">
            <v>0</v>
          </cell>
          <cell r="AY687">
            <v>0</v>
          </cell>
          <cell r="CK687">
            <v>0</v>
          </cell>
          <cell r="CL687">
            <v>0</v>
          </cell>
          <cell r="CM687">
            <v>0</v>
          </cell>
          <cell r="CU687">
            <v>2298.0700000000002</v>
          </cell>
        </row>
        <row r="688">
          <cell r="F688">
            <v>0</v>
          </cell>
          <cell r="G688">
            <v>26032.5</v>
          </cell>
          <cell r="H688">
            <v>26032.5</v>
          </cell>
          <cell r="I688">
            <v>0</v>
          </cell>
          <cell r="AY688">
            <v>0</v>
          </cell>
          <cell r="CK688">
            <v>0</v>
          </cell>
          <cell r="CL688">
            <v>0</v>
          </cell>
          <cell r="CM688">
            <v>0</v>
          </cell>
          <cell r="CU688">
            <v>4095</v>
          </cell>
        </row>
        <row r="689">
          <cell r="F689">
            <v>0</v>
          </cell>
          <cell r="G689">
            <v>24088.58</v>
          </cell>
          <cell r="H689">
            <v>24088.58</v>
          </cell>
          <cell r="I689">
            <v>0</v>
          </cell>
          <cell r="AY689">
            <v>0</v>
          </cell>
          <cell r="CK689">
            <v>0</v>
          </cell>
          <cell r="CL689">
            <v>0</v>
          </cell>
          <cell r="CM689">
            <v>0</v>
          </cell>
          <cell r="CU689">
            <v>0</v>
          </cell>
        </row>
        <row r="690">
          <cell r="F690">
            <v>0</v>
          </cell>
          <cell r="G690">
            <v>69773.5</v>
          </cell>
          <cell r="H690">
            <v>69773.5</v>
          </cell>
          <cell r="I690">
            <v>0</v>
          </cell>
          <cell r="AY690">
            <v>0</v>
          </cell>
          <cell r="CK690">
            <v>0</v>
          </cell>
          <cell r="CL690">
            <v>0</v>
          </cell>
          <cell r="CM690">
            <v>0</v>
          </cell>
          <cell r="CU690">
            <v>8591.92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CK691">
            <v>0</v>
          </cell>
          <cell r="CL691">
            <v>0</v>
          </cell>
          <cell r="CM691">
            <v>0</v>
          </cell>
        </row>
        <row r="692">
          <cell r="F692">
            <v>5784324</v>
          </cell>
          <cell r="G692">
            <v>5784324</v>
          </cell>
          <cell r="H692">
            <v>4635560.5599999996</v>
          </cell>
          <cell r="I692">
            <v>0</v>
          </cell>
          <cell r="AY692">
            <v>513105.12</v>
          </cell>
          <cell r="CK692">
            <v>0</v>
          </cell>
          <cell r="CL692">
            <v>0</v>
          </cell>
          <cell r="CM692">
            <v>0</v>
          </cell>
          <cell r="CU692">
            <v>510920</v>
          </cell>
        </row>
        <row r="693">
          <cell r="F693">
            <v>358193</v>
          </cell>
          <cell r="G693">
            <v>358193</v>
          </cell>
          <cell r="H693">
            <v>231840</v>
          </cell>
          <cell r="I693">
            <v>115920</v>
          </cell>
          <cell r="AY693">
            <v>0</v>
          </cell>
          <cell r="CK693">
            <v>0</v>
          </cell>
          <cell r="CL693">
            <v>0</v>
          </cell>
          <cell r="CM693">
            <v>0</v>
          </cell>
          <cell r="CU693">
            <v>0</v>
          </cell>
        </row>
        <row r="694">
          <cell r="F694">
            <v>1261485</v>
          </cell>
          <cell r="G694">
            <v>1399373.46</v>
          </cell>
          <cell r="H694">
            <v>1272921.3899999999</v>
          </cell>
          <cell r="I694">
            <v>14700</v>
          </cell>
          <cell r="AY694">
            <v>45546.49</v>
          </cell>
          <cell r="CK694">
            <v>0</v>
          </cell>
          <cell r="CL694">
            <v>0</v>
          </cell>
          <cell r="CM694">
            <v>0</v>
          </cell>
          <cell r="CU694">
            <v>114336.19</v>
          </cell>
        </row>
        <row r="695">
          <cell r="F695">
            <v>0</v>
          </cell>
          <cell r="G695">
            <v>106081.68</v>
          </cell>
          <cell r="H695">
            <v>106081.68</v>
          </cell>
          <cell r="I695">
            <v>0</v>
          </cell>
          <cell r="AY695">
            <v>0</v>
          </cell>
          <cell r="CK695">
            <v>0</v>
          </cell>
          <cell r="CL695">
            <v>0</v>
          </cell>
          <cell r="CM695">
            <v>0</v>
          </cell>
          <cell r="CU695">
            <v>7906.91</v>
          </cell>
        </row>
        <row r="696">
          <cell r="F696">
            <v>181280</v>
          </cell>
          <cell r="G696">
            <v>181280</v>
          </cell>
          <cell r="H696">
            <v>157333.14000000001</v>
          </cell>
          <cell r="I696">
            <v>0</v>
          </cell>
          <cell r="AY696">
            <v>16795.47</v>
          </cell>
          <cell r="CK696">
            <v>0</v>
          </cell>
          <cell r="CL696">
            <v>0</v>
          </cell>
          <cell r="CM696">
            <v>0</v>
          </cell>
          <cell r="CU696">
            <v>16189.5</v>
          </cell>
        </row>
        <row r="697">
          <cell r="F697">
            <v>396096</v>
          </cell>
          <cell r="G697">
            <v>396096</v>
          </cell>
          <cell r="H697">
            <v>194665.69</v>
          </cell>
          <cell r="I697">
            <v>0</v>
          </cell>
          <cell r="AY697">
            <v>0</v>
          </cell>
          <cell r="CK697">
            <v>0</v>
          </cell>
          <cell r="CL697">
            <v>0</v>
          </cell>
          <cell r="CM697">
            <v>0</v>
          </cell>
          <cell r="CU697">
            <v>0</v>
          </cell>
        </row>
        <row r="698">
          <cell r="F698">
            <v>1160287</v>
          </cell>
          <cell r="G698">
            <v>1160287</v>
          </cell>
          <cell r="H698">
            <v>0</v>
          </cell>
          <cell r="I698">
            <v>0</v>
          </cell>
          <cell r="AY698">
            <v>0</v>
          </cell>
          <cell r="CK698">
            <v>0</v>
          </cell>
          <cell r="CL698">
            <v>0</v>
          </cell>
          <cell r="CM698">
            <v>0</v>
          </cell>
          <cell r="CU698">
            <v>0</v>
          </cell>
        </row>
        <row r="699">
          <cell r="F699">
            <v>25000</v>
          </cell>
          <cell r="G699">
            <v>45714.26</v>
          </cell>
          <cell r="H699">
            <v>45714.26</v>
          </cell>
          <cell r="I699">
            <v>0</v>
          </cell>
          <cell r="AY699">
            <v>16091.97</v>
          </cell>
          <cell r="CK699">
            <v>0</v>
          </cell>
          <cell r="CL699">
            <v>0</v>
          </cell>
          <cell r="CM699">
            <v>0</v>
          </cell>
          <cell r="CU699">
            <v>0</v>
          </cell>
        </row>
        <row r="700">
          <cell r="F700">
            <v>886489</v>
          </cell>
          <cell r="G700">
            <v>886489</v>
          </cell>
          <cell r="H700">
            <v>681144.57</v>
          </cell>
          <cell r="I700">
            <v>0</v>
          </cell>
          <cell r="AY700">
            <v>76955.05</v>
          </cell>
          <cell r="CK700">
            <v>0</v>
          </cell>
          <cell r="CL700">
            <v>0</v>
          </cell>
          <cell r="CM700">
            <v>0</v>
          </cell>
          <cell r="CU700">
            <v>78859.3</v>
          </cell>
        </row>
        <row r="701">
          <cell r="F701">
            <v>143033</v>
          </cell>
          <cell r="G701">
            <v>143033</v>
          </cell>
          <cell r="H701">
            <v>112430.45</v>
          </cell>
          <cell r="I701">
            <v>0</v>
          </cell>
          <cell r="AY701">
            <v>12727.86</v>
          </cell>
          <cell r="CK701">
            <v>0</v>
          </cell>
          <cell r="CL701">
            <v>0</v>
          </cell>
          <cell r="CM701">
            <v>0</v>
          </cell>
          <cell r="CU701">
            <v>12879.83</v>
          </cell>
        </row>
        <row r="702">
          <cell r="F702">
            <v>290400</v>
          </cell>
          <cell r="G702">
            <v>290400</v>
          </cell>
          <cell r="H702">
            <v>224281.2</v>
          </cell>
          <cell r="I702">
            <v>0</v>
          </cell>
          <cell r="AY702">
            <v>25127.7</v>
          </cell>
          <cell r="CK702">
            <v>0</v>
          </cell>
          <cell r="CL702">
            <v>0</v>
          </cell>
          <cell r="CM702">
            <v>0</v>
          </cell>
          <cell r="CU702">
            <v>25740</v>
          </cell>
        </row>
        <row r="703">
          <cell r="F703">
            <v>132604</v>
          </cell>
          <cell r="G703">
            <v>141052.4</v>
          </cell>
          <cell r="H703">
            <v>141052.4</v>
          </cell>
          <cell r="I703">
            <v>0</v>
          </cell>
          <cell r="AY703">
            <v>0</v>
          </cell>
          <cell r="CK703">
            <v>0</v>
          </cell>
          <cell r="CL703">
            <v>0</v>
          </cell>
          <cell r="CM703">
            <v>0</v>
          </cell>
          <cell r="CU703">
            <v>0</v>
          </cell>
        </row>
        <row r="704">
          <cell r="F704">
            <v>655452</v>
          </cell>
          <cell r="G704">
            <v>655452</v>
          </cell>
          <cell r="H704">
            <v>463768.45</v>
          </cell>
          <cell r="I704">
            <v>0</v>
          </cell>
          <cell r="AY704">
            <v>48943.56</v>
          </cell>
          <cell r="CK704">
            <v>0</v>
          </cell>
          <cell r="CL704">
            <v>0</v>
          </cell>
          <cell r="CM704">
            <v>0</v>
          </cell>
          <cell r="CU704">
            <v>46522.35</v>
          </cell>
        </row>
        <row r="705">
          <cell r="F705">
            <v>3425</v>
          </cell>
          <cell r="G705">
            <v>4425</v>
          </cell>
          <cell r="H705">
            <v>4077.17</v>
          </cell>
          <cell r="I705">
            <v>232.84</v>
          </cell>
          <cell r="AY705">
            <v>407.01</v>
          </cell>
          <cell r="CK705">
            <v>0</v>
          </cell>
          <cell r="CL705">
            <v>0</v>
          </cell>
          <cell r="CM705">
            <v>0</v>
          </cell>
          <cell r="CU705">
            <v>0</v>
          </cell>
        </row>
        <row r="706">
          <cell r="F706">
            <v>8832</v>
          </cell>
          <cell r="G706">
            <v>8832</v>
          </cell>
          <cell r="H706">
            <v>6122.37</v>
          </cell>
          <cell r="I706">
            <v>0</v>
          </cell>
          <cell r="AY706">
            <v>0</v>
          </cell>
          <cell r="CK706">
            <v>0</v>
          </cell>
          <cell r="CL706">
            <v>0</v>
          </cell>
          <cell r="CM706">
            <v>0</v>
          </cell>
          <cell r="CU706">
            <v>0</v>
          </cell>
        </row>
        <row r="707">
          <cell r="F707">
            <v>223656</v>
          </cell>
          <cell r="G707">
            <v>221554.74</v>
          </cell>
          <cell r="H707">
            <v>204529.78</v>
          </cell>
          <cell r="I707">
            <v>0</v>
          </cell>
          <cell r="AY707">
            <v>18497.439999999999</v>
          </cell>
          <cell r="CK707">
            <v>0</v>
          </cell>
          <cell r="CL707">
            <v>0</v>
          </cell>
          <cell r="CM707">
            <v>0</v>
          </cell>
          <cell r="CU707">
            <v>0</v>
          </cell>
        </row>
        <row r="708">
          <cell r="F708">
            <v>36273</v>
          </cell>
          <cell r="G708">
            <v>36273</v>
          </cell>
          <cell r="H708">
            <v>14527.13</v>
          </cell>
          <cell r="I708">
            <v>0</v>
          </cell>
          <cell r="AY708">
            <v>1639.95</v>
          </cell>
          <cell r="CK708">
            <v>0</v>
          </cell>
          <cell r="CL708">
            <v>0</v>
          </cell>
          <cell r="CM708">
            <v>0</v>
          </cell>
          <cell r="CU708">
            <v>0</v>
          </cell>
        </row>
        <row r="709">
          <cell r="F709">
            <v>85554</v>
          </cell>
          <cell r="G709">
            <v>85554</v>
          </cell>
          <cell r="H709">
            <v>53210.27</v>
          </cell>
          <cell r="I709">
            <v>0</v>
          </cell>
          <cell r="AY709">
            <v>1832.3</v>
          </cell>
          <cell r="CK709">
            <v>0</v>
          </cell>
          <cell r="CL709">
            <v>0</v>
          </cell>
          <cell r="CM709">
            <v>0</v>
          </cell>
          <cell r="CU709">
            <v>0</v>
          </cell>
        </row>
        <row r="710">
          <cell r="F710">
            <v>3983</v>
          </cell>
          <cell r="G710">
            <v>3383</v>
          </cell>
          <cell r="H710">
            <v>2100</v>
          </cell>
          <cell r="I710">
            <v>300</v>
          </cell>
          <cell r="AY710">
            <v>300</v>
          </cell>
          <cell r="CK710">
            <v>0</v>
          </cell>
          <cell r="CL710">
            <v>0</v>
          </cell>
          <cell r="CM710">
            <v>0</v>
          </cell>
          <cell r="CU710">
            <v>0</v>
          </cell>
        </row>
        <row r="711">
          <cell r="F711">
            <v>66105</v>
          </cell>
          <cell r="G711">
            <v>66105</v>
          </cell>
          <cell r="H711">
            <v>40095.050000000003</v>
          </cell>
          <cell r="I711">
            <v>5041</v>
          </cell>
          <cell r="AY711">
            <v>4008.05</v>
          </cell>
          <cell r="CK711">
            <v>0</v>
          </cell>
          <cell r="CL711">
            <v>0</v>
          </cell>
          <cell r="CM711">
            <v>0</v>
          </cell>
          <cell r="CU711">
            <v>0</v>
          </cell>
        </row>
        <row r="712">
          <cell r="F712">
            <v>633360</v>
          </cell>
          <cell r="G712">
            <v>545808.04</v>
          </cell>
          <cell r="H712">
            <v>422789.1</v>
          </cell>
          <cell r="I712">
            <v>0</v>
          </cell>
          <cell r="AY712">
            <v>52780</v>
          </cell>
          <cell r="CK712">
            <v>0</v>
          </cell>
          <cell r="CL712">
            <v>0</v>
          </cell>
          <cell r="CM712">
            <v>0</v>
          </cell>
          <cell r="CU712">
            <v>0</v>
          </cell>
        </row>
        <row r="713">
          <cell r="F713">
            <v>32088</v>
          </cell>
          <cell r="G713">
            <v>32088</v>
          </cell>
          <cell r="H713">
            <v>27415.13</v>
          </cell>
          <cell r="I713">
            <v>4672.87</v>
          </cell>
          <cell r="AY713">
            <v>0</v>
          </cell>
          <cell r="CK713">
            <v>0</v>
          </cell>
          <cell r="CL713">
            <v>0</v>
          </cell>
          <cell r="CM713">
            <v>0</v>
          </cell>
          <cell r="CU713">
            <v>0</v>
          </cell>
        </row>
        <row r="714">
          <cell r="F714">
            <v>385000</v>
          </cell>
          <cell r="G714">
            <v>280194.53000000003</v>
          </cell>
          <cell r="H714">
            <v>280194.53000000003</v>
          </cell>
          <cell r="I714">
            <v>0</v>
          </cell>
          <cell r="AY714">
            <v>13635.71</v>
          </cell>
          <cell r="CK714">
            <v>0</v>
          </cell>
          <cell r="CL714">
            <v>0</v>
          </cell>
          <cell r="CM714">
            <v>0</v>
          </cell>
          <cell r="CU714">
            <v>0</v>
          </cell>
        </row>
        <row r="715">
          <cell r="F715">
            <v>0</v>
          </cell>
          <cell r="G715">
            <v>409919</v>
          </cell>
          <cell r="H715">
            <v>374582.17</v>
          </cell>
          <cell r="I715">
            <v>0</v>
          </cell>
          <cell r="AY715">
            <v>0</v>
          </cell>
          <cell r="CK715">
            <v>0</v>
          </cell>
          <cell r="CL715">
            <v>0</v>
          </cell>
          <cell r="CM715">
            <v>0</v>
          </cell>
          <cell r="CU715">
            <v>0</v>
          </cell>
        </row>
        <row r="716">
          <cell r="F716">
            <v>82400</v>
          </cell>
          <cell r="G716">
            <v>534343.62</v>
          </cell>
          <cell r="H716">
            <v>528785.37</v>
          </cell>
          <cell r="I716">
            <v>3179</v>
          </cell>
          <cell r="AY716">
            <v>0</v>
          </cell>
          <cell r="CK716">
            <v>0</v>
          </cell>
          <cell r="CL716">
            <v>0</v>
          </cell>
          <cell r="CM716">
            <v>0</v>
          </cell>
          <cell r="CU716">
            <v>0</v>
          </cell>
        </row>
        <row r="717">
          <cell r="F717">
            <v>12626</v>
          </cell>
          <cell r="G717">
            <v>17826</v>
          </cell>
          <cell r="H717">
            <v>15165.65</v>
          </cell>
          <cell r="I717">
            <v>1403.2</v>
          </cell>
          <cell r="AY717">
            <v>1093.3</v>
          </cell>
          <cell r="CK717">
            <v>0</v>
          </cell>
          <cell r="CL717">
            <v>0</v>
          </cell>
          <cell r="CM717">
            <v>0</v>
          </cell>
          <cell r="CU717">
            <v>0</v>
          </cell>
        </row>
        <row r="718">
          <cell r="F718">
            <v>3572</v>
          </cell>
          <cell r="G718">
            <v>2372</v>
          </cell>
          <cell r="H718">
            <v>1999</v>
          </cell>
          <cell r="I718">
            <v>0</v>
          </cell>
          <cell r="AY718">
            <v>0</v>
          </cell>
          <cell r="CK718">
            <v>0</v>
          </cell>
          <cell r="CL718">
            <v>0</v>
          </cell>
          <cell r="CM718">
            <v>0</v>
          </cell>
          <cell r="CU718">
            <v>0</v>
          </cell>
        </row>
        <row r="719">
          <cell r="F719">
            <v>20000</v>
          </cell>
          <cell r="G719">
            <v>20000</v>
          </cell>
          <cell r="H719">
            <v>12017.55</v>
          </cell>
          <cell r="I719">
            <v>7968.75</v>
          </cell>
          <cell r="AY719">
            <v>0</v>
          </cell>
          <cell r="CK719">
            <v>0</v>
          </cell>
          <cell r="CL719">
            <v>0</v>
          </cell>
          <cell r="CM719">
            <v>0</v>
          </cell>
          <cell r="CU719">
            <v>0</v>
          </cell>
        </row>
        <row r="720">
          <cell r="F720">
            <v>23200</v>
          </cell>
          <cell r="G720">
            <v>23200</v>
          </cell>
          <cell r="H720">
            <v>15800</v>
          </cell>
          <cell r="I720">
            <v>1900</v>
          </cell>
          <cell r="AY720">
            <v>1900</v>
          </cell>
          <cell r="CK720">
            <v>0</v>
          </cell>
          <cell r="CL720">
            <v>0</v>
          </cell>
          <cell r="CM720">
            <v>0</v>
          </cell>
          <cell r="CU720">
            <v>0</v>
          </cell>
        </row>
        <row r="721">
          <cell r="F721">
            <v>83384</v>
          </cell>
          <cell r="G721">
            <v>83384</v>
          </cell>
          <cell r="H721">
            <v>49611.37</v>
          </cell>
          <cell r="I721">
            <v>9505.98</v>
          </cell>
          <cell r="AY721">
            <v>0</v>
          </cell>
          <cell r="CK721">
            <v>0</v>
          </cell>
          <cell r="CL721">
            <v>0</v>
          </cell>
          <cell r="CM721">
            <v>0</v>
          </cell>
          <cell r="CU721">
            <v>0</v>
          </cell>
        </row>
        <row r="722">
          <cell r="F722">
            <v>1000</v>
          </cell>
          <cell r="G722">
            <v>0</v>
          </cell>
          <cell r="H722">
            <v>0</v>
          </cell>
          <cell r="I722">
            <v>0</v>
          </cell>
          <cell r="AY722">
            <v>0</v>
          </cell>
          <cell r="CK722">
            <v>0</v>
          </cell>
          <cell r="CL722">
            <v>0</v>
          </cell>
          <cell r="CM722">
            <v>0</v>
          </cell>
          <cell r="CU722">
            <v>0</v>
          </cell>
        </row>
        <row r="723">
          <cell r="F723">
            <v>1500</v>
          </cell>
          <cell r="G723">
            <v>1500</v>
          </cell>
          <cell r="H723">
            <v>1150</v>
          </cell>
          <cell r="I723">
            <v>0</v>
          </cell>
          <cell r="AY723">
            <v>100</v>
          </cell>
          <cell r="CK723">
            <v>0</v>
          </cell>
          <cell r="CL723">
            <v>0</v>
          </cell>
          <cell r="CM723">
            <v>0</v>
          </cell>
          <cell r="CU723">
            <v>0</v>
          </cell>
        </row>
        <row r="724">
          <cell r="F724">
            <v>4000</v>
          </cell>
          <cell r="G724">
            <v>5200</v>
          </cell>
          <cell r="H724">
            <v>0</v>
          </cell>
          <cell r="I724">
            <v>3830</v>
          </cell>
          <cell r="AY724">
            <v>0</v>
          </cell>
          <cell r="CK724">
            <v>0</v>
          </cell>
          <cell r="CL724">
            <v>0</v>
          </cell>
          <cell r="CM724">
            <v>0</v>
          </cell>
          <cell r="CU724">
            <v>0</v>
          </cell>
        </row>
        <row r="725">
          <cell r="F725">
            <v>16749</v>
          </cell>
          <cell r="G725">
            <v>12149</v>
          </cell>
          <cell r="H725">
            <v>8389.7000000000007</v>
          </cell>
          <cell r="I725">
            <v>0</v>
          </cell>
          <cell r="AY725">
            <v>0</v>
          </cell>
          <cell r="CK725">
            <v>0</v>
          </cell>
          <cell r="CL725">
            <v>0</v>
          </cell>
          <cell r="CM725">
            <v>0</v>
          </cell>
          <cell r="CU725">
            <v>0</v>
          </cell>
        </row>
        <row r="726">
          <cell r="F726">
            <v>3188</v>
          </cell>
          <cell r="G726">
            <v>1188</v>
          </cell>
          <cell r="H726">
            <v>0</v>
          </cell>
          <cell r="I726">
            <v>750</v>
          </cell>
          <cell r="AY726">
            <v>0</v>
          </cell>
          <cell r="CK726">
            <v>0</v>
          </cell>
          <cell r="CL726">
            <v>0</v>
          </cell>
          <cell r="CM726">
            <v>0</v>
          </cell>
          <cell r="CU726">
            <v>0</v>
          </cell>
        </row>
        <row r="727">
          <cell r="F727">
            <v>0</v>
          </cell>
          <cell r="G727">
            <v>2000</v>
          </cell>
          <cell r="H727">
            <v>1588</v>
          </cell>
          <cell r="I727">
            <v>380.5</v>
          </cell>
          <cell r="AY727">
            <v>0</v>
          </cell>
          <cell r="CK727">
            <v>0</v>
          </cell>
          <cell r="CL727">
            <v>0</v>
          </cell>
          <cell r="CM727">
            <v>0</v>
          </cell>
          <cell r="CU727">
            <v>0</v>
          </cell>
        </row>
        <row r="728">
          <cell r="F728">
            <v>60000</v>
          </cell>
          <cell r="G728">
            <v>60000</v>
          </cell>
          <cell r="H728">
            <v>46303.33</v>
          </cell>
          <cell r="I728">
            <v>3632.63</v>
          </cell>
          <cell r="AY728">
            <v>390.9</v>
          </cell>
          <cell r="CK728">
            <v>0</v>
          </cell>
          <cell r="CL728">
            <v>0</v>
          </cell>
          <cell r="CM728">
            <v>0</v>
          </cell>
          <cell r="CU728">
            <v>0</v>
          </cell>
        </row>
        <row r="729">
          <cell r="F729">
            <v>14000</v>
          </cell>
          <cell r="G729">
            <v>14000</v>
          </cell>
          <cell r="H729">
            <v>8260.25</v>
          </cell>
          <cell r="I729">
            <v>1028.8</v>
          </cell>
          <cell r="AY729">
            <v>0</v>
          </cell>
          <cell r="CK729">
            <v>0</v>
          </cell>
          <cell r="CL729">
            <v>0</v>
          </cell>
          <cell r="CM729">
            <v>0</v>
          </cell>
          <cell r="CU729">
            <v>0</v>
          </cell>
        </row>
        <row r="730">
          <cell r="F730">
            <v>19400</v>
          </cell>
          <cell r="G730">
            <v>19400</v>
          </cell>
          <cell r="H730">
            <v>12302.67</v>
          </cell>
          <cell r="I730">
            <v>0</v>
          </cell>
          <cell r="AY730">
            <v>2873.79</v>
          </cell>
          <cell r="CK730">
            <v>0</v>
          </cell>
          <cell r="CL730">
            <v>0</v>
          </cell>
          <cell r="CM730">
            <v>0</v>
          </cell>
          <cell r="CU730">
            <v>0</v>
          </cell>
        </row>
        <row r="731">
          <cell r="F731">
            <v>2500</v>
          </cell>
          <cell r="G731">
            <v>2500</v>
          </cell>
          <cell r="H731">
            <v>1803.91</v>
          </cell>
          <cell r="I731">
            <v>45.5</v>
          </cell>
          <cell r="AY731">
            <v>700.01</v>
          </cell>
          <cell r="CK731">
            <v>0</v>
          </cell>
          <cell r="CL731">
            <v>0</v>
          </cell>
          <cell r="CM731">
            <v>0</v>
          </cell>
          <cell r="CU731">
            <v>0</v>
          </cell>
        </row>
        <row r="732">
          <cell r="F732">
            <v>6900</v>
          </cell>
          <cell r="G732">
            <v>26940</v>
          </cell>
          <cell r="H732">
            <v>13096</v>
          </cell>
          <cell r="I732">
            <v>0</v>
          </cell>
          <cell r="AY732">
            <v>0</v>
          </cell>
          <cell r="CK732">
            <v>0</v>
          </cell>
          <cell r="CL732">
            <v>0</v>
          </cell>
          <cell r="CM732">
            <v>0</v>
          </cell>
          <cell r="CU732">
            <v>0</v>
          </cell>
        </row>
        <row r="733">
          <cell r="F733">
            <v>10685</v>
          </cell>
          <cell r="G733">
            <v>10685</v>
          </cell>
          <cell r="H733">
            <v>3932.4</v>
          </cell>
          <cell r="I733">
            <v>544</v>
          </cell>
          <cell r="AY733">
            <v>459.7</v>
          </cell>
          <cell r="CK733">
            <v>0</v>
          </cell>
          <cell r="CL733">
            <v>0</v>
          </cell>
          <cell r="CM733">
            <v>0</v>
          </cell>
          <cell r="CU733">
            <v>0</v>
          </cell>
        </row>
        <row r="734">
          <cell r="F734">
            <v>4693</v>
          </cell>
          <cell r="G734">
            <v>4693</v>
          </cell>
          <cell r="H734">
            <v>1899.75</v>
          </cell>
          <cell r="I734">
            <v>161.85</v>
          </cell>
          <cell r="AY734">
            <v>199.9</v>
          </cell>
          <cell r="CK734">
            <v>0</v>
          </cell>
          <cell r="CL734">
            <v>0</v>
          </cell>
          <cell r="CM734">
            <v>0</v>
          </cell>
          <cell r="CU734">
            <v>0</v>
          </cell>
        </row>
        <row r="735">
          <cell r="F735">
            <v>9000</v>
          </cell>
          <cell r="G735">
            <v>9000</v>
          </cell>
          <cell r="H735">
            <v>4919.5</v>
          </cell>
          <cell r="I735">
            <v>0</v>
          </cell>
          <cell r="AY735">
            <v>120</v>
          </cell>
          <cell r="CK735">
            <v>0</v>
          </cell>
          <cell r="CL735">
            <v>0</v>
          </cell>
          <cell r="CM735">
            <v>0</v>
          </cell>
          <cell r="CU735">
            <v>0</v>
          </cell>
        </row>
        <row r="736">
          <cell r="F736">
            <v>1000</v>
          </cell>
          <cell r="G736">
            <v>1000</v>
          </cell>
          <cell r="H736">
            <v>695.7</v>
          </cell>
          <cell r="I736">
            <v>0</v>
          </cell>
          <cell r="AY736">
            <v>0</v>
          </cell>
          <cell r="CK736">
            <v>0</v>
          </cell>
          <cell r="CL736">
            <v>0</v>
          </cell>
          <cell r="CM736">
            <v>0</v>
          </cell>
          <cell r="CU736">
            <v>0</v>
          </cell>
        </row>
        <row r="737">
          <cell r="F737">
            <v>500</v>
          </cell>
          <cell r="G737">
            <v>500</v>
          </cell>
          <cell r="H737">
            <v>0</v>
          </cell>
          <cell r="I737">
            <v>0</v>
          </cell>
          <cell r="AY737">
            <v>0</v>
          </cell>
          <cell r="CK737">
            <v>0</v>
          </cell>
          <cell r="CL737">
            <v>0</v>
          </cell>
          <cell r="CM737">
            <v>0</v>
          </cell>
          <cell r="CU737">
            <v>0</v>
          </cell>
        </row>
        <row r="738">
          <cell r="F738">
            <v>1000</v>
          </cell>
          <cell r="G738">
            <v>1000</v>
          </cell>
          <cell r="H738">
            <v>999.7</v>
          </cell>
          <cell r="I738">
            <v>0</v>
          </cell>
          <cell r="AY738">
            <v>0</v>
          </cell>
          <cell r="CK738">
            <v>0</v>
          </cell>
          <cell r="CL738">
            <v>0</v>
          </cell>
          <cell r="CM738">
            <v>0</v>
          </cell>
          <cell r="CU738">
            <v>0</v>
          </cell>
        </row>
        <row r="739">
          <cell r="F739">
            <v>800</v>
          </cell>
          <cell r="G739">
            <v>800</v>
          </cell>
          <cell r="H739">
            <v>50.2</v>
          </cell>
          <cell r="I739">
            <v>0</v>
          </cell>
          <cell r="AY739">
            <v>0</v>
          </cell>
          <cell r="CK739">
            <v>0</v>
          </cell>
          <cell r="CL739">
            <v>0</v>
          </cell>
          <cell r="CM739">
            <v>0</v>
          </cell>
          <cell r="CU739">
            <v>0</v>
          </cell>
        </row>
        <row r="740">
          <cell r="F740">
            <v>200</v>
          </cell>
          <cell r="G740">
            <v>200</v>
          </cell>
          <cell r="H740">
            <v>0</v>
          </cell>
          <cell r="I740">
            <v>0</v>
          </cell>
          <cell r="AY740">
            <v>0</v>
          </cell>
          <cell r="CK740">
            <v>0</v>
          </cell>
          <cell r="CL740">
            <v>0</v>
          </cell>
          <cell r="CM740">
            <v>0</v>
          </cell>
          <cell r="CU740">
            <v>0</v>
          </cell>
        </row>
        <row r="741">
          <cell r="F741">
            <v>123218</v>
          </cell>
          <cell r="G741">
            <v>123218</v>
          </cell>
          <cell r="H741">
            <v>80875.59</v>
          </cell>
          <cell r="I741">
            <v>1968.68</v>
          </cell>
          <cell r="AY741">
            <v>2951.94</v>
          </cell>
          <cell r="CK741">
            <v>0</v>
          </cell>
          <cell r="CL741">
            <v>0</v>
          </cell>
          <cell r="CM741">
            <v>0</v>
          </cell>
          <cell r="CU741">
            <v>0</v>
          </cell>
        </row>
        <row r="742">
          <cell r="F742">
            <v>67000</v>
          </cell>
          <cell r="G742">
            <v>67000</v>
          </cell>
          <cell r="H742">
            <v>66976</v>
          </cell>
          <cell r="I742">
            <v>0</v>
          </cell>
          <cell r="AY742">
            <v>0</v>
          </cell>
          <cell r="CK742">
            <v>0</v>
          </cell>
          <cell r="CL742">
            <v>0</v>
          </cell>
          <cell r="CM742">
            <v>0</v>
          </cell>
          <cell r="CU742">
            <v>0</v>
          </cell>
        </row>
        <row r="743">
          <cell r="F743">
            <v>0</v>
          </cell>
          <cell r="G743">
            <v>1300</v>
          </cell>
          <cell r="H743">
            <v>1138.5</v>
          </cell>
          <cell r="I743">
            <v>0</v>
          </cell>
          <cell r="AY743">
            <v>0</v>
          </cell>
          <cell r="CK743">
            <v>0</v>
          </cell>
          <cell r="CL743">
            <v>0</v>
          </cell>
          <cell r="CM743">
            <v>0</v>
          </cell>
          <cell r="CU743">
            <v>0</v>
          </cell>
        </row>
        <row r="745">
          <cell r="F745">
            <v>648108</v>
          </cell>
          <cell r="G745">
            <v>648108</v>
          </cell>
          <cell r="H745">
            <v>518708.36</v>
          </cell>
          <cell r="I745">
            <v>0</v>
          </cell>
          <cell r="AY745">
            <v>57638.66</v>
          </cell>
          <cell r="CK745">
            <v>0</v>
          </cell>
          <cell r="CL745">
            <v>0</v>
          </cell>
          <cell r="CM745">
            <v>0</v>
          </cell>
          <cell r="CU745">
            <v>56710</v>
          </cell>
        </row>
        <row r="746">
          <cell r="F746">
            <v>18876</v>
          </cell>
          <cell r="G746">
            <v>18876</v>
          </cell>
          <cell r="H746">
            <v>14868</v>
          </cell>
          <cell r="I746">
            <v>0</v>
          </cell>
          <cell r="AY746">
            <v>1652</v>
          </cell>
          <cell r="CK746">
            <v>0</v>
          </cell>
          <cell r="CL746">
            <v>0</v>
          </cell>
          <cell r="CM746">
            <v>0</v>
          </cell>
          <cell r="CU746">
            <v>1652</v>
          </cell>
        </row>
        <row r="747">
          <cell r="F747">
            <v>44666</v>
          </cell>
          <cell r="G747">
            <v>44666</v>
          </cell>
          <cell r="H747">
            <v>21671.46</v>
          </cell>
          <cell r="I747">
            <v>0</v>
          </cell>
          <cell r="AY747">
            <v>0</v>
          </cell>
          <cell r="CK747">
            <v>0</v>
          </cell>
          <cell r="CL747">
            <v>0</v>
          </cell>
          <cell r="CM747">
            <v>0</v>
          </cell>
          <cell r="CU747">
            <v>0</v>
          </cell>
        </row>
        <row r="748">
          <cell r="F748">
            <v>129691</v>
          </cell>
          <cell r="G748">
            <v>129691</v>
          </cell>
          <cell r="H748">
            <v>0</v>
          </cell>
          <cell r="I748">
            <v>0</v>
          </cell>
          <cell r="AY748">
            <v>0</v>
          </cell>
          <cell r="CK748">
            <v>0</v>
          </cell>
          <cell r="CL748">
            <v>0</v>
          </cell>
          <cell r="CM748">
            <v>0</v>
          </cell>
          <cell r="CU748">
            <v>0</v>
          </cell>
        </row>
        <row r="749">
          <cell r="F749">
            <v>0</v>
          </cell>
          <cell r="G749">
            <v>9577.7900000000009</v>
          </cell>
          <cell r="H749">
            <v>9577.7900000000009</v>
          </cell>
          <cell r="I749">
            <v>0</v>
          </cell>
          <cell r="AY749">
            <v>3969.63</v>
          </cell>
          <cell r="CK749">
            <v>0</v>
          </cell>
          <cell r="CL749">
            <v>0</v>
          </cell>
          <cell r="CM749">
            <v>0</v>
          </cell>
          <cell r="CU749">
            <v>0</v>
          </cell>
        </row>
        <row r="750">
          <cell r="F750">
            <v>101463</v>
          </cell>
          <cell r="G750">
            <v>101463</v>
          </cell>
          <cell r="H750">
            <v>78110.73</v>
          </cell>
          <cell r="I750">
            <v>0</v>
          </cell>
          <cell r="AY750">
            <v>8808.1</v>
          </cell>
          <cell r="CK750">
            <v>0</v>
          </cell>
          <cell r="CL750">
            <v>0</v>
          </cell>
          <cell r="CM750">
            <v>0</v>
          </cell>
          <cell r="CU750">
            <v>8905.99</v>
          </cell>
        </row>
        <row r="751">
          <cell r="F751">
            <v>16897</v>
          </cell>
          <cell r="G751">
            <v>16897</v>
          </cell>
          <cell r="H751">
            <v>13318.55</v>
          </cell>
          <cell r="I751">
            <v>0</v>
          </cell>
          <cell r="AY751">
            <v>1506.84</v>
          </cell>
          <cell r="CK751">
            <v>0</v>
          </cell>
          <cell r="CL751">
            <v>0</v>
          </cell>
          <cell r="CM751">
            <v>0</v>
          </cell>
          <cell r="CU751">
            <v>1506.85</v>
          </cell>
        </row>
        <row r="752">
          <cell r="F752">
            <v>26400</v>
          </cell>
          <cell r="G752">
            <v>26400</v>
          </cell>
          <cell r="H752">
            <v>21060</v>
          </cell>
          <cell r="I752">
            <v>0</v>
          </cell>
          <cell r="AY752">
            <v>2340</v>
          </cell>
          <cell r="CK752">
            <v>0</v>
          </cell>
          <cell r="CL752">
            <v>0</v>
          </cell>
          <cell r="CM752">
            <v>0</v>
          </cell>
          <cell r="CU752">
            <v>2340</v>
          </cell>
        </row>
        <row r="753">
          <cell r="F753">
            <v>14822</v>
          </cell>
          <cell r="G753">
            <v>15563.09</v>
          </cell>
          <cell r="H753">
            <v>15563.09</v>
          </cell>
          <cell r="I753">
            <v>0</v>
          </cell>
          <cell r="AY753">
            <v>0</v>
          </cell>
          <cell r="CK753">
            <v>0</v>
          </cell>
          <cell r="CL753">
            <v>0</v>
          </cell>
          <cell r="CM753">
            <v>0</v>
          </cell>
          <cell r="CU753">
            <v>0</v>
          </cell>
        </row>
        <row r="754">
          <cell r="F754">
            <v>77403</v>
          </cell>
          <cell r="G754">
            <v>77403</v>
          </cell>
          <cell r="H754">
            <v>53851.68</v>
          </cell>
          <cell r="I754">
            <v>0</v>
          </cell>
          <cell r="AY754">
            <v>5997.48</v>
          </cell>
          <cell r="CK754">
            <v>0</v>
          </cell>
          <cell r="CL754">
            <v>0</v>
          </cell>
          <cell r="CM754">
            <v>0</v>
          </cell>
          <cell r="CU754">
            <v>5436.66</v>
          </cell>
        </row>
        <row r="755">
          <cell r="F755">
            <v>28095</v>
          </cell>
          <cell r="G755">
            <v>28095</v>
          </cell>
          <cell r="H755">
            <v>17520.080000000002</v>
          </cell>
          <cell r="I755">
            <v>0</v>
          </cell>
          <cell r="AY755">
            <v>783.43</v>
          </cell>
          <cell r="CK755">
            <v>0</v>
          </cell>
          <cell r="CL755">
            <v>0</v>
          </cell>
          <cell r="CM755">
            <v>0</v>
          </cell>
          <cell r="CU755">
            <v>0</v>
          </cell>
        </row>
        <row r="756">
          <cell r="F756">
            <v>80000</v>
          </cell>
          <cell r="G756">
            <v>80000</v>
          </cell>
          <cell r="H756">
            <v>0</v>
          </cell>
          <cell r="I756">
            <v>0</v>
          </cell>
          <cell r="AY756">
            <v>0</v>
          </cell>
          <cell r="CK756">
            <v>0</v>
          </cell>
          <cell r="CL756">
            <v>0</v>
          </cell>
          <cell r="CM756">
            <v>0</v>
          </cell>
          <cell r="CU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CK757">
            <v>0</v>
          </cell>
          <cell r="CL757">
            <v>0</v>
          </cell>
          <cell r="CM757">
            <v>0</v>
          </cell>
        </row>
        <row r="758">
          <cell r="F758">
            <v>7996740</v>
          </cell>
          <cell r="G758">
            <v>7996740</v>
          </cell>
          <cell r="H758">
            <v>6687427.5300000003</v>
          </cell>
          <cell r="I758">
            <v>0</v>
          </cell>
          <cell r="AY758">
            <v>771080.12</v>
          </cell>
          <cell r="CK758">
            <v>0</v>
          </cell>
          <cell r="CL758">
            <v>0</v>
          </cell>
          <cell r="CM758">
            <v>0</v>
          </cell>
          <cell r="CU758">
            <v>699724</v>
          </cell>
        </row>
        <row r="759">
          <cell r="F759">
            <v>0</v>
          </cell>
          <cell r="G759">
            <v>58876.29</v>
          </cell>
          <cell r="H759">
            <v>58876.29</v>
          </cell>
          <cell r="I759">
            <v>0</v>
          </cell>
          <cell r="AY759">
            <v>0</v>
          </cell>
          <cell r="CK759">
            <v>0</v>
          </cell>
          <cell r="CL759">
            <v>0</v>
          </cell>
          <cell r="CM759">
            <v>0</v>
          </cell>
          <cell r="CU759">
            <v>0</v>
          </cell>
        </row>
        <row r="760">
          <cell r="F760">
            <v>494096</v>
          </cell>
          <cell r="G760">
            <v>494096</v>
          </cell>
          <cell r="H760">
            <v>414018.39</v>
          </cell>
          <cell r="I760">
            <v>0</v>
          </cell>
          <cell r="AY760">
            <v>45178.559999999998</v>
          </cell>
          <cell r="CK760">
            <v>0</v>
          </cell>
          <cell r="CL760">
            <v>0</v>
          </cell>
          <cell r="CM760">
            <v>0</v>
          </cell>
          <cell r="CU760">
            <v>44293</v>
          </cell>
        </row>
        <row r="761">
          <cell r="F761">
            <v>637398</v>
          </cell>
          <cell r="G761">
            <v>637398</v>
          </cell>
          <cell r="H761">
            <v>293314.34999999998</v>
          </cell>
          <cell r="I761">
            <v>0</v>
          </cell>
          <cell r="AY761">
            <v>0</v>
          </cell>
          <cell r="CK761">
            <v>0</v>
          </cell>
          <cell r="CL761">
            <v>0</v>
          </cell>
          <cell r="CM761">
            <v>0</v>
          </cell>
          <cell r="CU761">
            <v>0</v>
          </cell>
        </row>
        <row r="762">
          <cell r="F762">
            <v>1654602</v>
          </cell>
          <cell r="G762">
            <v>1654602</v>
          </cell>
          <cell r="H762">
            <v>19315.34</v>
          </cell>
          <cell r="I762">
            <v>0</v>
          </cell>
          <cell r="AY762">
            <v>0</v>
          </cell>
          <cell r="CK762">
            <v>0</v>
          </cell>
          <cell r="CL762">
            <v>0</v>
          </cell>
          <cell r="CM762">
            <v>0</v>
          </cell>
          <cell r="CU762">
            <v>0</v>
          </cell>
        </row>
        <row r="763">
          <cell r="F763">
            <v>0</v>
          </cell>
          <cell r="G763">
            <v>2699.8</v>
          </cell>
          <cell r="H763">
            <v>2699.8</v>
          </cell>
          <cell r="I763">
            <v>0</v>
          </cell>
          <cell r="AY763">
            <v>2699.8</v>
          </cell>
          <cell r="CK763">
            <v>0</v>
          </cell>
          <cell r="CL763">
            <v>0</v>
          </cell>
          <cell r="CM763">
            <v>0</v>
          </cell>
          <cell r="CU763">
            <v>0</v>
          </cell>
        </row>
        <row r="764">
          <cell r="F764">
            <v>0</v>
          </cell>
          <cell r="G764">
            <v>152538.88</v>
          </cell>
          <cell r="H764">
            <v>152538.88</v>
          </cell>
          <cell r="I764">
            <v>0</v>
          </cell>
          <cell r="AY764">
            <v>0</v>
          </cell>
          <cell r="CK764">
            <v>0</v>
          </cell>
          <cell r="CL764">
            <v>0</v>
          </cell>
          <cell r="CM764">
            <v>0</v>
          </cell>
          <cell r="CU764">
            <v>0</v>
          </cell>
        </row>
        <row r="765">
          <cell r="F765">
            <v>1308484</v>
          </cell>
          <cell r="G765">
            <v>1308484</v>
          </cell>
          <cell r="H765">
            <v>1007060.92</v>
          </cell>
          <cell r="I765">
            <v>0</v>
          </cell>
          <cell r="AY765">
            <v>114080.43</v>
          </cell>
          <cell r="CK765">
            <v>0</v>
          </cell>
          <cell r="CL765">
            <v>0</v>
          </cell>
          <cell r="CM765">
            <v>0</v>
          </cell>
          <cell r="CU765">
            <v>115211.65</v>
          </cell>
        </row>
        <row r="766">
          <cell r="F766">
            <v>215102</v>
          </cell>
          <cell r="G766">
            <v>215102</v>
          </cell>
          <cell r="H766">
            <v>169263.19</v>
          </cell>
          <cell r="I766">
            <v>0</v>
          </cell>
          <cell r="AY766">
            <v>19232.77</v>
          </cell>
          <cell r="CK766">
            <v>0</v>
          </cell>
          <cell r="CL766">
            <v>0</v>
          </cell>
          <cell r="CM766">
            <v>0</v>
          </cell>
          <cell r="CU766">
            <v>19209.89</v>
          </cell>
        </row>
        <row r="767">
          <cell r="F767">
            <v>376200</v>
          </cell>
          <cell r="G767">
            <v>376200</v>
          </cell>
          <cell r="H767">
            <v>298907.7</v>
          </cell>
          <cell r="I767">
            <v>0</v>
          </cell>
          <cell r="AY767">
            <v>33345</v>
          </cell>
          <cell r="CK767">
            <v>0</v>
          </cell>
          <cell r="CL767">
            <v>0</v>
          </cell>
          <cell r="CM767">
            <v>0</v>
          </cell>
          <cell r="CU767">
            <v>33345</v>
          </cell>
        </row>
        <row r="768">
          <cell r="F768">
            <v>189097</v>
          </cell>
          <cell r="G768">
            <v>195047.79</v>
          </cell>
          <cell r="H768">
            <v>195047.79</v>
          </cell>
          <cell r="I768">
            <v>0</v>
          </cell>
          <cell r="AY768">
            <v>0</v>
          </cell>
          <cell r="CK768">
            <v>0</v>
          </cell>
          <cell r="CL768">
            <v>0</v>
          </cell>
          <cell r="CM768">
            <v>0</v>
          </cell>
          <cell r="CU768">
            <v>0</v>
          </cell>
        </row>
        <row r="769">
          <cell r="F769">
            <v>1069776</v>
          </cell>
          <cell r="G769">
            <v>1069776</v>
          </cell>
          <cell r="H769">
            <v>735621.44</v>
          </cell>
          <cell r="I769">
            <v>0</v>
          </cell>
          <cell r="AY769">
            <v>79533.87</v>
          </cell>
          <cell r="CK769">
            <v>0</v>
          </cell>
          <cell r="CL769">
            <v>0</v>
          </cell>
          <cell r="CM769">
            <v>0</v>
          </cell>
          <cell r="CU769">
            <v>74305.929999999993</v>
          </cell>
        </row>
        <row r="770">
          <cell r="F770">
            <v>56270</v>
          </cell>
          <cell r="G770">
            <v>56270</v>
          </cell>
          <cell r="H770">
            <v>37861.769999999997</v>
          </cell>
          <cell r="I770">
            <v>0</v>
          </cell>
          <cell r="AY770">
            <v>0</v>
          </cell>
          <cell r="CK770">
            <v>0</v>
          </cell>
          <cell r="CL770">
            <v>0</v>
          </cell>
          <cell r="CM770">
            <v>0</v>
          </cell>
          <cell r="CU770">
            <v>0</v>
          </cell>
        </row>
        <row r="771">
          <cell r="F771">
            <v>8421</v>
          </cell>
          <cell r="G771">
            <v>8421</v>
          </cell>
          <cell r="H771">
            <v>8318</v>
          </cell>
          <cell r="I771">
            <v>0</v>
          </cell>
          <cell r="AY771">
            <v>0</v>
          </cell>
          <cell r="CK771">
            <v>0</v>
          </cell>
          <cell r="CL771">
            <v>0</v>
          </cell>
          <cell r="CM771">
            <v>0</v>
          </cell>
          <cell r="CU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CK772">
            <v>0</v>
          </cell>
          <cell r="CL772">
            <v>0</v>
          </cell>
          <cell r="CM772">
            <v>0</v>
          </cell>
        </row>
        <row r="773">
          <cell r="F773">
            <v>4410</v>
          </cell>
          <cell r="G773">
            <v>4410</v>
          </cell>
          <cell r="H773">
            <v>1770.65</v>
          </cell>
          <cell r="I773">
            <v>31.1</v>
          </cell>
          <cell r="AY773">
            <v>0</v>
          </cell>
          <cell r="CK773">
            <v>0</v>
          </cell>
          <cell r="CL773">
            <v>0</v>
          </cell>
          <cell r="CM773">
            <v>0</v>
          </cell>
          <cell r="CU773">
            <v>0</v>
          </cell>
        </row>
        <row r="774">
          <cell r="F774">
            <v>55999</v>
          </cell>
          <cell r="G774">
            <v>55999</v>
          </cell>
          <cell r="H774">
            <v>29872.45</v>
          </cell>
          <cell r="I774">
            <v>600.24</v>
          </cell>
          <cell r="AY774">
            <v>547.51</v>
          </cell>
          <cell r="CK774">
            <v>0</v>
          </cell>
          <cell r="CL774">
            <v>0</v>
          </cell>
          <cell r="CM774">
            <v>0</v>
          </cell>
          <cell r="CU774">
            <v>0</v>
          </cell>
        </row>
        <row r="775">
          <cell r="F775">
            <v>907356</v>
          </cell>
          <cell r="G775">
            <v>907356</v>
          </cell>
          <cell r="H775">
            <v>718736.28</v>
          </cell>
          <cell r="I775">
            <v>0</v>
          </cell>
          <cell r="AY775">
            <v>79839.8</v>
          </cell>
          <cell r="CK775">
            <v>0</v>
          </cell>
          <cell r="CL775">
            <v>0</v>
          </cell>
          <cell r="CM775">
            <v>0</v>
          </cell>
          <cell r="CU775">
            <v>79395</v>
          </cell>
        </row>
        <row r="776">
          <cell r="F776">
            <v>25416</v>
          </cell>
          <cell r="G776">
            <v>25416</v>
          </cell>
          <cell r="H776">
            <v>22446</v>
          </cell>
          <cell r="I776">
            <v>0</v>
          </cell>
          <cell r="AY776">
            <v>2224</v>
          </cell>
          <cell r="CK776">
            <v>0</v>
          </cell>
          <cell r="CL776">
            <v>0</v>
          </cell>
          <cell r="CM776">
            <v>0</v>
          </cell>
          <cell r="CU776">
            <v>2224</v>
          </cell>
        </row>
        <row r="777">
          <cell r="F777">
            <v>65679</v>
          </cell>
          <cell r="G777">
            <v>65679</v>
          </cell>
          <cell r="H777">
            <v>31489.8</v>
          </cell>
          <cell r="I777">
            <v>0</v>
          </cell>
          <cell r="AY777">
            <v>0</v>
          </cell>
          <cell r="CK777">
            <v>0</v>
          </cell>
          <cell r="CL777">
            <v>0</v>
          </cell>
          <cell r="CM777">
            <v>0</v>
          </cell>
          <cell r="CU777">
            <v>0</v>
          </cell>
        </row>
        <row r="778">
          <cell r="F778">
            <v>181372</v>
          </cell>
          <cell r="G778">
            <v>181372</v>
          </cell>
          <cell r="H778">
            <v>0</v>
          </cell>
          <cell r="I778">
            <v>0</v>
          </cell>
          <cell r="AY778">
            <v>0</v>
          </cell>
          <cell r="CK778">
            <v>0</v>
          </cell>
          <cell r="CL778">
            <v>0</v>
          </cell>
          <cell r="CM778">
            <v>0</v>
          </cell>
          <cell r="CU778">
            <v>0</v>
          </cell>
        </row>
        <row r="779">
          <cell r="F779">
            <v>0</v>
          </cell>
          <cell r="G779">
            <v>6859.44</v>
          </cell>
          <cell r="H779">
            <v>6859.44</v>
          </cell>
          <cell r="I779">
            <v>0</v>
          </cell>
          <cell r="AY779">
            <v>2698.5</v>
          </cell>
          <cell r="CK779">
            <v>0</v>
          </cell>
          <cell r="CL779">
            <v>0</v>
          </cell>
          <cell r="CM779">
            <v>0</v>
          </cell>
          <cell r="CU779">
            <v>0</v>
          </cell>
        </row>
        <row r="780">
          <cell r="F780">
            <v>140253</v>
          </cell>
          <cell r="G780">
            <v>140253</v>
          </cell>
          <cell r="H780">
            <v>108101.53</v>
          </cell>
          <cell r="I780">
            <v>0</v>
          </cell>
          <cell r="AY780">
            <v>12152.43</v>
          </cell>
          <cell r="CK780">
            <v>0</v>
          </cell>
          <cell r="CL780">
            <v>0</v>
          </cell>
          <cell r="CM780">
            <v>0</v>
          </cell>
          <cell r="CU780">
            <v>12289.32</v>
          </cell>
        </row>
        <row r="781">
          <cell r="F781">
            <v>23630</v>
          </cell>
          <cell r="G781">
            <v>23630</v>
          </cell>
          <cell r="H781">
            <v>18688.11</v>
          </cell>
          <cell r="I781">
            <v>0</v>
          </cell>
          <cell r="AY781">
            <v>2107.33</v>
          </cell>
          <cell r="CK781">
            <v>0</v>
          </cell>
          <cell r="CL781">
            <v>0</v>
          </cell>
          <cell r="CM781">
            <v>0</v>
          </cell>
          <cell r="CU781">
            <v>2107.3200000000002</v>
          </cell>
        </row>
        <row r="782">
          <cell r="F782">
            <v>33000</v>
          </cell>
          <cell r="G782">
            <v>33000</v>
          </cell>
          <cell r="H782">
            <v>26325</v>
          </cell>
          <cell r="I782">
            <v>0</v>
          </cell>
          <cell r="AY782">
            <v>2925</v>
          </cell>
          <cell r="CK782">
            <v>0</v>
          </cell>
          <cell r="CL782">
            <v>0</v>
          </cell>
          <cell r="CM782">
            <v>0</v>
          </cell>
          <cell r="CU782">
            <v>2925</v>
          </cell>
        </row>
        <row r="783">
          <cell r="F783">
            <v>20728</v>
          </cell>
          <cell r="G783">
            <v>21909.06</v>
          </cell>
          <cell r="H783">
            <v>21909.06</v>
          </cell>
          <cell r="I783">
            <v>0</v>
          </cell>
          <cell r="AY783">
            <v>0</v>
          </cell>
          <cell r="CK783">
            <v>0</v>
          </cell>
          <cell r="CL783">
            <v>0</v>
          </cell>
          <cell r="CM783">
            <v>0</v>
          </cell>
          <cell r="CU783">
            <v>0</v>
          </cell>
        </row>
        <row r="784">
          <cell r="F784">
            <v>112578</v>
          </cell>
          <cell r="G784">
            <v>112578</v>
          </cell>
          <cell r="H784">
            <v>78936.149999999994</v>
          </cell>
          <cell r="I784">
            <v>0</v>
          </cell>
          <cell r="AY784">
            <v>8348.24</v>
          </cell>
          <cell r="CK784">
            <v>0</v>
          </cell>
          <cell r="CL784">
            <v>0</v>
          </cell>
          <cell r="CM784">
            <v>0</v>
          </cell>
          <cell r="CU784">
            <v>7881.8</v>
          </cell>
        </row>
        <row r="785">
          <cell r="F785">
            <v>6919</v>
          </cell>
          <cell r="G785">
            <v>6919</v>
          </cell>
          <cell r="H785">
            <v>4888.8100000000004</v>
          </cell>
          <cell r="I785">
            <v>0</v>
          </cell>
          <cell r="AY785">
            <v>17.7</v>
          </cell>
          <cell r="CK785">
            <v>0</v>
          </cell>
          <cell r="CL785">
            <v>0</v>
          </cell>
          <cell r="CM785">
            <v>0</v>
          </cell>
          <cell r="CU785">
            <v>0</v>
          </cell>
        </row>
        <row r="786">
          <cell r="F786">
            <v>380000</v>
          </cell>
          <cell r="G786">
            <v>380000</v>
          </cell>
          <cell r="H786">
            <v>203690.91</v>
          </cell>
          <cell r="I786">
            <v>0</v>
          </cell>
          <cell r="AY786">
            <v>24945.75</v>
          </cell>
          <cell r="CK786">
            <v>0</v>
          </cell>
          <cell r="CL786">
            <v>0</v>
          </cell>
          <cell r="CM786">
            <v>0</v>
          </cell>
          <cell r="CU786">
            <v>0</v>
          </cell>
        </row>
        <row r="787">
          <cell r="F787">
            <v>1987224</v>
          </cell>
          <cell r="G787">
            <v>1815079.14</v>
          </cell>
          <cell r="H787">
            <v>1168588.1399999999</v>
          </cell>
          <cell r="I787">
            <v>0</v>
          </cell>
          <cell r="AY787">
            <v>165440.44</v>
          </cell>
          <cell r="CK787">
            <v>0</v>
          </cell>
          <cell r="CL787">
            <v>0</v>
          </cell>
          <cell r="CM787">
            <v>0</v>
          </cell>
          <cell r="CU787">
            <v>114185</v>
          </cell>
        </row>
        <row r="788">
          <cell r="F788">
            <v>1800000</v>
          </cell>
          <cell r="G788">
            <v>3520900</v>
          </cell>
          <cell r="H788">
            <v>2375250</v>
          </cell>
          <cell r="I788">
            <v>956650</v>
          </cell>
          <cell r="AY788">
            <v>0</v>
          </cell>
          <cell r="CK788">
            <v>0</v>
          </cell>
          <cell r="CL788">
            <v>0</v>
          </cell>
          <cell r="CM788">
            <v>90000</v>
          </cell>
          <cell r="CU788">
            <v>0</v>
          </cell>
        </row>
        <row r="789">
          <cell r="F789">
            <v>0</v>
          </cell>
          <cell r="G789">
            <v>21381</v>
          </cell>
          <cell r="H789">
            <v>21381</v>
          </cell>
          <cell r="I789">
            <v>0</v>
          </cell>
          <cell r="AY789">
            <v>10061.1</v>
          </cell>
          <cell r="CK789">
            <v>0</v>
          </cell>
          <cell r="CL789">
            <v>0</v>
          </cell>
          <cell r="CM789">
            <v>0</v>
          </cell>
          <cell r="CU789">
            <v>0</v>
          </cell>
        </row>
        <row r="790">
          <cell r="F790">
            <v>109842</v>
          </cell>
          <cell r="G790">
            <v>98928</v>
          </cell>
          <cell r="H790">
            <v>43623</v>
          </cell>
          <cell r="I790">
            <v>0</v>
          </cell>
          <cell r="AY790">
            <v>10136</v>
          </cell>
          <cell r="CK790">
            <v>0</v>
          </cell>
          <cell r="CL790">
            <v>0</v>
          </cell>
          <cell r="CM790">
            <v>0</v>
          </cell>
          <cell r="CU790">
            <v>3230</v>
          </cell>
        </row>
        <row r="791">
          <cell r="F791">
            <v>146561</v>
          </cell>
          <cell r="G791">
            <v>146561</v>
          </cell>
          <cell r="H791">
            <v>39953.410000000003</v>
          </cell>
          <cell r="I791">
            <v>0</v>
          </cell>
          <cell r="AY791">
            <v>0</v>
          </cell>
          <cell r="CK791">
            <v>0</v>
          </cell>
          <cell r="CL791">
            <v>0</v>
          </cell>
          <cell r="CM791">
            <v>0</v>
          </cell>
          <cell r="CU791">
            <v>0</v>
          </cell>
        </row>
        <row r="792">
          <cell r="F792">
            <v>408924</v>
          </cell>
          <cell r="G792">
            <v>408924</v>
          </cell>
          <cell r="H792">
            <v>5434.78</v>
          </cell>
          <cell r="I792">
            <v>0</v>
          </cell>
          <cell r="AY792">
            <v>0</v>
          </cell>
          <cell r="CK792">
            <v>0</v>
          </cell>
          <cell r="CL792">
            <v>0</v>
          </cell>
          <cell r="CM792">
            <v>0</v>
          </cell>
          <cell r="CU792">
            <v>0</v>
          </cell>
        </row>
        <row r="793">
          <cell r="F793">
            <v>0</v>
          </cell>
          <cell r="G793">
            <v>70730.570000000007</v>
          </cell>
          <cell r="H793">
            <v>70730.570000000007</v>
          </cell>
          <cell r="I793">
            <v>0</v>
          </cell>
          <cell r="AY793">
            <v>0</v>
          </cell>
          <cell r="CK793">
            <v>0</v>
          </cell>
          <cell r="CL793">
            <v>0</v>
          </cell>
          <cell r="CM793">
            <v>0</v>
          </cell>
          <cell r="CU793">
            <v>0</v>
          </cell>
        </row>
        <row r="794">
          <cell r="F794">
            <v>319206</v>
          </cell>
          <cell r="G794">
            <v>291686.19</v>
          </cell>
          <cell r="H794">
            <v>168532.22</v>
          </cell>
          <cell r="I794">
            <v>0</v>
          </cell>
          <cell r="AY794">
            <v>25764.69</v>
          </cell>
          <cell r="CK794">
            <v>0</v>
          </cell>
          <cell r="CL794">
            <v>0</v>
          </cell>
          <cell r="CM794">
            <v>0</v>
          </cell>
          <cell r="CU794">
            <v>16823.330000000002</v>
          </cell>
        </row>
        <row r="795">
          <cell r="F795">
            <v>51476</v>
          </cell>
          <cell r="G795">
            <v>46953.14</v>
          </cell>
          <cell r="H795">
            <v>28665.51</v>
          </cell>
          <cell r="I795">
            <v>0</v>
          </cell>
          <cell r="AY795">
            <v>4230.8100000000004</v>
          </cell>
          <cell r="CK795">
            <v>0</v>
          </cell>
          <cell r="CL795">
            <v>0</v>
          </cell>
          <cell r="CM795">
            <v>0</v>
          </cell>
          <cell r="CU795">
            <v>2876.4</v>
          </cell>
        </row>
        <row r="796">
          <cell r="F796">
            <v>105600</v>
          </cell>
          <cell r="G796">
            <v>96828.34</v>
          </cell>
          <cell r="H796">
            <v>47341.25</v>
          </cell>
          <cell r="I796">
            <v>0</v>
          </cell>
          <cell r="AY796">
            <v>8738.59</v>
          </cell>
          <cell r="CK796">
            <v>0</v>
          </cell>
          <cell r="CL796">
            <v>0</v>
          </cell>
          <cell r="CM796">
            <v>0</v>
          </cell>
          <cell r="CU796">
            <v>4095</v>
          </cell>
        </row>
        <row r="797">
          <cell r="F797">
            <v>46734</v>
          </cell>
          <cell r="G797">
            <v>31863.200000000001</v>
          </cell>
          <cell r="H797">
            <v>31310.61</v>
          </cell>
          <cell r="I797">
            <v>0</v>
          </cell>
          <cell r="AY797">
            <v>0</v>
          </cell>
          <cell r="CK797">
            <v>0</v>
          </cell>
          <cell r="CL797">
            <v>0</v>
          </cell>
          <cell r="CM797">
            <v>0</v>
          </cell>
          <cell r="CU797">
            <v>0</v>
          </cell>
        </row>
        <row r="798">
          <cell r="F798">
            <v>254446</v>
          </cell>
          <cell r="G798">
            <v>235749.35</v>
          </cell>
          <cell r="H798">
            <v>130786.71</v>
          </cell>
          <cell r="I798">
            <v>0</v>
          </cell>
          <cell r="AY798">
            <v>17560.61</v>
          </cell>
          <cell r="CK798">
            <v>0</v>
          </cell>
          <cell r="CL798">
            <v>0</v>
          </cell>
          <cell r="CM798">
            <v>0</v>
          </cell>
          <cell r="CU798">
            <v>12369.46</v>
          </cell>
        </row>
        <row r="799">
          <cell r="F799">
            <v>4647</v>
          </cell>
          <cell r="G799">
            <v>4647</v>
          </cell>
          <cell r="H799">
            <v>1480.83</v>
          </cell>
          <cell r="I799">
            <v>0</v>
          </cell>
          <cell r="AY799">
            <v>76.92</v>
          </cell>
          <cell r="CK799">
            <v>0</v>
          </cell>
          <cell r="CL799">
            <v>0</v>
          </cell>
          <cell r="CM799">
            <v>0</v>
          </cell>
          <cell r="CU799">
            <v>0</v>
          </cell>
        </row>
        <row r="800">
          <cell r="F800">
            <v>156760</v>
          </cell>
          <cell r="G800">
            <v>139954.51999999999</v>
          </cell>
          <cell r="H800">
            <v>112140.59</v>
          </cell>
          <cell r="I800">
            <v>0</v>
          </cell>
          <cell r="AY800">
            <v>11308.67</v>
          </cell>
          <cell r="CK800">
            <v>0</v>
          </cell>
          <cell r="CL800">
            <v>0</v>
          </cell>
          <cell r="CM800">
            <v>0</v>
          </cell>
          <cell r="CU800">
            <v>0</v>
          </cell>
        </row>
        <row r="801">
          <cell r="F801">
            <v>21612</v>
          </cell>
          <cell r="G801">
            <v>21612</v>
          </cell>
          <cell r="H801">
            <v>8304.76</v>
          </cell>
          <cell r="I801">
            <v>0</v>
          </cell>
          <cell r="AY801">
            <v>851.12</v>
          </cell>
          <cell r="CK801">
            <v>0</v>
          </cell>
          <cell r="CL801">
            <v>0</v>
          </cell>
          <cell r="CM801">
            <v>0</v>
          </cell>
          <cell r="CU801">
            <v>0</v>
          </cell>
        </row>
        <row r="802">
          <cell r="F802">
            <v>3433</v>
          </cell>
          <cell r="G802">
            <v>3433</v>
          </cell>
          <cell r="H802">
            <v>2200</v>
          </cell>
          <cell r="I802">
            <v>0</v>
          </cell>
          <cell r="AY802">
            <v>0</v>
          </cell>
          <cell r="CK802">
            <v>0</v>
          </cell>
          <cell r="CL802">
            <v>0</v>
          </cell>
          <cell r="CM802">
            <v>0</v>
          </cell>
          <cell r="CU802">
            <v>0</v>
          </cell>
        </row>
        <row r="803">
          <cell r="F803">
            <v>61914</v>
          </cell>
          <cell r="G803">
            <v>386843.19</v>
          </cell>
          <cell r="H803">
            <v>201392.26</v>
          </cell>
          <cell r="I803">
            <v>184599.93</v>
          </cell>
          <cell r="AY803">
            <v>16330</v>
          </cell>
          <cell r="CK803">
            <v>0</v>
          </cell>
          <cell r="CL803">
            <v>0</v>
          </cell>
          <cell r="CM803">
            <v>0</v>
          </cell>
          <cell r="CU803">
            <v>0</v>
          </cell>
        </row>
        <row r="804">
          <cell r="F804">
            <v>153120</v>
          </cell>
          <cell r="G804">
            <v>345561.09</v>
          </cell>
          <cell r="H804">
            <v>231923.52</v>
          </cell>
          <cell r="I804">
            <v>0</v>
          </cell>
          <cell r="AY804">
            <v>12760</v>
          </cell>
          <cell r="CK804">
            <v>0</v>
          </cell>
          <cell r="CL804">
            <v>0</v>
          </cell>
          <cell r="CM804">
            <v>0</v>
          </cell>
          <cell r="CU804">
            <v>0</v>
          </cell>
        </row>
        <row r="805">
          <cell r="F805">
            <v>30000</v>
          </cell>
          <cell r="G805">
            <v>30000</v>
          </cell>
          <cell r="H805">
            <v>8041.98</v>
          </cell>
          <cell r="I805">
            <v>2300.3000000000002</v>
          </cell>
          <cell r="AY805">
            <v>0</v>
          </cell>
          <cell r="CK805">
            <v>0</v>
          </cell>
          <cell r="CL805">
            <v>0</v>
          </cell>
          <cell r="CM805">
            <v>0</v>
          </cell>
          <cell r="CU805">
            <v>0</v>
          </cell>
        </row>
        <row r="806">
          <cell r="F806">
            <v>2500</v>
          </cell>
          <cell r="G806">
            <v>2500</v>
          </cell>
          <cell r="H806">
            <v>161</v>
          </cell>
          <cell r="I806">
            <v>0</v>
          </cell>
          <cell r="AY806">
            <v>0</v>
          </cell>
          <cell r="CK806">
            <v>0</v>
          </cell>
          <cell r="CL806">
            <v>0</v>
          </cell>
          <cell r="CM806">
            <v>0</v>
          </cell>
          <cell r="CU806">
            <v>0</v>
          </cell>
        </row>
        <row r="807">
          <cell r="F807">
            <v>0</v>
          </cell>
          <cell r="G807">
            <v>1200</v>
          </cell>
          <cell r="H807">
            <v>0</v>
          </cell>
          <cell r="I807">
            <v>0</v>
          </cell>
          <cell r="AY807">
            <v>0</v>
          </cell>
          <cell r="CK807">
            <v>0</v>
          </cell>
          <cell r="CL807">
            <v>0</v>
          </cell>
          <cell r="CM807">
            <v>0</v>
          </cell>
          <cell r="CU807">
            <v>0</v>
          </cell>
        </row>
        <row r="808">
          <cell r="F808">
            <v>2783</v>
          </cell>
          <cell r="G808">
            <v>2783</v>
          </cell>
          <cell r="H808">
            <v>2084.0100000000002</v>
          </cell>
          <cell r="I808">
            <v>0</v>
          </cell>
          <cell r="AY808">
            <v>0</v>
          </cell>
          <cell r="CK808">
            <v>0</v>
          </cell>
          <cell r="CL808">
            <v>0</v>
          </cell>
          <cell r="CM808">
            <v>0</v>
          </cell>
          <cell r="CU808">
            <v>0</v>
          </cell>
        </row>
        <row r="809">
          <cell r="F809">
            <v>4389</v>
          </cell>
          <cell r="G809">
            <v>2389</v>
          </cell>
          <cell r="H809">
            <v>139.91999999999999</v>
          </cell>
          <cell r="I809">
            <v>2</v>
          </cell>
          <cell r="AY809">
            <v>0</v>
          </cell>
          <cell r="CK809">
            <v>0</v>
          </cell>
          <cell r="CL809">
            <v>0</v>
          </cell>
          <cell r="CM809">
            <v>0</v>
          </cell>
          <cell r="CU809">
            <v>0</v>
          </cell>
        </row>
        <row r="810">
          <cell r="F810">
            <v>1398</v>
          </cell>
          <cell r="G810">
            <v>8398</v>
          </cell>
          <cell r="H810">
            <v>5277.98</v>
          </cell>
          <cell r="I810">
            <v>0</v>
          </cell>
          <cell r="AY810">
            <v>0</v>
          </cell>
          <cell r="CK810">
            <v>0</v>
          </cell>
          <cell r="CL810">
            <v>0</v>
          </cell>
          <cell r="CM810">
            <v>0</v>
          </cell>
          <cell r="CU810">
            <v>0</v>
          </cell>
        </row>
        <row r="811">
          <cell r="F811">
            <v>50000</v>
          </cell>
          <cell r="G811">
            <v>45000</v>
          </cell>
          <cell r="H811">
            <v>35134.120000000003</v>
          </cell>
          <cell r="I811">
            <v>2081</v>
          </cell>
          <cell r="AY811">
            <v>42.44</v>
          </cell>
          <cell r="CK811">
            <v>0</v>
          </cell>
          <cell r="CL811">
            <v>0</v>
          </cell>
          <cell r="CM811">
            <v>0</v>
          </cell>
          <cell r="CU811">
            <v>0</v>
          </cell>
        </row>
        <row r="812">
          <cell r="F812">
            <v>23423</v>
          </cell>
          <cell r="G812">
            <v>23423</v>
          </cell>
          <cell r="H812">
            <v>17000</v>
          </cell>
          <cell r="I812">
            <v>1000</v>
          </cell>
          <cell r="AY812">
            <v>2000</v>
          </cell>
          <cell r="CK812">
            <v>0</v>
          </cell>
          <cell r="CL812">
            <v>0</v>
          </cell>
          <cell r="CM812">
            <v>0</v>
          </cell>
          <cell r="CU812">
            <v>0</v>
          </cell>
        </row>
        <row r="813">
          <cell r="F813">
            <v>16872</v>
          </cell>
          <cell r="G813">
            <v>16872</v>
          </cell>
          <cell r="H813">
            <v>11399.86</v>
          </cell>
          <cell r="I813">
            <v>5000</v>
          </cell>
          <cell r="AY813">
            <v>0</v>
          </cell>
          <cell r="CK813">
            <v>0</v>
          </cell>
          <cell r="CL813">
            <v>0</v>
          </cell>
          <cell r="CM813">
            <v>0</v>
          </cell>
          <cell r="CU813">
            <v>0</v>
          </cell>
        </row>
        <row r="814">
          <cell r="F814">
            <v>2000</v>
          </cell>
          <cell r="G814">
            <v>2000</v>
          </cell>
          <cell r="H814">
            <v>0</v>
          </cell>
          <cell r="I814">
            <v>517.5</v>
          </cell>
          <cell r="AY814">
            <v>0</v>
          </cell>
          <cell r="CK814">
            <v>0</v>
          </cell>
          <cell r="CL814">
            <v>0</v>
          </cell>
          <cell r="CM814">
            <v>0</v>
          </cell>
          <cell r="CU814">
            <v>0</v>
          </cell>
        </row>
        <row r="815">
          <cell r="F815">
            <v>0</v>
          </cell>
          <cell r="G815">
            <v>2500</v>
          </cell>
          <cell r="H815">
            <v>2443.75</v>
          </cell>
          <cell r="I815">
            <v>0</v>
          </cell>
          <cell r="AY815">
            <v>0</v>
          </cell>
          <cell r="CK815">
            <v>0</v>
          </cell>
          <cell r="CL815">
            <v>0</v>
          </cell>
          <cell r="CM815">
            <v>0</v>
          </cell>
          <cell r="CU815">
            <v>0</v>
          </cell>
        </row>
        <row r="816">
          <cell r="F816">
            <v>1500</v>
          </cell>
          <cell r="G816">
            <v>1500</v>
          </cell>
          <cell r="H816">
            <v>276</v>
          </cell>
          <cell r="I816">
            <v>999.35</v>
          </cell>
          <cell r="AY816">
            <v>0</v>
          </cell>
          <cell r="CK816">
            <v>0</v>
          </cell>
          <cell r="CL816">
            <v>0</v>
          </cell>
          <cell r="CM816">
            <v>0</v>
          </cell>
          <cell r="CU816">
            <v>0</v>
          </cell>
        </row>
        <row r="817">
          <cell r="F817">
            <v>0</v>
          </cell>
          <cell r="G817">
            <v>3750</v>
          </cell>
          <cell r="H817">
            <v>3750</v>
          </cell>
          <cell r="I817">
            <v>0</v>
          </cell>
          <cell r="AY817">
            <v>0</v>
          </cell>
          <cell r="CK817">
            <v>0</v>
          </cell>
          <cell r="CL817">
            <v>0</v>
          </cell>
          <cell r="CM817">
            <v>0</v>
          </cell>
          <cell r="CU817">
            <v>0</v>
          </cell>
        </row>
        <row r="818">
          <cell r="F818">
            <v>5802</v>
          </cell>
          <cell r="G818">
            <v>5802</v>
          </cell>
          <cell r="H818">
            <v>386</v>
          </cell>
          <cell r="I818">
            <v>0</v>
          </cell>
          <cell r="AY818">
            <v>0</v>
          </cell>
          <cell r="CK818">
            <v>0</v>
          </cell>
          <cell r="CL818">
            <v>0</v>
          </cell>
          <cell r="CM818">
            <v>0</v>
          </cell>
          <cell r="CU818">
            <v>0</v>
          </cell>
        </row>
        <row r="819">
          <cell r="F819">
            <v>3773</v>
          </cell>
          <cell r="G819">
            <v>3773</v>
          </cell>
          <cell r="H819">
            <v>923</v>
          </cell>
          <cell r="I819">
            <v>2618</v>
          </cell>
          <cell r="AY819">
            <v>0</v>
          </cell>
          <cell r="CK819">
            <v>0</v>
          </cell>
          <cell r="CL819">
            <v>0</v>
          </cell>
          <cell r="CM819">
            <v>0</v>
          </cell>
          <cell r="CU819">
            <v>0</v>
          </cell>
        </row>
        <row r="820">
          <cell r="F820">
            <v>11154</v>
          </cell>
          <cell r="G820">
            <v>6654</v>
          </cell>
          <cell r="H820">
            <v>1525</v>
          </cell>
          <cell r="I820">
            <v>0</v>
          </cell>
          <cell r="AY820">
            <v>0</v>
          </cell>
          <cell r="CK820">
            <v>0</v>
          </cell>
          <cell r="CL820">
            <v>0</v>
          </cell>
          <cell r="CM820">
            <v>0</v>
          </cell>
          <cell r="CU820">
            <v>0</v>
          </cell>
        </row>
        <row r="821">
          <cell r="F821">
            <v>6837</v>
          </cell>
          <cell r="G821">
            <v>6837</v>
          </cell>
          <cell r="H821">
            <v>1776.52</v>
          </cell>
          <cell r="I821">
            <v>4600</v>
          </cell>
          <cell r="AY821">
            <v>0</v>
          </cell>
          <cell r="CK821">
            <v>0</v>
          </cell>
          <cell r="CL821">
            <v>0</v>
          </cell>
          <cell r="CM821">
            <v>0</v>
          </cell>
          <cell r="CU821">
            <v>0</v>
          </cell>
        </row>
        <row r="822">
          <cell r="F822">
            <v>1786</v>
          </cell>
          <cell r="G822">
            <v>1286</v>
          </cell>
          <cell r="H822">
            <v>974.01</v>
          </cell>
          <cell r="I822">
            <v>184</v>
          </cell>
          <cell r="AY822">
            <v>0</v>
          </cell>
          <cell r="CK822">
            <v>0</v>
          </cell>
          <cell r="CL822">
            <v>0</v>
          </cell>
          <cell r="CM822">
            <v>0</v>
          </cell>
          <cell r="CU822">
            <v>0</v>
          </cell>
        </row>
        <row r="823">
          <cell r="F823">
            <v>70000</v>
          </cell>
          <cell r="G823">
            <v>68800</v>
          </cell>
          <cell r="H823">
            <v>39474.949999999997</v>
          </cell>
          <cell r="I823">
            <v>1666.15</v>
          </cell>
          <cell r="AY823">
            <v>389.99</v>
          </cell>
          <cell r="CK823">
            <v>0</v>
          </cell>
          <cell r="CL823">
            <v>0</v>
          </cell>
          <cell r="CM823">
            <v>0</v>
          </cell>
          <cell r="CU823">
            <v>0</v>
          </cell>
        </row>
        <row r="824">
          <cell r="F824">
            <v>6100</v>
          </cell>
          <cell r="G824">
            <v>6100</v>
          </cell>
          <cell r="H824">
            <v>637.79999999999995</v>
          </cell>
          <cell r="I824">
            <v>4662.5</v>
          </cell>
          <cell r="AY824">
            <v>0</v>
          </cell>
          <cell r="CK824">
            <v>0</v>
          </cell>
          <cell r="CL824">
            <v>0</v>
          </cell>
          <cell r="CM824">
            <v>0</v>
          </cell>
          <cell r="CU824">
            <v>0</v>
          </cell>
        </row>
        <row r="825">
          <cell r="F825">
            <v>32000</v>
          </cell>
          <cell r="G825">
            <v>32000</v>
          </cell>
          <cell r="H825">
            <v>18819.759999999998</v>
          </cell>
          <cell r="I825">
            <v>0</v>
          </cell>
          <cell r="AY825">
            <v>0</v>
          </cell>
          <cell r="CK825">
            <v>0</v>
          </cell>
          <cell r="CL825">
            <v>0</v>
          </cell>
          <cell r="CM825">
            <v>0</v>
          </cell>
          <cell r="CU825">
            <v>0</v>
          </cell>
        </row>
        <row r="826">
          <cell r="F826">
            <v>84126</v>
          </cell>
          <cell r="G826">
            <v>84126</v>
          </cell>
          <cell r="H826">
            <v>59536.04</v>
          </cell>
          <cell r="I826">
            <v>275</v>
          </cell>
          <cell r="AY826">
            <v>0</v>
          </cell>
          <cell r="CK826">
            <v>0</v>
          </cell>
          <cell r="CL826">
            <v>0</v>
          </cell>
          <cell r="CM826">
            <v>0</v>
          </cell>
          <cell r="CU826">
            <v>0</v>
          </cell>
        </row>
        <row r="827">
          <cell r="F827">
            <v>500</v>
          </cell>
          <cell r="G827">
            <v>500</v>
          </cell>
          <cell r="H827">
            <v>230</v>
          </cell>
          <cell r="I827">
            <v>0</v>
          </cell>
          <cell r="AY827">
            <v>0</v>
          </cell>
          <cell r="CK827">
            <v>0</v>
          </cell>
          <cell r="CL827">
            <v>0</v>
          </cell>
          <cell r="CM827">
            <v>0</v>
          </cell>
          <cell r="CU827">
            <v>0</v>
          </cell>
        </row>
        <row r="828">
          <cell r="F828">
            <v>10000</v>
          </cell>
          <cell r="G828">
            <v>7600</v>
          </cell>
          <cell r="H828">
            <v>4584</v>
          </cell>
          <cell r="I828">
            <v>0</v>
          </cell>
          <cell r="AY828">
            <v>0</v>
          </cell>
          <cell r="CK828">
            <v>0</v>
          </cell>
          <cell r="CL828">
            <v>0</v>
          </cell>
          <cell r="CM828">
            <v>0</v>
          </cell>
          <cell r="CU828">
            <v>0</v>
          </cell>
        </row>
        <row r="829">
          <cell r="F829">
            <v>2200</v>
          </cell>
          <cell r="G829">
            <v>4600</v>
          </cell>
          <cell r="H829">
            <v>2826.55</v>
          </cell>
          <cell r="I829">
            <v>0</v>
          </cell>
          <cell r="AY829">
            <v>0</v>
          </cell>
          <cell r="CK829">
            <v>0</v>
          </cell>
          <cell r="CL829">
            <v>0</v>
          </cell>
          <cell r="CM829">
            <v>0</v>
          </cell>
          <cell r="CU829">
            <v>0</v>
          </cell>
        </row>
        <row r="830">
          <cell r="F830">
            <v>6000</v>
          </cell>
          <cell r="G830">
            <v>6000</v>
          </cell>
          <cell r="H830">
            <v>4167.32</v>
          </cell>
          <cell r="I830">
            <v>89.46</v>
          </cell>
          <cell r="AY830">
            <v>0</v>
          </cell>
          <cell r="CK830">
            <v>0</v>
          </cell>
          <cell r="CL830">
            <v>0</v>
          </cell>
          <cell r="CM830">
            <v>0</v>
          </cell>
          <cell r="CU830">
            <v>0</v>
          </cell>
        </row>
        <row r="831">
          <cell r="F831">
            <v>14285</v>
          </cell>
          <cell r="G831">
            <v>3335</v>
          </cell>
          <cell r="H831">
            <v>210</v>
          </cell>
          <cell r="I831">
            <v>0</v>
          </cell>
          <cell r="AY831">
            <v>90</v>
          </cell>
          <cell r="CK831">
            <v>0</v>
          </cell>
          <cell r="CL831">
            <v>0</v>
          </cell>
          <cell r="CM831">
            <v>0</v>
          </cell>
          <cell r="CU831">
            <v>0</v>
          </cell>
        </row>
        <row r="832">
          <cell r="F832">
            <v>1000</v>
          </cell>
          <cell r="G832">
            <v>1000</v>
          </cell>
          <cell r="H832">
            <v>676.15</v>
          </cell>
          <cell r="I832">
            <v>0</v>
          </cell>
          <cell r="AY832">
            <v>0</v>
          </cell>
          <cell r="CK832">
            <v>0</v>
          </cell>
          <cell r="CL832">
            <v>0</v>
          </cell>
          <cell r="CM832">
            <v>0</v>
          </cell>
          <cell r="CU832">
            <v>0</v>
          </cell>
        </row>
        <row r="833">
          <cell r="F833">
            <v>1000</v>
          </cell>
          <cell r="G833">
            <v>1000</v>
          </cell>
          <cell r="H833">
            <v>36.799999999999997</v>
          </cell>
          <cell r="I833">
            <v>0</v>
          </cell>
          <cell r="AY833">
            <v>0</v>
          </cell>
          <cell r="CK833">
            <v>0</v>
          </cell>
          <cell r="CL833">
            <v>0</v>
          </cell>
          <cell r="CM833">
            <v>0</v>
          </cell>
          <cell r="CU833">
            <v>0</v>
          </cell>
        </row>
        <row r="834">
          <cell r="F834">
            <v>500</v>
          </cell>
          <cell r="G834">
            <v>500</v>
          </cell>
          <cell r="H834">
            <v>456.64</v>
          </cell>
          <cell r="I834">
            <v>0</v>
          </cell>
          <cell r="AY834">
            <v>0</v>
          </cell>
          <cell r="CK834">
            <v>0</v>
          </cell>
          <cell r="CL834">
            <v>0</v>
          </cell>
          <cell r="CM834">
            <v>0</v>
          </cell>
          <cell r="CU834">
            <v>0</v>
          </cell>
        </row>
        <row r="835">
          <cell r="F835">
            <v>500</v>
          </cell>
          <cell r="G835">
            <v>500</v>
          </cell>
          <cell r="H835">
            <v>42.76</v>
          </cell>
          <cell r="I835">
            <v>0</v>
          </cell>
          <cell r="AY835">
            <v>0</v>
          </cell>
          <cell r="CK835">
            <v>0</v>
          </cell>
          <cell r="CL835">
            <v>0</v>
          </cell>
          <cell r="CM835">
            <v>0</v>
          </cell>
          <cell r="CU835">
            <v>0</v>
          </cell>
        </row>
        <row r="836">
          <cell r="F836">
            <v>42255</v>
          </cell>
          <cell r="G836">
            <v>42255</v>
          </cell>
          <cell r="H836">
            <v>18481.61</v>
          </cell>
          <cell r="I836">
            <v>549</v>
          </cell>
          <cell r="AY836">
            <v>981.4</v>
          </cell>
          <cell r="CK836">
            <v>0</v>
          </cell>
          <cell r="CL836">
            <v>0</v>
          </cell>
          <cell r="CM836">
            <v>0</v>
          </cell>
          <cell r="CU836">
            <v>0</v>
          </cell>
        </row>
        <row r="837">
          <cell r="F837">
            <v>2000</v>
          </cell>
          <cell r="G837">
            <v>0</v>
          </cell>
          <cell r="H837">
            <v>0</v>
          </cell>
          <cell r="I837">
            <v>0</v>
          </cell>
          <cell r="AY837">
            <v>0</v>
          </cell>
          <cell r="CK837">
            <v>0</v>
          </cell>
          <cell r="CL837">
            <v>0</v>
          </cell>
          <cell r="CM837">
            <v>0</v>
          </cell>
          <cell r="CU837">
            <v>0</v>
          </cell>
        </row>
        <row r="838">
          <cell r="F838">
            <v>0</v>
          </cell>
          <cell r="G838">
            <v>3700</v>
          </cell>
          <cell r="H838">
            <v>3650.1</v>
          </cell>
          <cell r="I838">
            <v>0</v>
          </cell>
          <cell r="AY838">
            <v>0</v>
          </cell>
          <cell r="CK838">
            <v>0</v>
          </cell>
          <cell r="CL838">
            <v>0</v>
          </cell>
          <cell r="CM838">
            <v>0</v>
          </cell>
          <cell r="CU838">
            <v>0</v>
          </cell>
        </row>
        <row r="839">
          <cell r="F839">
            <v>0</v>
          </cell>
          <cell r="G839">
            <v>3000</v>
          </cell>
          <cell r="H839">
            <v>2125.1999999999998</v>
          </cell>
          <cell r="I839">
            <v>0</v>
          </cell>
          <cell r="AY839">
            <v>0</v>
          </cell>
          <cell r="CK839">
            <v>0</v>
          </cell>
          <cell r="CL839">
            <v>0</v>
          </cell>
          <cell r="CM839">
            <v>0</v>
          </cell>
          <cell r="CU839">
            <v>0</v>
          </cell>
        </row>
        <row r="840">
          <cell r="F840">
            <v>0</v>
          </cell>
          <cell r="G840">
            <v>783612.29</v>
          </cell>
          <cell r="H840">
            <v>783612.29</v>
          </cell>
          <cell r="I840">
            <v>0</v>
          </cell>
          <cell r="AY840">
            <v>0</v>
          </cell>
          <cell r="CK840">
            <v>0</v>
          </cell>
          <cell r="CL840">
            <v>0</v>
          </cell>
          <cell r="CM840">
            <v>0</v>
          </cell>
          <cell r="CU840">
            <v>110809</v>
          </cell>
        </row>
        <row r="841">
          <cell r="F841">
            <v>0</v>
          </cell>
          <cell r="G841">
            <v>81672.77</v>
          </cell>
          <cell r="H841">
            <v>81672.77</v>
          </cell>
          <cell r="I841">
            <v>0</v>
          </cell>
          <cell r="AY841">
            <v>0</v>
          </cell>
          <cell r="CK841">
            <v>0</v>
          </cell>
          <cell r="CL841">
            <v>0</v>
          </cell>
          <cell r="CM841">
            <v>0</v>
          </cell>
          <cell r="CU841">
            <v>11318.87</v>
          </cell>
        </row>
        <row r="842">
          <cell r="F842">
            <v>0</v>
          </cell>
          <cell r="G842">
            <v>50375.5</v>
          </cell>
          <cell r="H842">
            <v>50375.5</v>
          </cell>
          <cell r="I842">
            <v>0</v>
          </cell>
          <cell r="AY842">
            <v>0</v>
          </cell>
          <cell r="CK842">
            <v>0</v>
          </cell>
          <cell r="CL842">
            <v>0</v>
          </cell>
          <cell r="CM842">
            <v>0</v>
          </cell>
          <cell r="CU842">
            <v>7276</v>
          </cell>
        </row>
        <row r="843">
          <cell r="F843">
            <v>0</v>
          </cell>
          <cell r="G843">
            <v>46061.9</v>
          </cell>
          <cell r="H843">
            <v>46061.9</v>
          </cell>
          <cell r="I843">
            <v>0</v>
          </cell>
          <cell r="AY843">
            <v>0</v>
          </cell>
          <cell r="CK843">
            <v>0</v>
          </cell>
          <cell r="CL843">
            <v>0</v>
          </cell>
          <cell r="CM843">
            <v>0</v>
          </cell>
          <cell r="CU843">
            <v>0</v>
          </cell>
        </row>
        <row r="844">
          <cell r="F844">
            <v>0</v>
          </cell>
          <cell r="G844">
            <v>125609.91</v>
          </cell>
          <cell r="H844">
            <v>125609.91</v>
          </cell>
          <cell r="I844">
            <v>0</v>
          </cell>
          <cell r="AY844">
            <v>0</v>
          </cell>
          <cell r="CK844">
            <v>0</v>
          </cell>
          <cell r="CL844">
            <v>0</v>
          </cell>
          <cell r="CM844">
            <v>0</v>
          </cell>
          <cell r="CU844">
            <v>18551.12</v>
          </cell>
        </row>
        <row r="845">
          <cell r="F845">
            <v>0</v>
          </cell>
          <cell r="G845">
            <v>20709.3</v>
          </cell>
          <cell r="H845">
            <v>20709.3</v>
          </cell>
          <cell r="I845">
            <v>0</v>
          </cell>
          <cell r="AY845">
            <v>0</v>
          </cell>
          <cell r="CK845">
            <v>0</v>
          </cell>
          <cell r="CL845">
            <v>0</v>
          </cell>
          <cell r="CM845">
            <v>0</v>
          </cell>
          <cell r="CU845">
            <v>3048.84</v>
          </cell>
        </row>
        <row r="846">
          <cell r="F846">
            <v>0</v>
          </cell>
          <cell r="G846">
            <v>40055.5</v>
          </cell>
          <cell r="H846">
            <v>40055.5</v>
          </cell>
          <cell r="I846">
            <v>0</v>
          </cell>
          <cell r="AY846">
            <v>0</v>
          </cell>
          <cell r="CK846">
            <v>0</v>
          </cell>
          <cell r="CL846">
            <v>0</v>
          </cell>
          <cell r="CM846">
            <v>0</v>
          </cell>
          <cell r="CU846">
            <v>5850</v>
          </cell>
        </row>
        <row r="847">
          <cell r="F847">
            <v>0</v>
          </cell>
          <cell r="G847">
            <v>31489.37</v>
          </cell>
          <cell r="H847">
            <v>31489.37</v>
          </cell>
          <cell r="I847">
            <v>0</v>
          </cell>
          <cell r="AY847">
            <v>0</v>
          </cell>
          <cell r="CK847">
            <v>0</v>
          </cell>
          <cell r="CL847">
            <v>0</v>
          </cell>
          <cell r="CM847">
            <v>0</v>
          </cell>
          <cell r="CU847">
            <v>0</v>
          </cell>
        </row>
        <row r="848">
          <cell r="F848">
            <v>0</v>
          </cell>
          <cell r="G848">
            <v>90999.61</v>
          </cell>
          <cell r="H848">
            <v>90999.61</v>
          </cell>
          <cell r="I848">
            <v>0</v>
          </cell>
          <cell r="AY848">
            <v>0</v>
          </cell>
          <cell r="CK848">
            <v>0</v>
          </cell>
          <cell r="CL848">
            <v>0</v>
          </cell>
          <cell r="CM848">
            <v>0</v>
          </cell>
          <cell r="CU848">
            <v>12015.32</v>
          </cell>
        </row>
        <row r="849">
          <cell r="F849">
            <v>7737384</v>
          </cell>
          <cell r="G849">
            <v>7737384</v>
          </cell>
          <cell r="H849">
            <v>6256294.7000000002</v>
          </cell>
          <cell r="I849">
            <v>0</v>
          </cell>
          <cell r="AY849">
            <v>681725.69</v>
          </cell>
          <cell r="CK849">
            <v>0</v>
          </cell>
          <cell r="CL849">
            <v>0</v>
          </cell>
          <cell r="CM849">
            <v>0</v>
          </cell>
          <cell r="CU849">
            <v>677029</v>
          </cell>
        </row>
        <row r="850">
          <cell r="F850">
            <v>0</v>
          </cell>
          <cell r="G850">
            <v>363420</v>
          </cell>
          <cell r="H850">
            <v>257422.5</v>
          </cell>
          <cell r="I850">
            <v>105997.5</v>
          </cell>
          <cell r="AY850">
            <v>0</v>
          </cell>
          <cell r="CK850">
            <v>0</v>
          </cell>
          <cell r="CL850">
            <v>0</v>
          </cell>
          <cell r="CM850">
            <v>0</v>
          </cell>
          <cell r="CU850">
            <v>0</v>
          </cell>
        </row>
        <row r="851">
          <cell r="F851">
            <v>0</v>
          </cell>
          <cell r="G851">
            <v>2034592.41</v>
          </cell>
          <cell r="H851">
            <v>2034592.41</v>
          </cell>
          <cell r="I851">
            <v>0</v>
          </cell>
          <cell r="AY851">
            <v>93083.26</v>
          </cell>
          <cell r="CK851">
            <v>0</v>
          </cell>
          <cell r="CL851">
            <v>0</v>
          </cell>
          <cell r="CM851">
            <v>0</v>
          </cell>
          <cell r="CU851">
            <v>199578.06</v>
          </cell>
        </row>
        <row r="852">
          <cell r="F852">
            <v>0</v>
          </cell>
          <cell r="G852">
            <v>213622.59</v>
          </cell>
          <cell r="H852">
            <v>200794.53</v>
          </cell>
          <cell r="I852">
            <v>0</v>
          </cell>
          <cell r="AY852">
            <v>25943.02</v>
          </cell>
          <cell r="CK852">
            <v>0</v>
          </cell>
          <cell r="CL852">
            <v>0</v>
          </cell>
          <cell r="CM852">
            <v>0</v>
          </cell>
          <cell r="CU852">
            <v>5151.66</v>
          </cell>
        </row>
        <row r="853">
          <cell r="F853">
            <v>822287</v>
          </cell>
          <cell r="G853">
            <v>822287</v>
          </cell>
          <cell r="H853">
            <v>647348.86</v>
          </cell>
          <cell r="I853">
            <v>0</v>
          </cell>
          <cell r="AY853">
            <v>72098</v>
          </cell>
          <cell r="CK853">
            <v>0</v>
          </cell>
          <cell r="CL853">
            <v>0</v>
          </cell>
          <cell r="CM853">
            <v>0</v>
          </cell>
          <cell r="CU853">
            <v>67779</v>
          </cell>
        </row>
        <row r="854">
          <cell r="F854">
            <v>677590</v>
          </cell>
          <cell r="G854">
            <v>677590</v>
          </cell>
          <cell r="H854">
            <v>295275.59999999998</v>
          </cell>
          <cell r="I854">
            <v>0</v>
          </cell>
          <cell r="AY854">
            <v>760.4</v>
          </cell>
          <cell r="CK854">
            <v>0</v>
          </cell>
          <cell r="CL854">
            <v>0</v>
          </cell>
          <cell r="CM854">
            <v>0</v>
          </cell>
          <cell r="CU854">
            <v>0</v>
          </cell>
        </row>
        <row r="855">
          <cell r="F855">
            <v>1670020</v>
          </cell>
          <cell r="G855">
            <v>1670020</v>
          </cell>
          <cell r="H855">
            <v>38419.75</v>
          </cell>
          <cell r="I855">
            <v>0</v>
          </cell>
          <cell r="AY855">
            <v>0</v>
          </cell>
          <cell r="CK855">
            <v>0</v>
          </cell>
          <cell r="CL855">
            <v>0</v>
          </cell>
          <cell r="CM855">
            <v>0</v>
          </cell>
          <cell r="CU855">
            <v>0</v>
          </cell>
        </row>
        <row r="856">
          <cell r="F856">
            <v>0</v>
          </cell>
          <cell r="G856">
            <v>103423.16</v>
          </cell>
          <cell r="H856">
            <v>103423.16</v>
          </cell>
          <cell r="I856">
            <v>0</v>
          </cell>
          <cell r="AY856">
            <v>0</v>
          </cell>
          <cell r="CK856">
            <v>0</v>
          </cell>
          <cell r="CL856">
            <v>0</v>
          </cell>
          <cell r="CM856">
            <v>0</v>
          </cell>
          <cell r="CU856">
            <v>0</v>
          </cell>
        </row>
        <row r="857">
          <cell r="F857">
            <v>0</v>
          </cell>
          <cell r="G857">
            <v>89696.61</v>
          </cell>
          <cell r="H857">
            <v>89696.61</v>
          </cell>
          <cell r="I857">
            <v>0</v>
          </cell>
          <cell r="AY857">
            <v>25400.7</v>
          </cell>
          <cell r="CK857">
            <v>0</v>
          </cell>
          <cell r="CL857">
            <v>0</v>
          </cell>
          <cell r="CM857">
            <v>0</v>
          </cell>
          <cell r="CU857">
            <v>0</v>
          </cell>
        </row>
        <row r="858">
          <cell r="F858">
            <v>0</v>
          </cell>
          <cell r="G858">
            <v>701751.5</v>
          </cell>
          <cell r="H858">
            <v>701751.5</v>
          </cell>
          <cell r="I858">
            <v>0</v>
          </cell>
          <cell r="AY858">
            <v>0</v>
          </cell>
          <cell r="CK858">
            <v>0</v>
          </cell>
          <cell r="CL858">
            <v>0</v>
          </cell>
          <cell r="CM858">
            <v>0</v>
          </cell>
          <cell r="CU858">
            <v>0</v>
          </cell>
        </row>
        <row r="859">
          <cell r="F859">
            <v>1322795</v>
          </cell>
          <cell r="G859">
            <v>1322795</v>
          </cell>
          <cell r="H859">
            <v>1002599.16</v>
          </cell>
          <cell r="I859">
            <v>0</v>
          </cell>
          <cell r="AY859">
            <v>111791.67</v>
          </cell>
          <cell r="CK859">
            <v>0</v>
          </cell>
          <cell r="CL859">
            <v>0</v>
          </cell>
          <cell r="CM859">
            <v>0</v>
          </cell>
          <cell r="CU859">
            <v>116180.13</v>
          </cell>
        </row>
        <row r="860">
          <cell r="F860">
            <v>211911</v>
          </cell>
          <cell r="G860">
            <v>211911</v>
          </cell>
          <cell r="H860">
            <v>163488.49</v>
          </cell>
          <cell r="I860">
            <v>0</v>
          </cell>
          <cell r="AY860">
            <v>18299.77</v>
          </cell>
          <cell r="CK860">
            <v>0</v>
          </cell>
          <cell r="CL860">
            <v>0</v>
          </cell>
          <cell r="CM860">
            <v>0</v>
          </cell>
          <cell r="CU860">
            <v>18750.099999999999</v>
          </cell>
        </row>
        <row r="861">
          <cell r="F861">
            <v>455400</v>
          </cell>
          <cell r="G861">
            <v>455400</v>
          </cell>
          <cell r="H861">
            <v>350918.59</v>
          </cell>
          <cell r="I861">
            <v>0</v>
          </cell>
          <cell r="AY861">
            <v>38516.400000000001</v>
          </cell>
          <cell r="CK861">
            <v>0</v>
          </cell>
          <cell r="CL861">
            <v>0</v>
          </cell>
          <cell r="CM861">
            <v>0</v>
          </cell>
          <cell r="CU861">
            <v>40365</v>
          </cell>
        </row>
        <row r="862">
          <cell r="F862">
            <v>190765</v>
          </cell>
          <cell r="G862">
            <v>199423.64</v>
          </cell>
          <cell r="H862">
            <v>199423.64</v>
          </cell>
          <cell r="I862">
            <v>0</v>
          </cell>
          <cell r="AY862">
            <v>0</v>
          </cell>
          <cell r="CK862">
            <v>0</v>
          </cell>
          <cell r="CL862">
            <v>0</v>
          </cell>
          <cell r="CM862">
            <v>0</v>
          </cell>
          <cell r="CU862">
            <v>0</v>
          </cell>
        </row>
        <row r="863">
          <cell r="F863">
            <v>1015854</v>
          </cell>
          <cell r="G863">
            <v>1015854</v>
          </cell>
          <cell r="H863">
            <v>790534.74</v>
          </cell>
          <cell r="I863">
            <v>0</v>
          </cell>
          <cell r="AY863">
            <v>75409.09</v>
          </cell>
          <cell r="CK863">
            <v>0</v>
          </cell>
          <cell r="CL863">
            <v>0</v>
          </cell>
          <cell r="CM863">
            <v>0</v>
          </cell>
          <cell r="CU863">
            <v>68779.960000000006</v>
          </cell>
        </row>
        <row r="864">
          <cell r="F864">
            <v>1141</v>
          </cell>
          <cell r="G864">
            <v>6141</v>
          </cell>
          <cell r="H864">
            <v>5212.95</v>
          </cell>
          <cell r="I864">
            <v>700.03</v>
          </cell>
          <cell r="AY864">
            <v>0</v>
          </cell>
          <cell r="CK864">
            <v>0</v>
          </cell>
          <cell r="CL864">
            <v>0</v>
          </cell>
          <cell r="CM864">
            <v>0</v>
          </cell>
          <cell r="CU864">
            <v>0</v>
          </cell>
        </row>
        <row r="865">
          <cell r="F865">
            <v>154500</v>
          </cell>
          <cell r="G865">
            <v>149004.45000000001</v>
          </cell>
          <cell r="H865">
            <v>92059.96</v>
          </cell>
          <cell r="I865">
            <v>0</v>
          </cell>
          <cell r="AY865">
            <v>0</v>
          </cell>
          <cell r="CK865">
            <v>0</v>
          </cell>
          <cell r="CL865">
            <v>0</v>
          </cell>
          <cell r="CM865">
            <v>0</v>
          </cell>
          <cell r="CU865">
            <v>0</v>
          </cell>
        </row>
        <row r="866">
          <cell r="F866">
            <v>9285</v>
          </cell>
          <cell r="G866">
            <v>9384.7199999999993</v>
          </cell>
          <cell r="H866">
            <v>9138.1</v>
          </cell>
          <cell r="I866">
            <v>0</v>
          </cell>
          <cell r="AY866">
            <v>1509.54</v>
          </cell>
          <cell r="CK866">
            <v>0</v>
          </cell>
          <cell r="CL866">
            <v>0</v>
          </cell>
          <cell r="CM866">
            <v>0</v>
          </cell>
          <cell r="CU866">
            <v>0</v>
          </cell>
        </row>
        <row r="867">
          <cell r="F867">
            <v>75262</v>
          </cell>
          <cell r="G867">
            <v>111182</v>
          </cell>
          <cell r="H867">
            <v>111182</v>
          </cell>
          <cell r="I867">
            <v>0</v>
          </cell>
          <cell r="AY867">
            <v>3546.78</v>
          </cell>
          <cell r="CK867">
            <v>0</v>
          </cell>
          <cell r="CL867">
            <v>0</v>
          </cell>
          <cell r="CM867">
            <v>0</v>
          </cell>
          <cell r="CU867">
            <v>0</v>
          </cell>
        </row>
        <row r="868">
          <cell r="F868">
            <v>1266</v>
          </cell>
          <cell r="G868">
            <v>1266</v>
          </cell>
          <cell r="H868">
            <v>733.14</v>
          </cell>
          <cell r="I868">
            <v>0</v>
          </cell>
          <cell r="AY868">
            <v>92.17</v>
          </cell>
          <cell r="CK868">
            <v>0</v>
          </cell>
          <cell r="CL868">
            <v>0</v>
          </cell>
          <cell r="CM868">
            <v>0</v>
          </cell>
          <cell r="CU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CK869">
            <v>0</v>
          </cell>
          <cell r="CL869">
            <v>0</v>
          </cell>
          <cell r="CM869">
            <v>0</v>
          </cell>
        </row>
        <row r="870">
          <cell r="F870">
            <v>66304</v>
          </cell>
          <cell r="G870">
            <v>336149.6</v>
          </cell>
          <cell r="H870">
            <v>240232.33</v>
          </cell>
          <cell r="I870">
            <v>0</v>
          </cell>
          <cell r="AY870">
            <v>25175.8</v>
          </cell>
          <cell r="CK870">
            <v>46000</v>
          </cell>
          <cell r="CL870">
            <v>46000</v>
          </cell>
          <cell r="CM870">
            <v>46000</v>
          </cell>
          <cell r="CU870">
            <v>0</v>
          </cell>
        </row>
        <row r="871">
          <cell r="F871">
            <v>70629</v>
          </cell>
          <cell r="G871">
            <v>70629</v>
          </cell>
          <cell r="H871">
            <v>44308.52</v>
          </cell>
          <cell r="I871">
            <v>6269.78</v>
          </cell>
          <cell r="AY871">
            <v>0</v>
          </cell>
          <cell r="CK871">
            <v>0</v>
          </cell>
          <cell r="CL871">
            <v>0</v>
          </cell>
          <cell r="CM871">
            <v>0</v>
          </cell>
          <cell r="CU871">
            <v>0</v>
          </cell>
        </row>
        <row r="872">
          <cell r="F872">
            <v>6956</v>
          </cell>
          <cell r="G872">
            <v>17213.45</v>
          </cell>
          <cell r="H872">
            <v>13735.45</v>
          </cell>
          <cell r="I872">
            <v>0</v>
          </cell>
          <cell r="AY872">
            <v>0</v>
          </cell>
          <cell r="CK872">
            <v>0</v>
          </cell>
          <cell r="CL872">
            <v>0</v>
          </cell>
          <cell r="CM872">
            <v>0</v>
          </cell>
          <cell r="CU872">
            <v>0</v>
          </cell>
        </row>
        <row r="873">
          <cell r="F873">
            <v>0</v>
          </cell>
          <cell r="G873">
            <v>11863329.35</v>
          </cell>
          <cell r="H873">
            <v>2511312.75</v>
          </cell>
          <cell r="I873">
            <v>6938228.4400000004</v>
          </cell>
          <cell r="AY873">
            <v>0</v>
          </cell>
          <cell r="CK873">
            <v>0</v>
          </cell>
          <cell r="CL873">
            <v>0</v>
          </cell>
          <cell r="CM873">
            <v>0</v>
          </cell>
          <cell r="CU873">
            <v>0</v>
          </cell>
        </row>
        <row r="874">
          <cell r="F874">
            <v>0</v>
          </cell>
          <cell r="G874">
            <v>530106.19999999995</v>
          </cell>
          <cell r="H874">
            <v>232378.2</v>
          </cell>
          <cell r="I874">
            <v>0</v>
          </cell>
          <cell r="AY874">
            <v>0</v>
          </cell>
          <cell r="CK874">
            <v>0</v>
          </cell>
          <cell r="CL874">
            <v>0</v>
          </cell>
          <cell r="CM874">
            <v>0</v>
          </cell>
          <cell r="CU874">
            <v>0</v>
          </cell>
        </row>
        <row r="875">
          <cell r="F875">
            <v>0</v>
          </cell>
          <cell r="G875">
            <v>11325000</v>
          </cell>
          <cell r="H875">
            <v>0</v>
          </cell>
          <cell r="I875">
            <v>0</v>
          </cell>
          <cell r="AY875">
            <v>0</v>
          </cell>
          <cell r="CK875">
            <v>0</v>
          </cell>
          <cell r="CL875">
            <v>0</v>
          </cell>
          <cell r="CM875">
            <v>4316821.4000000004</v>
          </cell>
          <cell r="CU875">
            <v>0</v>
          </cell>
        </row>
        <row r="876">
          <cell r="F876">
            <v>0</v>
          </cell>
          <cell r="G876">
            <v>439300</v>
          </cell>
          <cell r="H876">
            <v>259744.84</v>
          </cell>
          <cell r="I876">
            <v>0</v>
          </cell>
          <cell r="AY876">
            <v>0</v>
          </cell>
          <cell r="CK876">
            <v>0</v>
          </cell>
          <cell r="CL876">
            <v>0</v>
          </cell>
          <cell r="CM876">
            <v>0</v>
          </cell>
          <cell r="CU876">
            <v>0</v>
          </cell>
        </row>
        <row r="877">
          <cell r="F877">
            <v>2484</v>
          </cell>
          <cell r="G877">
            <v>10000</v>
          </cell>
          <cell r="H877">
            <v>5750</v>
          </cell>
          <cell r="I877">
            <v>0</v>
          </cell>
          <cell r="AY877">
            <v>0</v>
          </cell>
          <cell r="CK877">
            <v>0</v>
          </cell>
          <cell r="CL877">
            <v>0</v>
          </cell>
          <cell r="CM877">
            <v>0</v>
          </cell>
          <cell r="CU877">
            <v>0</v>
          </cell>
        </row>
        <row r="878">
          <cell r="F878">
            <v>0</v>
          </cell>
          <cell r="G878">
            <v>3160993.05</v>
          </cell>
          <cell r="H878">
            <v>291856.2</v>
          </cell>
          <cell r="I878">
            <v>0</v>
          </cell>
          <cell r="AY878">
            <v>0</v>
          </cell>
          <cell r="CK878">
            <v>0</v>
          </cell>
          <cell r="CL878">
            <v>0</v>
          </cell>
          <cell r="CM878">
            <v>0</v>
          </cell>
          <cell r="CU878">
            <v>0</v>
          </cell>
        </row>
        <row r="879">
          <cell r="F879">
            <v>4780</v>
          </cell>
          <cell r="G879">
            <v>12441</v>
          </cell>
          <cell r="H879">
            <v>8169.76</v>
          </cell>
          <cell r="I879">
            <v>0</v>
          </cell>
          <cell r="AY879">
            <v>149.5</v>
          </cell>
          <cell r="CK879">
            <v>0</v>
          </cell>
          <cell r="CL879">
            <v>0</v>
          </cell>
          <cell r="CM879">
            <v>0</v>
          </cell>
          <cell r="CU879">
            <v>0</v>
          </cell>
        </row>
        <row r="880">
          <cell r="F880">
            <v>0</v>
          </cell>
          <cell r="G880">
            <v>1725</v>
          </cell>
          <cell r="H880">
            <v>0</v>
          </cell>
          <cell r="I880">
            <v>0</v>
          </cell>
          <cell r="AY880">
            <v>0</v>
          </cell>
          <cell r="CK880">
            <v>0</v>
          </cell>
          <cell r="CL880">
            <v>0</v>
          </cell>
          <cell r="CM880">
            <v>0</v>
          </cell>
          <cell r="CU880">
            <v>0</v>
          </cell>
        </row>
        <row r="881">
          <cell r="F881">
            <v>0</v>
          </cell>
          <cell r="G881">
            <v>225572.5</v>
          </cell>
          <cell r="H881">
            <v>220052.5</v>
          </cell>
          <cell r="I881">
            <v>0</v>
          </cell>
          <cell r="AY881">
            <v>0</v>
          </cell>
          <cell r="CK881">
            <v>0</v>
          </cell>
          <cell r="CL881">
            <v>0</v>
          </cell>
          <cell r="CM881">
            <v>0</v>
          </cell>
          <cell r="CU881">
            <v>0</v>
          </cell>
        </row>
        <row r="882">
          <cell r="F882">
            <v>0</v>
          </cell>
          <cell r="G882">
            <v>19320</v>
          </cell>
          <cell r="H882">
            <v>19320</v>
          </cell>
          <cell r="I882">
            <v>0</v>
          </cell>
          <cell r="AY882">
            <v>0</v>
          </cell>
          <cell r="CK882">
            <v>0</v>
          </cell>
          <cell r="CL882">
            <v>0</v>
          </cell>
          <cell r="CM882">
            <v>0</v>
          </cell>
          <cell r="CU882">
            <v>0</v>
          </cell>
        </row>
        <row r="883">
          <cell r="F883">
            <v>80000</v>
          </cell>
          <cell r="G883">
            <v>174457.25</v>
          </cell>
          <cell r="H883">
            <v>152036.18</v>
          </cell>
          <cell r="I883">
            <v>12652.69</v>
          </cell>
          <cell r="AY883">
            <v>2533.73</v>
          </cell>
          <cell r="CK883">
            <v>0</v>
          </cell>
          <cell r="CL883">
            <v>0</v>
          </cell>
          <cell r="CM883">
            <v>0</v>
          </cell>
          <cell r="CU883">
            <v>0</v>
          </cell>
        </row>
        <row r="884">
          <cell r="F884">
            <v>10000</v>
          </cell>
          <cell r="G884">
            <v>169875</v>
          </cell>
          <cell r="H884">
            <v>115040.5</v>
          </cell>
          <cell r="I884">
            <v>12758</v>
          </cell>
          <cell r="AY884">
            <v>8500</v>
          </cell>
          <cell r="CK884">
            <v>0</v>
          </cell>
          <cell r="CL884">
            <v>0</v>
          </cell>
          <cell r="CM884">
            <v>0</v>
          </cell>
          <cell r="CU884">
            <v>0</v>
          </cell>
        </row>
        <row r="885">
          <cell r="F885">
            <v>25000</v>
          </cell>
          <cell r="G885">
            <v>49916.55</v>
          </cell>
          <cell r="H885">
            <v>35600.410000000003</v>
          </cell>
          <cell r="I885">
            <v>10329.200000000001</v>
          </cell>
          <cell r="AY885">
            <v>0</v>
          </cell>
          <cell r="CK885">
            <v>0</v>
          </cell>
          <cell r="CL885">
            <v>0</v>
          </cell>
          <cell r="CM885">
            <v>0</v>
          </cell>
          <cell r="CU885">
            <v>0</v>
          </cell>
        </row>
        <row r="886">
          <cell r="F886">
            <v>50000</v>
          </cell>
          <cell r="G886">
            <v>319530</v>
          </cell>
          <cell r="H886">
            <v>215742.28</v>
          </cell>
          <cell r="I886">
            <v>0</v>
          </cell>
          <cell r="AY886">
            <v>710.11</v>
          </cell>
          <cell r="CK886">
            <v>0</v>
          </cell>
          <cell r="CL886">
            <v>0</v>
          </cell>
          <cell r="CM886">
            <v>0</v>
          </cell>
          <cell r="CU886">
            <v>0</v>
          </cell>
        </row>
        <row r="887">
          <cell r="F887">
            <v>10529</v>
          </cell>
          <cell r="G887">
            <v>10529</v>
          </cell>
          <cell r="H887">
            <v>2941.27</v>
          </cell>
          <cell r="I887">
            <v>2364</v>
          </cell>
          <cell r="AY887">
            <v>0</v>
          </cell>
          <cell r="CK887">
            <v>0</v>
          </cell>
          <cell r="CL887">
            <v>0</v>
          </cell>
          <cell r="CM887">
            <v>0</v>
          </cell>
          <cell r="CU887">
            <v>0</v>
          </cell>
        </row>
        <row r="888">
          <cell r="F888">
            <v>0</v>
          </cell>
          <cell r="G888">
            <v>80000</v>
          </cell>
          <cell r="H888">
            <v>0</v>
          </cell>
          <cell r="I888">
            <v>50219</v>
          </cell>
          <cell r="AY888">
            <v>0</v>
          </cell>
          <cell r="CK888">
            <v>0</v>
          </cell>
          <cell r="CL888">
            <v>0</v>
          </cell>
          <cell r="CM888">
            <v>0</v>
          </cell>
          <cell r="CU888">
            <v>0</v>
          </cell>
        </row>
        <row r="889">
          <cell r="F889">
            <v>6820</v>
          </cell>
          <cell r="G889">
            <v>16603</v>
          </cell>
          <cell r="H889">
            <v>7791.22</v>
          </cell>
          <cell r="I889">
            <v>0</v>
          </cell>
          <cell r="AY889">
            <v>0</v>
          </cell>
          <cell r="CK889">
            <v>0</v>
          </cell>
          <cell r="CL889">
            <v>0</v>
          </cell>
          <cell r="CM889">
            <v>0</v>
          </cell>
          <cell r="CU889">
            <v>0</v>
          </cell>
        </row>
        <row r="890">
          <cell r="F890">
            <v>30000</v>
          </cell>
          <cell r="G890">
            <v>9000</v>
          </cell>
          <cell r="H890">
            <v>523</v>
          </cell>
          <cell r="I890">
            <v>0</v>
          </cell>
          <cell r="AY890">
            <v>90</v>
          </cell>
          <cell r="CK890">
            <v>0</v>
          </cell>
          <cell r="CL890">
            <v>0</v>
          </cell>
          <cell r="CM890">
            <v>0</v>
          </cell>
          <cell r="CU890">
            <v>0</v>
          </cell>
        </row>
        <row r="891">
          <cell r="F891">
            <v>30000</v>
          </cell>
          <cell r="G891">
            <v>20500</v>
          </cell>
          <cell r="H891">
            <v>6781</v>
          </cell>
          <cell r="I891">
            <v>1840</v>
          </cell>
          <cell r="AY891">
            <v>0</v>
          </cell>
          <cell r="CK891">
            <v>0</v>
          </cell>
          <cell r="CL891">
            <v>0</v>
          </cell>
          <cell r="CM891">
            <v>0</v>
          </cell>
          <cell r="CU891">
            <v>0</v>
          </cell>
        </row>
        <row r="892">
          <cell r="F892">
            <v>0</v>
          </cell>
          <cell r="G892">
            <v>30500</v>
          </cell>
          <cell r="H892">
            <v>29372.44</v>
          </cell>
          <cell r="I892">
            <v>0</v>
          </cell>
          <cell r="AY892">
            <v>0</v>
          </cell>
          <cell r="CK892">
            <v>0</v>
          </cell>
          <cell r="CL892">
            <v>0</v>
          </cell>
          <cell r="CM892">
            <v>0</v>
          </cell>
          <cell r="CU892">
            <v>0</v>
          </cell>
        </row>
        <row r="893">
          <cell r="F893">
            <v>23881</v>
          </cell>
          <cell r="G893">
            <v>17881</v>
          </cell>
          <cell r="H893">
            <v>828</v>
          </cell>
          <cell r="I893">
            <v>0</v>
          </cell>
          <cell r="AY893">
            <v>0</v>
          </cell>
          <cell r="CK893">
            <v>0</v>
          </cell>
          <cell r="CL893">
            <v>0</v>
          </cell>
          <cell r="CM893">
            <v>0</v>
          </cell>
          <cell r="CU893">
            <v>0</v>
          </cell>
        </row>
        <row r="894">
          <cell r="F894">
            <v>29928</v>
          </cell>
          <cell r="G894">
            <v>20808</v>
          </cell>
          <cell r="H894">
            <v>10267.799999999999</v>
          </cell>
          <cell r="I894">
            <v>3897</v>
          </cell>
          <cell r="AY894">
            <v>0</v>
          </cell>
          <cell r="CK894">
            <v>0</v>
          </cell>
          <cell r="CL894">
            <v>0</v>
          </cell>
          <cell r="CM894">
            <v>0</v>
          </cell>
          <cell r="CU894">
            <v>0</v>
          </cell>
        </row>
        <row r="895">
          <cell r="F895">
            <v>0</v>
          </cell>
          <cell r="G895">
            <v>15120</v>
          </cell>
          <cell r="H895">
            <v>7241.72</v>
          </cell>
          <cell r="I895">
            <v>7241.72</v>
          </cell>
          <cell r="AY895">
            <v>0</v>
          </cell>
          <cell r="CK895">
            <v>0</v>
          </cell>
          <cell r="CL895">
            <v>0</v>
          </cell>
          <cell r="CM895">
            <v>0</v>
          </cell>
          <cell r="CU895">
            <v>0</v>
          </cell>
        </row>
        <row r="896">
          <cell r="F896">
            <v>29314</v>
          </cell>
          <cell r="G896">
            <v>29314</v>
          </cell>
          <cell r="H896">
            <v>19527.8</v>
          </cell>
          <cell r="I896">
            <v>0</v>
          </cell>
          <cell r="AY896">
            <v>0</v>
          </cell>
          <cell r="CK896">
            <v>0</v>
          </cell>
          <cell r="CL896">
            <v>0</v>
          </cell>
          <cell r="CM896">
            <v>0</v>
          </cell>
          <cell r="CU896">
            <v>0</v>
          </cell>
        </row>
        <row r="897">
          <cell r="F897">
            <v>100000</v>
          </cell>
          <cell r="G897">
            <v>130000</v>
          </cell>
          <cell r="H897">
            <v>97767.46</v>
          </cell>
          <cell r="I897">
            <v>2835.86</v>
          </cell>
          <cell r="AY897">
            <v>0</v>
          </cell>
          <cell r="CK897">
            <v>0</v>
          </cell>
          <cell r="CL897">
            <v>0</v>
          </cell>
          <cell r="CM897">
            <v>0</v>
          </cell>
          <cell r="CU897">
            <v>0</v>
          </cell>
        </row>
        <row r="898">
          <cell r="F898">
            <v>19000</v>
          </cell>
          <cell r="G898">
            <v>19000</v>
          </cell>
          <cell r="H898">
            <v>12816.2</v>
          </cell>
          <cell r="I898">
            <v>3153.1</v>
          </cell>
          <cell r="AY898">
            <v>0</v>
          </cell>
          <cell r="CK898">
            <v>0</v>
          </cell>
          <cell r="CL898">
            <v>0</v>
          </cell>
          <cell r="CM898">
            <v>0</v>
          </cell>
          <cell r="CU898">
            <v>0</v>
          </cell>
        </row>
        <row r="899">
          <cell r="F899">
            <v>90000</v>
          </cell>
          <cell r="G899">
            <v>90000</v>
          </cell>
          <cell r="H899">
            <v>15667.09</v>
          </cell>
          <cell r="I899">
            <v>9891.08</v>
          </cell>
          <cell r="AY899">
            <v>0</v>
          </cell>
          <cell r="CK899">
            <v>0</v>
          </cell>
          <cell r="CL899">
            <v>0</v>
          </cell>
          <cell r="CM899">
            <v>0</v>
          </cell>
          <cell r="CU899">
            <v>0</v>
          </cell>
        </row>
        <row r="900">
          <cell r="F900">
            <v>164000</v>
          </cell>
          <cell r="G900">
            <v>164000</v>
          </cell>
          <cell r="H900">
            <v>139445.25</v>
          </cell>
          <cell r="I900">
            <v>22528.799999999999</v>
          </cell>
          <cell r="AY900">
            <v>0</v>
          </cell>
          <cell r="CK900">
            <v>0</v>
          </cell>
          <cell r="CL900">
            <v>0</v>
          </cell>
          <cell r="CM900">
            <v>0</v>
          </cell>
          <cell r="CU900">
            <v>0</v>
          </cell>
        </row>
        <row r="901">
          <cell r="F901">
            <v>7000</v>
          </cell>
          <cell r="G901">
            <v>7000</v>
          </cell>
          <cell r="H901">
            <v>3469</v>
          </cell>
          <cell r="I901">
            <v>0</v>
          </cell>
          <cell r="AY901">
            <v>0</v>
          </cell>
          <cell r="CK901">
            <v>0</v>
          </cell>
          <cell r="CL901">
            <v>0</v>
          </cell>
          <cell r="CM901">
            <v>0</v>
          </cell>
          <cell r="CU901">
            <v>0</v>
          </cell>
        </row>
        <row r="902">
          <cell r="F902">
            <v>12500</v>
          </cell>
          <cell r="G902">
            <v>12500</v>
          </cell>
          <cell r="H902">
            <v>8198.7099999999991</v>
          </cell>
          <cell r="I902">
            <v>1482.7</v>
          </cell>
          <cell r="AY902">
            <v>0</v>
          </cell>
          <cell r="CK902">
            <v>0</v>
          </cell>
          <cell r="CL902">
            <v>0</v>
          </cell>
          <cell r="CM902">
            <v>0</v>
          </cell>
          <cell r="CU902">
            <v>0</v>
          </cell>
        </row>
        <row r="903">
          <cell r="F903">
            <v>10000</v>
          </cell>
          <cell r="G903">
            <v>10000</v>
          </cell>
          <cell r="H903">
            <v>6597.97</v>
          </cell>
          <cell r="I903">
            <v>460.45</v>
          </cell>
          <cell r="AY903">
            <v>0</v>
          </cell>
          <cell r="CK903">
            <v>0</v>
          </cell>
          <cell r="CL903">
            <v>0</v>
          </cell>
          <cell r="CM903">
            <v>0</v>
          </cell>
          <cell r="CU903">
            <v>0</v>
          </cell>
        </row>
        <row r="904">
          <cell r="F904">
            <v>3700</v>
          </cell>
          <cell r="G904">
            <v>6535.92</v>
          </cell>
          <cell r="H904">
            <v>2627.76</v>
          </cell>
          <cell r="I904">
            <v>10</v>
          </cell>
          <cell r="AY904">
            <v>345</v>
          </cell>
          <cell r="CK904">
            <v>0</v>
          </cell>
          <cell r="CL904">
            <v>0</v>
          </cell>
          <cell r="CM904">
            <v>0</v>
          </cell>
          <cell r="CU904">
            <v>0</v>
          </cell>
        </row>
        <row r="905">
          <cell r="F905">
            <v>2000</v>
          </cell>
          <cell r="G905">
            <v>10139</v>
          </cell>
          <cell r="H905">
            <v>3161</v>
          </cell>
          <cell r="I905">
            <v>0</v>
          </cell>
          <cell r="AY905">
            <v>0</v>
          </cell>
          <cell r="CK905">
            <v>0</v>
          </cell>
          <cell r="CL905">
            <v>0</v>
          </cell>
          <cell r="CM905">
            <v>0</v>
          </cell>
          <cell r="CU905">
            <v>0</v>
          </cell>
        </row>
        <row r="906">
          <cell r="F906">
            <v>1000</v>
          </cell>
          <cell r="G906">
            <v>1000</v>
          </cell>
          <cell r="H906">
            <v>309</v>
          </cell>
          <cell r="I906">
            <v>0</v>
          </cell>
          <cell r="AY906">
            <v>0</v>
          </cell>
          <cell r="CK906">
            <v>0</v>
          </cell>
          <cell r="CL906">
            <v>0</v>
          </cell>
          <cell r="CM906">
            <v>0</v>
          </cell>
          <cell r="CU906">
            <v>0</v>
          </cell>
        </row>
        <row r="907">
          <cell r="F907">
            <v>5134</v>
          </cell>
          <cell r="G907">
            <v>5134</v>
          </cell>
          <cell r="H907">
            <v>3903.38</v>
          </cell>
          <cell r="I907">
            <v>0</v>
          </cell>
          <cell r="AY907">
            <v>0</v>
          </cell>
          <cell r="CK907">
            <v>0</v>
          </cell>
          <cell r="CL907">
            <v>0</v>
          </cell>
          <cell r="CM907">
            <v>0</v>
          </cell>
          <cell r="CU907">
            <v>0</v>
          </cell>
        </row>
        <row r="908">
          <cell r="F908">
            <v>2418</v>
          </cell>
          <cell r="G908">
            <v>12418</v>
          </cell>
          <cell r="H908">
            <v>10587.1</v>
          </cell>
          <cell r="I908">
            <v>1771</v>
          </cell>
          <cell r="AY908">
            <v>0</v>
          </cell>
          <cell r="CK908">
            <v>0</v>
          </cell>
          <cell r="CL908">
            <v>0</v>
          </cell>
          <cell r="CM908">
            <v>0</v>
          </cell>
          <cell r="CU908">
            <v>0</v>
          </cell>
        </row>
        <row r="909">
          <cell r="F909">
            <v>166244</v>
          </cell>
          <cell r="G909">
            <v>160467.21</v>
          </cell>
          <cell r="H909">
            <v>83298.45</v>
          </cell>
          <cell r="I909">
            <v>2315.3200000000002</v>
          </cell>
          <cell r="AY909">
            <v>2143.46</v>
          </cell>
          <cell r="CK909">
            <v>0</v>
          </cell>
          <cell r="CL909">
            <v>0</v>
          </cell>
          <cell r="CM909">
            <v>0</v>
          </cell>
          <cell r="CU909">
            <v>0</v>
          </cell>
        </row>
        <row r="911">
          <cell r="F911">
            <v>0</v>
          </cell>
          <cell r="G911">
            <v>318523.40000000002</v>
          </cell>
          <cell r="H911">
            <v>259010.04</v>
          </cell>
          <cell r="I911">
            <v>0</v>
          </cell>
          <cell r="AY911">
            <v>0</v>
          </cell>
          <cell r="CK911">
            <v>0</v>
          </cell>
          <cell r="CL911">
            <v>0</v>
          </cell>
          <cell r="CM911">
            <v>0</v>
          </cell>
          <cell r="CU911">
            <v>0</v>
          </cell>
        </row>
        <row r="912">
          <cell r="F912">
            <v>0</v>
          </cell>
          <cell r="G912">
            <v>10971</v>
          </cell>
          <cell r="H912">
            <v>10971</v>
          </cell>
          <cell r="I912">
            <v>0</v>
          </cell>
          <cell r="AY912">
            <v>0</v>
          </cell>
          <cell r="CK912">
            <v>0</v>
          </cell>
          <cell r="CL912">
            <v>0</v>
          </cell>
          <cell r="CM912">
            <v>0</v>
          </cell>
          <cell r="CU912">
            <v>0</v>
          </cell>
        </row>
        <row r="913">
          <cell r="F913">
            <v>0</v>
          </cell>
          <cell r="G913">
            <v>4694144.95</v>
          </cell>
          <cell r="H913">
            <v>3341917.25</v>
          </cell>
          <cell r="I913">
            <v>0</v>
          </cell>
          <cell r="AY913">
            <v>0</v>
          </cell>
          <cell r="CK913">
            <v>0</v>
          </cell>
          <cell r="CL913">
            <v>0</v>
          </cell>
          <cell r="CM913">
            <v>0</v>
          </cell>
          <cell r="CU913">
            <v>0</v>
          </cell>
        </row>
        <row r="914">
          <cell r="F914">
            <v>0</v>
          </cell>
          <cell r="G914">
            <v>2300</v>
          </cell>
          <cell r="H914">
            <v>2059.65</v>
          </cell>
          <cell r="I914">
            <v>0</v>
          </cell>
          <cell r="AY914">
            <v>0</v>
          </cell>
          <cell r="CK914">
            <v>0</v>
          </cell>
          <cell r="CL914">
            <v>0</v>
          </cell>
          <cell r="CM914">
            <v>0</v>
          </cell>
          <cell r="CU914">
            <v>0</v>
          </cell>
        </row>
        <row r="915">
          <cell r="F915">
            <v>5498132</v>
          </cell>
          <cell r="G915">
            <v>1901185.39</v>
          </cell>
          <cell r="H915">
            <v>0</v>
          </cell>
          <cell r="I915">
            <v>1460206.97</v>
          </cell>
          <cell r="AY915">
            <v>0</v>
          </cell>
          <cell r="CK915">
            <v>0</v>
          </cell>
          <cell r="CL915">
            <v>0</v>
          </cell>
          <cell r="CM915">
            <v>0</v>
          </cell>
          <cell r="CU915">
            <v>0</v>
          </cell>
        </row>
        <row r="916">
          <cell r="F916">
            <v>1225596</v>
          </cell>
          <cell r="G916">
            <v>1225596</v>
          </cell>
          <cell r="H916">
            <v>1013280.75</v>
          </cell>
          <cell r="I916">
            <v>0</v>
          </cell>
          <cell r="AY916">
            <v>112674.87</v>
          </cell>
          <cell r="CK916">
            <v>0</v>
          </cell>
          <cell r="CL916">
            <v>0</v>
          </cell>
          <cell r="CM916">
            <v>0</v>
          </cell>
          <cell r="CU916">
            <v>107240</v>
          </cell>
        </row>
        <row r="917">
          <cell r="F917">
            <v>79992</v>
          </cell>
          <cell r="G917">
            <v>79992</v>
          </cell>
          <cell r="H917">
            <v>78048</v>
          </cell>
          <cell r="I917">
            <v>0</v>
          </cell>
          <cell r="AY917">
            <v>7740</v>
          </cell>
          <cell r="CK917">
            <v>0</v>
          </cell>
          <cell r="CL917">
            <v>0</v>
          </cell>
          <cell r="CM917">
            <v>0</v>
          </cell>
          <cell r="CU917">
            <v>6999</v>
          </cell>
        </row>
        <row r="918">
          <cell r="F918">
            <v>109598</v>
          </cell>
          <cell r="G918">
            <v>109598</v>
          </cell>
          <cell r="H918">
            <v>55161.87</v>
          </cell>
          <cell r="I918">
            <v>0</v>
          </cell>
          <cell r="AY918">
            <v>0</v>
          </cell>
          <cell r="CK918">
            <v>0</v>
          </cell>
          <cell r="CL918">
            <v>0</v>
          </cell>
          <cell r="CM918">
            <v>0</v>
          </cell>
          <cell r="CU918">
            <v>0</v>
          </cell>
        </row>
        <row r="919">
          <cell r="F919">
            <v>253864</v>
          </cell>
          <cell r="G919">
            <v>253864</v>
          </cell>
          <cell r="H919">
            <v>0</v>
          </cell>
          <cell r="I919">
            <v>0</v>
          </cell>
          <cell r="AY919">
            <v>0</v>
          </cell>
          <cell r="CK919">
            <v>0</v>
          </cell>
          <cell r="CL919">
            <v>0</v>
          </cell>
          <cell r="CM919">
            <v>0</v>
          </cell>
          <cell r="CU919">
            <v>0</v>
          </cell>
        </row>
        <row r="920">
          <cell r="F920">
            <v>100000</v>
          </cell>
          <cell r="G920">
            <v>100000</v>
          </cell>
          <cell r="H920">
            <v>14429.78</v>
          </cell>
          <cell r="I920">
            <v>0</v>
          </cell>
          <cell r="AY920">
            <v>2844.41</v>
          </cell>
          <cell r="CK920">
            <v>0</v>
          </cell>
          <cell r="CL920">
            <v>0</v>
          </cell>
          <cell r="CM920">
            <v>0</v>
          </cell>
          <cell r="CU920">
            <v>0</v>
          </cell>
        </row>
        <row r="921">
          <cell r="F921">
            <v>193550</v>
          </cell>
          <cell r="G921">
            <v>193550</v>
          </cell>
          <cell r="H921">
            <v>150370</v>
          </cell>
          <cell r="I921">
            <v>0</v>
          </cell>
          <cell r="AY921">
            <v>16828.669999999998</v>
          </cell>
          <cell r="CK921">
            <v>0</v>
          </cell>
          <cell r="CL921">
            <v>0</v>
          </cell>
          <cell r="CM921">
            <v>0</v>
          </cell>
          <cell r="CU921">
            <v>16922.669999999998</v>
          </cell>
        </row>
        <row r="922">
          <cell r="F922">
            <v>33075</v>
          </cell>
          <cell r="G922">
            <v>33075</v>
          </cell>
          <cell r="H922">
            <v>26451.48</v>
          </cell>
          <cell r="I922">
            <v>0</v>
          </cell>
          <cell r="AY922">
            <v>2968.66</v>
          </cell>
          <cell r="CK922">
            <v>0</v>
          </cell>
          <cell r="CL922">
            <v>0</v>
          </cell>
          <cell r="CM922">
            <v>0</v>
          </cell>
          <cell r="CU922">
            <v>2949.53</v>
          </cell>
        </row>
        <row r="923">
          <cell r="F923">
            <v>39600</v>
          </cell>
          <cell r="G923">
            <v>39600</v>
          </cell>
          <cell r="H923">
            <v>31590</v>
          </cell>
          <cell r="I923">
            <v>0</v>
          </cell>
          <cell r="AY923">
            <v>3510</v>
          </cell>
          <cell r="CK923">
            <v>0</v>
          </cell>
          <cell r="CL923">
            <v>0</v>
          </cell>
          <cell r="CM923">
            <v>0</v>
          </cell>
          <cell r="CU923">
            <v>3510</v>
          </cell>
        </row>
        <row r="924">
          <cell r="F924">
            <v>29013</v>
          </cell>
          <cell r="G924">
            <v>30949.279999999999</v>
          </cell>
          <cell r="H924">
            <v>30949.279999999999</v>
          </cell>
          <cell r="I924">
            <v>0</v>
          </cell>
          <cell r="AY924">
            <v>0</v>
          </cell>
          <cell r="CK924">
            <v>0</v>
          </cell>
          <cell r="CL924">
            <v>0</v>
          </cell>
          <cell r="CM924">
            <v>0</v>
          </cell>
          <cell r="CU924">
            <v>0</v>
          </cell>
        </row>
        <row r="925">
          <cell r="F925">
            <v>163786</v>
          </cell>
          <cell r="G925">
            <v>163786</v>
          </cell>
          <cell r="H925">
            <v>126856.14</v>
          </cell>
          <cell r="I925">
            <v>0</v>
          </cell>
          <cell r="AY925">
            <v>12432.57</v>
          </cell>
          <cell r="CK925">
            <v>0</v>
          </cell>
          <cell r="CL925">
            <v>0</v>
          </cell>
          <cell r="CM925">
            <v>0</v>
          </cell>
          <cell r="CU925">
            <v>11421.14</v>
          </cell>
        </row>
        <row r="926">
          <cell r="F926">
            <v>137376</v>
          </cell>
          <cell r="G926">
            <v>151388.70000000001</v>
          </cell>
          <cell r="H926">
            <v>141173.98000000001</v>
          </cell>
          <cell r="I926">
            <v>0</v>
          </cell>
          <cell r="AY926">
            <v>0</v>
          </cell>
          <cell r="CK926">
            <v>0</v>
          </cell>
          <cell r="CL926">
            <v>0</v>
          </cell>
          <cell r="CM926">
            <v>0</v>
          </cell>
          <cell r="CU926">
            <v>0</v>
          </cell>
        </row>
        <row r="927">
          <cell r="F927">
            <v>11944</v>
          </cell>
          <cell r="G927">
            <v>11944</v>
          </cell>
          <cell r="H927">
            <v>9738</v>
          </cell>
          <cell r="I927">
            <v>0</v>
          </cell>
          <cell r="AY927">
            <v>777.08</v>
          </cell>
          <cell r="CK927">
            <v>0</v>
          </cell>
          <cell r="CL927">
            <v>0</v>
          </cell>
          <cell r="CM927">
            <v>0</v>
          </cell>
          <cell r="CU927">
            <v>0</v>
          </cell>
        </row>
        <row r="928">
          <cell r="F928">
            <v>159</v>
          </cell>
          <cell r="G928">
            <v>159</v>
          </cell>
          <cell r="H928">
            <v>91.73</v>
          </cell>
          <cell r="I928">
            <v>0</v>
          </cell>
          <cell r="AY928">
            <v>11.53</v>
          </cell>
          <cell r="CK928">
            <v>0</v>
          </cell>
          <cell r="CL928">
            <v>0</v>
          </cell>
          <cell r="CM928">
            <v>0</v>
          </cell>
          <cell r="CU928">
            <v>0</v>
          </cell>
        </row>
        <row r="929">
          <cell r="F929">
            <v>20520</v>
          </cell>
          <cell r="G929">
            <v>20520</v>
          </cell>
          <cell r="H929">
            <v>16930.990000000002</v>
          </cell>
          <cell r="I929">
            <v>0</v>
          </cell>
          <cell r="AY929">
            <v>0</v>
          </cell>
          <cell r="CK929">
            <v>0</v>
          </cell>
          <cell r="CL929">
            <v>0</v>
          </cell>
          <cell r="CM929">
            <v>0</v>
          </cell>
          <cell r="CU929">
            <v>0</v>
          </cell>
        </row>
        <row r="930">
          <cell r="F930">
            <v>2000</v>
          </cell>
          <cell r="G930">
            <v>2000</v>
          </cell>
          <cell r="H930">
            <v>1999.4</v>
          </cell>
          <cell r="I930">
            <v>0</v>
          </cell>
          <cell r="AY930">
            <v>0</v>
          </cell>
          <cell r="CK930">
            <v>0</v>
          </cell>
          <cell r="CL930">
            <v>0</v>
          </cell>
          <cell r="CM930">
            <v>0</v>
          </cell>
          <cell r="CU930">
            <v>0</v>
          </cell>
        </row>
        <row r="931">
          <cell r="F931">
            <v>50000</v>
          </cell>
          <cell r="G931">
            <v>50000</v>
          </cell>
          <cell r="H931">
            <v>24606.3</v>
          </cell>
          <cell r="I931">
            <v>0</v>
          </cell>
          <cell r="AY931">
            <v>0</v>
          </cell>
          <cell r="CK931">
            <v>0</v>
          </cell>
          <cell r="CL931">
            <v>0</v>
          </cell>
          <cell r="CM931">
            <v>0</v>
          </cell>
          <cell r="CU931">
            <v>0</v>
          </cell>
        </row>
        <row r="932">
          <cell r="F932">
            <v>4073196</v>
          </cell>
          <cell r="G932">
            <v>3461728.57</v>
          </cell>
          <cell r="H932">
            <v>2987211.01</v>
          </cell>
          <cell r="I932">
            <v>0</v>
          </cell>
          <cell r="AY932">
            <v>364171.04</v>
          </cell>
          <cell r="CK932">
            <v>0</v>
          </cell>
          <cell r="CL932">
            <v>0</v>
          </cell>
          <cell r="CM932">
            <v>0</v>
          </cell>
          <cell r="CU932">
            <v>334402</v>
          </cell>
        </row>
        <row r="933">
          <cell r="F933">
            <v>80019</v>
          </cell>
          <cell r="G933">
            <v>19</v>
          </cell>
          <cell r="H933">
            <v>0</v>
          </cell>
          <cell r="I933">
            <v>0</v>
          </cell>
          <cell r="AY933">
            <v>0</v>
          </cell>
          <cell r="CK933">
            <v>0</v>
          </cell>
          <cell r="CL933">
            <v>0</v>
          </cell>
          <cell r="CM933">
            <v>0</v>
          </cell>
          <cell r="CU933">
            <v>0</v>
          </cell>
        </row>
        <row r="934">
          <cell r="F934">
            <v>2631141</v>
          </cell>
          <cell r="G934">
            <v>2700572.55</v>
          </cell>
          <cell r="H934">
            <v>1878740.31</v>
          </cell>
          <cell r="I934">
            <v>0</v>
          </cell>
          <cell r="AY934">
            <v>172746.54</v>
          </cell>
          <cell r="CK934">
            <v>0</v>
          </cell>
          <cell r="CL934">
            <v>0</v>
          </cell>
          <cell r="CM934">
            <v>0</v>
          </cell>
          <cell r="CU934">
            <v>172745.16</v>
          </cell>
        </row>
        <row r="935">
          <cell r="F935">
            <v>197653</v>
          </cell>
          <cell r="G935">
            <v>165467.5</v>
          </cell>
          <cell r="H935">
            <v>152366.82999999999</v>
          </cell>
          <cell r="I935">
            <v>0</v>
          </cell>
          <cell r="AY935">
            <v>18796</v>
          </cell>
          <cell r="CK935">
            <v>0</v>
          </cell>
          <cell r="CL935">
            <v>0</v>
          </cell>
          <cell r="CM935">
            <v>0</v>
          </cell>
          <cell r="CU935">
            <v>15195</v>
          </cell>
        </row>
        <row r="936">
          <cell r="F936">
            <v>313450</v>
          </cell>
          <cell r="G936">
            <v>313450</v>
          </cell>
          <cell r="H936">
            <v>126374.82</v>
          </cell>
          <cell r="I936">
            <v>0</v>
          </cell>
          <cell r="AY936">
            <v>0</v>
          </cell>
          <cell r="CK936">
            <v>0</v>
          </cell>
          <cell r="CL936">
            <v>0</v>
          </cell>
          <cell r="CM936">
            <v>0</v>
          </cell>
          <cell r="CU936">
            <v>0</v>
          </cell>
        </row>
        <row r="937">
          <cell r="F937">
            <v>833777</v>
          </cell>
          <cell r="G937">
            <v>833777</v>
          </cell>
          <cell r="H937">
            <v>11635.87</v>
          </cell>
          <cell r="I937">
            <v>0</v>
          </cell>
          <cell r="AY937">
            <v>0</v>
          </cell>
          <cell r="CK937">
            <v>0</v>
          </cell>
          <cell r="CL937">
            <v>0</v>
          </cell>
          <cell r="CM937">
            <v>0</v>
          </cell>
          <cell r="CU937">
            <v>0</v>
          </cell>
        </row>
        <row r="938">
          <cell r="F938">
            <v>0</v>
          </cell>
          <cell r="G938">
            <v>81299.899999999994</v>
          </cell>
          <cell r="H938">
            <v>81299.899999999994</v>
          </cell>
          <cell r="I938">
            <v>0</v>
          </cell>
          <cell r="AY938">
            <v>0</v>
          </cell>
          <cell r="CK938">
            <v>0</v>
          </cell>
          <cell r="CL938">
            <v>0</v>
          </cell>
          <cell r="CM938">
            <v>0</v>
          </cell>
          <cell r="CU938">
            <v>0</v>
          </cell>
        </row>
        <row r="939">
          <cell r="F939">
            <v>0</v>
          </cell>
          <cell r="G939">
            <v>153918.76</v>
          </cell>
          <cell r="H939">
            <v>153918.76</v>
          </cell>
          <cell r="I939">
            <v>0</v>
          </cell>
          <cell r="AY939">
            <v>0</v>
          </cell>
          <cell r="CK939">
            <v>0</v>
          </cell>
          <cell r="CL939">
            <v>0</v>
          </cell>
          <cell r="CM939">
            <v>0</v>
          </cell>
          <cell r="CU939">
            <v>0</v>
          </cell>
        </row>
        <row r="940">
          <cell r="F940">
            <v>628768</v>
          </cell>
          <cell r="G940">
            <v>530677.9</v>
          </cell>
          <cell r="H940">
            <v>440629.33</v>
          </cell>
          <cell r="I940">
            <v>0</v>
          </cell>
          <cell r="AY940">
            <v>55192.19</v>
          </cell>
          <cell r="CK940">
            <v>0</v>
          </cell>
          <cell r="CL940">
            <v>0</v>
          </cell>
          <cell r="CM940">
            <v>0</v>
          </cell>
          <cell r="CU940">
            <v>51698.28</v>
          </cell>
        </row>
        <row r="941">
          <cell r="F941">
            <v>104683</v>
          </cell>
          <cell r="G941">
            <v>88496.56</v>
          </cell>
          <cell r="H941">
            <v>75139.94</v>
          </cell>
          <cell r="I941">
            <v>0</v>
          </cell>
          <cell r="AY941">
            <v>9448.0499999999993</v>
          </cell>
          <cell r="CK941">
            <v>0</v>
          </cell>
          <cell r="CL941">
            <v>0</v>
          </cell>
          <cell r="CM941">
            <v>0</v>
          </cell>
          <cell r="CU941">
            <v>8705.02</v>
          </cell>
        </row>
        <row r="942">
          <cell r="F942">
            <v>165000</v>
          </cell>
          <cell r="G942">
            <v>133716.16</v>
          </cell>
          <cell r="H942">
            <v>119119.08</v>
          </cell>
          <cell r="I942">
            <v>0</v>
          </cell>
          <cell r="AY942">
            <v>14597.7</v>
          </cell>
          <cell r="CK942">
            <v>0</v>
          </cell>
          <cell r="CL942">
            <v>0</v>
          </cell>
          <cell r="CM942">
            <v>0</v>
          </cell>
          <cell r="CU942">
            <v>14040</v>
          </cell>
        </row>
        <row r="943">
          <cell r="F943">
            <v>95076</v>
          </cell>
          <cell r="G943">
            <v>89888.41</v>
          </cell>
          <cell r="H943">
            <v>89825</v>
          </cell>
          <cell r="I943">
            <v>0</v>
          </cell>
          <cell r="AY943">
            <v>0</v>
          </cell>
          <cell r="CK943">
            <v>0</v>
          </cell>
          <cell r="CL943">
            <v>0</v>
          </cell>
          <cell r="CM943">
            <v>0</v>
          </cell>
          <cell r="CU943">
            <v>0</v>
          </cell>
        </row>
        <row r="944">
          <cell r="F944">
            <v>546504</v>
          </cell>
          <cell r="G944">
            <v>474201.04</v>
          </cell>
          <cell r="H944">
            <v>348990.7</v>
          </cell>
          <cell r="I944">
            <v>0</v>
          </cell>
          <cell r="AY944">
            <v>39859.18</v>
          </cell>
          <cell r="CK944">
            <v>0</v>
          </cell>
          <cell r="CL944">
            <v>0</v>
          </cell>
          <cell r="CM944">
            <v>0</v>
          </cell>
          <cell r="CU944">
            <v>35670.199999999997</v>
          </cell>
        </row>
        <row r="945">
          <cell r="F945">
            <v>598</v>
          </cell>
          <cell r="G945">
            <v>598</v>
          </cell>
          <cell r="H945">
            <v>0</v>
          </cell>
          <cell r="I945">
            <v>99</v>
          </cell>
          <cell r="AY945">
            <v>0</v>
          </cell>
          <cell r="CK945">
            <v>0</v>
          </cell>
          <cell r="CL945">
            <v>0</v>
          </cell>
          <cell r="CM945">
            <v>0</v>
          </cell>
          <cell r="CU945">
            <v>0</v>
          </cell>
        </row>
        <row r="946">
          <cell r="F946">
            <v>37268</v>
          </cell>
          <cell r="G946">
            <v>37268</v>
          </cell>
          <cell r="H946">
            <v>36456.839999999997</v>
          </cell>
          <cell r="I946">
            <v>0</v>
          </cell>
          <cell r="AY946">
            <v>0</v>
          </cell>
          <cell r="CK946">
            <v>0</v>
          </cell>
          <cell r="CL946">
            <v>0</v>
          </cell>
          <cell r="CM946">
            <v>0</v>
          </cell>
          <cell r="CU946">
            <v>0</v>
          </cell>
        </row>
        <row r="947">
          <cell r="F947">
            <v>12574</v>
          </cell>
          <cell r="G947">
            <v>12574</v>
          </cell>
          <cell r="H947">
            <v>5667.99</v>
          </cell>
          <cell r="I947">
            <v>0</v>
          </cell>
          <cell r="AY947">
            <v>863.42</v>
          </cell>
          <cell r="CK947">
            <v>0</v>
          </cell>
          <cell r="CL947">
            <v>0</v>
          </cell>
          <cell r="CM947">
            <v>0</v>
          </cell>
          <cell r="CU947">
            <v>0</v>
          </cell>
        </row>
        <row r="948">
          <cell r="F948">
            <v>29889</v>
          </cell>
          <cell r="G948">
            <v>29889</v>
          </cell>
          <cell r="H948">
            <v>16215.58</v>
          </cell>
          <cell r="I948">
            <v>0</v>
          </cell>
          <cell r="AY948">
            <v>57.91</v>
          </cell>
          <cell r="CK948">
            <v>0</v>
          </cell>
          <cell r="CL948">
            <v>0</v>
          </cell>
          <cell r="CM948">
            <v>0</v>
          </cell>
          <cell r="CU948">
            <v>0</v>
          </cell>
        </row>
        <row r="949">
          <cell r="F949">
            <v>2766</v>
          </cell>
          <cell r="G949">
            <v>2766</v>
          </cell>
          <cell r="H949">
            <v>1500</v>
          </cell>
          <cell r="I949">
            <v>0</v>
          </cell>
          <cell r="AY949">
            <v>0</v>
          </cell>
          <cell r="CK949">
            <v>0</v>
          </cell>
          <cell r="CL949">
            <v>0</v>
          </cell>
          <cell r="CM949">
            <v>0</v>
          </cell>
          <cell r="CU949">
            <v>0</v>
          </cell>
        </row>
        <row r="950">
          <cell r="F950">
            <v>34756</v>
          </cell>
          <cell r="G950">
            <v>34756</v>
          </cell>
          <cell r="H950">
            <v>22935</v>
          </cell>
          <cell r="I950">
            <v>0</v>
          </cell>
          <cell r="AY950">
            <v>2415</v>
          </cell>
          <cell r="CK950">
            <v>0</v>
          </cell>
          <cell r="CL950">
            <v>0</v>
          </cell>
          <cell r="CM950">
            <v>0</v>
          </cell>
          <cell r="CU950">
            <v>0</v>
          </cell>
        </row>
        <row r="951">
          <cell r="F951">
            <v>332957</v>
          </cell>
          <cell r="G951">
            <v>238397.62</v>
          </cell>
          <cell r="H951">
            <v>174583.37</v>
          </cell>
          <cell r="I951">
            <v>0</v>
          </cell>
          <cell r="AY951">
            <v>16314.29</v>
          </cell>
          <cell r="CK951">
            <v>0</v>
          </cell>
          <cell r="CL951">
            <v>0</v>
          </cell>
          <cell r="CM951">
            <v>0</v>
          </cell>
          <cell r="CU951">
            <v>0</v>
          </cell>
        </row>
        <row r="952">
          <cell r="F952">
            <v>14447</v>
          </cell>
          <cell r="G952">
            <v>14447</v>
          </cell>
          <cell r="H952">
            <v>9846.74</v>
          </cell>
          <cell r="I952">
            <v>3568.95</v>
          </cell>
          <cell r="AY952">
            <v>0</v>
          </cell>
          <cell r="CK952">
            <v>0</v>
          </cell>
          <cell r="CL952">
            <v>0</v>
          </cell>
          <cell r="CM952">
            <v>0</v>
          </cell>
          <cell r="CU952">
            <v>0</v>
          </cell>
        </row>
        <row r="953">
          <cell r="F953">
            <v>2500</v>
          </cell>
          <cell r="G953">
            <v>2500</v>
          </cell>
          <cell r="H953">
            <v>0</v>
          </cell>
          <cell r="I953">
            <v>0</v>
          </cell>
          <cell r="AY953">
            <v>0</v>
          </cell>
          <cell r="CK953">
            <v>0</v>
          </cell>
          <cell r="CL953">
            <v>0</v>
          </cell>
          <cell r="CM953">
            <v>0</v>
          </cell>
          <cell r="CU953">
            <v>0</v>
          </cell>
        </row>
        <row r="954">
          <cell r="F954">
            <v>222</v>
          </cell>
          <cell r="G954">
            <v>222</v>
          </cell>
          <cell r="H954">
            <v>0</v>
          </cell>
          <cell r="I954">
            <v>0</v>
          </cell>
          <cell r="AY954">
            <v>0</v>
          </cell>
          <cell r="CK954">
            <v>0</v>
          </cell>
          <cell r="CL954">
            <v>0</v>
          </cell>
          <cell r="CM954">
            <v>0</v>
          </cell>
          <cell r="CU954">
            <v>0</v>
          </cell>
        </row>
        <row r="955">
          <cell r="F955">
            <v>518</v>
          </cell>
          <cell r="G955">
            <v>518</v>
          </cell>
          <cell r="H955">
            <v>0</v>
          </cell>
          <cell r="I955">
            <v>1</v>
          </cell>
          <cell r="AY955">
            <v>0</v>
          </cell>
          <cell r="CK955">
            <v>0</v>
          </cell>
          <cell r="CL955">
            <v>0</v>
          </cell>
          <cell r="CM955">
            <v>0</v>
          </cell>
          <cell r="CU955">
            <v>0</v>
          </cell>
        </row>
        <row r="956">
          <cell r="F956">
            <v>30000</v>
          </cell>
          <cell r="G956">
            <v>30000</v>
          </cell>
          <cell r="H956">
            <v>3090.95</v>
          </cell>
          <cell r="I956">
            <v>2</v>
          </cell>
          <cell r="AY956">
            <v>0</v>
          </cell>
          <cell r="CK956">
            <v>0</v>
          </cell>
          <cell r="CL956">
            <v>0</v>
          </cell>
          <cell r="CM956">
            <v>0</v>
          </cell>
          <cell r="CU956">
            <v>0</v>
          </cell>
        </row>
        <row r="957">
          <cell r="F957">
            <v>428</v>
          </cell>
          <cell r="G957">
            <v>428</v>
          </cell>
          <cell r="H957">
            <v>286.75</v>
          </cell>
          <cell r="I957">
            <v>0</v>
          </cell>
          <cell r="AY957">
            <v>0</v>
          </cell>
          <cell r="CK957">
            <v>0</v>
          </cell>
          <cell r="CL957">
            <v>0</v>
          </cell>
          <cell r="CM957">
            <v>0</v>
          </cell>
          <cell r="CU957">
            <v>0</v>
          </cell>
        </row>
        <row r="958">
          <cell r="F958">
            <v>21247</v>
          </cell>
          <cell r="G958">
            <v>21247</v>
          </cell>
          <cell r="H958">
            <v>11468.39</v>
          </cell>
          <cell r="I958">
            <v>0</v>
          </cell>
          <cell r="AY958">
            <v>0</v>
          </cell>
          <cell r="CK958">
            <v>0</v>
          </cell>
          <cell r="CL958">
            <v>0</v>
          </cell>
          <cell r="CM958">
            <v>0</v>
          </cell>
          <cell r="CU958">
            <v>0</v>
          </cell>
        </row>
        <row r="959">
          <cell r="F959">
            <v>14267</v>
          </cell>
          <cell r="G959">
            <v>14267</v>
          </cell>
          <cell r="H959">
            <v>6327.11</v>
          </cell>
          <cell r="I959">
            <v>0</v>
          </cell>
          <cell r="AY959">
            <v>0</v>
          </cell>
          <cell r="CK959">
            <v>0</v>
          </cell>
          <cell r="CL959">
            <v>0</v>
          </cell>
          <cell r="CM959">
            <v>0</v>
          </cell>
          <cell r="CU959">
            <v>0</v>
          </cell>
        </row>
        <row r="960">
          <cell r="F960">
            <v>12278</v>
          </cell>
          <cell r="G960">
            <v>26278</v>
          </cell>
          <cell r="H960">
            <v>26272.32</v>
          </cell>
          <cell r="I960">
            <v>0</v>
          </cell>
          <cell r="AY960">
            <v>0</v>
          </cell>
          <cell r="CK960">
            <v>0</v>
          </cell>
          <cell r="CL960">
            <v>0</v>
          </cell>
          <cell r="CM960">
            <v>0</v>
          </cell>
          <cell r="CU960">
            <v>0</v>
          </cell>
        </row>
        <row r="961">
          <cell r="F961">
            <v>1060</v>
          </cell>
          <cell r="G961">
            <v>1060</v>
          </cell>
          <cell r="H961">
            <v>0</v>
          </cell>
          <cell r="I961">
            <v>0</v>
          </cell>
          <cell r="AY961">
            <v>0</v>
          </cell>
          <cell r="CK961">
            <v>0</v>
          </cell>
          <cell r="CL961">
            <v>0</v>
          </cell>
          <cell r="CM961">
            <v>0</v>
          </cell>
          <cell r="CU961">
            <v>0</v>
          </cell>
        </row>
        <row r="962">
          <cell r="F962">
            <v>500</v>
          </cell>
          <cell r="G962">
            <v>500</v>
          </cell>
          <cell r="H962">
            <v>0</v>
          </cell>
          <cell r="I962">
            <v>0</v>
          </cell>
          <cell r="AY962">
            <v>0</v>
          </cell>
          <cell r="CK962">
            <v>0</v>
          </cell>
          <cell r="CL962">
            <v>0</v>
          </cell>
          <cell r="CM962">
            <v>0</v>
          </cell>
          <cell r="CU962">
            <v>0</v>
          </cell>
        </row>
        <row r="963">
          <cell r="F963">
            <v>2000</v>
          </cell>
          <cell r="G963">
            <v>2000</v>
          </cell>
          <cell r="H963">
            <v>0</v>
          </cell>
          <cell r="I963">
            <v>0</v>
          </cell>
          <cell r="AY963">
            <v>0</v>
          </cell>
          <cell r="CK963">
            <v>0</v>
          </cell>
          <cell r="CL963">
            <v>0</v>
          </cell>
          <cell r="CM963">
            <v>0</v>
          </cell>
          <cell r="CU963">
            <v>0</v>
          </cell>
        </row>
        <row r="964">
          <cell r="F964">
            <v>7929</v>
          </cell>
          <cell r="G964">
            <v>7624</v>
          </cell>
          <cell r="H964">
            <v>1502</v>
          </cell>
          <cell r="I964">
            <v>0</v>
          </cell>
          <cell r="AY964">
            <v>0</v>
          </cell>
          <cell r="CK964">
            <v>0</v>
          </cell>
          <cell r="CL964">
            <v>0</v>
          </cell>
          <cell r="CM964">
            <v>0</v>
          </cell>
          <cell r="CU964">
            <v>0</v>
          </cell>
        </row>
        <row r="965">
          <cell r="F965">
            <v>2313</v>
          </cell>
          <cell r="G965">
            <v>2313</v>
          </cell>
          <cell r="H965">
            <v>0</v>
          </cell>
          <cell r="I965">
            <v>0</v>
          </cell>
          <cell r="AY965">
            <v>0</v>
          </cell>
          <cell r="CK965">
            <v>0</v>
          </cell>
          <cell r="CL965">
            <v>0</v>
          </cell>
          <cell r="CM965">
            <v>0</v>
          </cell>
          <cell r="CU965">
            <v>0</v>
          </cell>
        </row>
        <row r="966">
          <cell r="F966">
            <v>0</v>
          </cell>
          <cell r="G966">
            <v>305</v>
          </cell>
          <cell r="H966">
            <v>0</v>
          </cell>
          <cell r="I966">
            <v>304.49</v>
          </cell>
          <cell r="AY966">
            <v>0</v>
          </cell>
          <cell r="CK966">
            <v>0</v>
          </cell>
          <cell r="CL966">
            <v>0</v>
          </cell>
          <cell r="CM966">
            <v>0</v>
          </cell>
          <cell r="CU966">
            <v>0</v>
          </cell>
        </row>
        <row r="967">
          <cell r="F967">
            <v>17000</v>
          </cell>
          <cell r="G967">
            <v>17000</v>
          </cell>
          <cell r="H967">
            <v>14351.91</v>
          </cell>
          <cell r="I967">
            <v>2123.91</v>
          </cell>
          <cell r="AY967">
            <v>513</v>
          </cell>
          <cell r="CK967">
            <v>0</v>
          </cell>
          <cell r="CL967">
            <v>0</v>
          </cell>
          <cell r="CM967">
            <v>0</v>
          </cell>
          <cell r="CU967">
            <v>0</v>
          </cell>
        </row>
        <row r="968">
          <cell r="F968">
            <v>5000</v>
          </cell>
          <cell r="G968">
            <v>5000</v>
          </cell>
          <cell r="H968">
            <v>3954.25</v>
          </cell>
          <cell r="I968">
            <v>0</v>
          </cell>
          <cell r="AY968">
            <v>0</v>
          </cell>
          <cell r="CK968">
            <v>0</v>
          </cell>
          <cell r="CL968">
            <v>0</v>
          </cell>
          <cell r="CM968">
            <v>0</v>
          </cell>
          <cell r="CU968">
            <v>0</v>
          </cell>
        </row>
        <row r="969">
          <cell r="F969">
            <v>10800</v>
          </cell>
          <cell r="G969">
            <v>10800</v>
          </cell>
          <cell r="H969">
            <v>8668.39</v>
          </cell>
          <cell r="I969">
            <v>1480.92</v>
          </cell>
          <cell r="AY969">
            <v>0</v>
          </cell>
          <cell r="CK969">
            <v>0</v>
          </cell>
          <cell r="CL969">
            <v>0</v>
          </cell>
          <cell r="CM969">
            <v>0</v>
          </cell>
          <cell r="CU969">
            <v>0</v>
          </cell>
        </row>
        <row r="970">
          <cell r="F970">
            <v>5500</v>
          </cell>
          <cell r="G970">
            <v>5500</v>
          </cell>
          <cell r="H970">
            <v>4039</v>
          </cell>
          <cell r="I970">
            <v>0</v>
          </cell>
          <cell r="AY970">
            <v>0</v>
          </cell>
          <cell r="CK970">
            <v>0</v>
          </cell>
          <cell r="CL970">
            <v>0</v>
          </cell>
          <cell r="CM970">
            <v>0</v>
          </cell>
          <cell r="CU970">
            <v>0</v>
          </cell>
        </row>
        <row r="971">
          <cell r="F971">
            <v>11200</v>
          </cell>
          <cell r="G971">
            <v>9000</v>
          </cell>
          <cell r="H971">
            <v>5659.2</v>
          </cell>
          <cell r="I971">
            <v>167.17</v>
          </cell>
          <cell r="AY971">
            <v>0</v>
          </cell>
          <cell r="CK971">
            <v>0</v>
          </cell>
          <cell r="CL971">
            <v>0</v>
          </cell>
          <cell r="CM971">
            <v>0</v>
          </cell>
          <cell r="CU971">
            <v>0</v>
          </cell>
        </row>
        <row r="972">
          <cell r="F972">
            <v>0</v>
          </cell>
          <cell r="G972">
            <v>2200</v>
          </cell>
          <cell r="H972">
            <v>1064.3</v>
          </cell>
          <cell r="I972">
            <v>410</v>
          </cell>
          <cell r="AY972">
            <v>0</v>
          </cell>
          <cell r="CK972">
            <v>0</v>
          </cell>
          <cell r="CL972">
            <v>0</v>
          </cell>
          <cell r="CM972">
            <v>0</v>
          </cell>
          <cell r="CU972">
            <v>0</v>
          </cell>
        </row>
        <row r="973">
          <cell r="F973">
            <v>1636</v>
          </cell>
          <cell r="G973">
            <v>1636</v>
          </cell>
          <cell r="H973">
            <v>149.69999999999999</v>
          </cell>
          <cell r="I973">
            <v>0</v>
          </cell>
          <cell r="AY973">
            <v>0</v>
          </cell>
          <cell r="CK973">
            <v>0</v>
          </cell>
          <cell r="CL973">
            <v>0</v>
          </cell>
          <cell r="CM973">
            <v>0</v>
          </cell>
          <cell r="CU973">
            <v>0</v>
          </cell>
        </row>
        <row r="974">
          <cell r="F974">
            <v>500</v>
          </cell>
          <cell r="G974">
            <v>500</v>
          </cell>
          <cell r="H974">
            <v>200</v>
          </cell>
          <cell r="I974">
            <v>0</v>
          </cell>
          <cell r="AY974">
            <v>0</v>
          </cell>
          <cell r="CK974">
            <v>0</v>
          </cell>
          <cell r="CL974">
            <v>0</v>
          </cell>
          <cell r="CM974">
            <v>0</v>
          </cell>
          <cell r="CU974">
            <v>0</v>
          </cell>
        </row>
        <row r="975">
          <cell r="F975">
            <v>500</v>
          </cell>
          <cell r="G975">
            <v>500</v>
          </cell>
          <cell r="H975">
            <v>0</v>
          </cell>
          <cell r="I975">
            <v>0</v>
          </cell>
          <cell r="AY975">
            <v>0</v>
          </cell>
          <cell r="CK975">
            <v>0</v>
          </cell>
          <cell r="CL975">
            <v>0</v>
          </cell>
          <cell r="CM975">
            <v>0</v>
          </cell>
          <cell r="CU975">
            <v>0</v>
          </cell>
        </row>
        <row r="976">
          <cell r="F976">
            <v>500</v>
          </cell>
          <cell r="G976">
            <v>500</v>
          </cell>
          <cell r="H976">
            <v>46</v>
          </cell>
          <cell r="I976">
            <v>0</v>
          </cell>
          <cell r="AY976">
            <v>0</v>
          </cell>
          <cell r="CK976">
            <v>0</v>
          </cell>
          <cell r="CL976">
            <v>0</v>
          </cell>
          <cell r="CM976">
            <v>0</v>
          </cell>
          <cell r="CU976">
            <v>0</v>
          </cell>
        </row>
        <row r="977">
          <cell r="F977">
            <v>46791</v>
          </cell>
          <cell r="G977">
            <v>50983.76</v>
          </cell>
          <cell r="H977">
            <v>50595.39</v>
          </cell>
          <cell r="I977">
            <v>0</v>
          </cell>
          <cell r="AY977">
            <v>512.46</v>
          </cell>
          <cell r="CK977">
            <v>0</v>
          </cell>
          <cell r="CL977">
            <v>0</v>
          </cell>
          <cell r="CM977">
            <v>0</v>
          </cell>
          <cell r="CU977">
            <v>0</v>
          </cell>
        </row>
        <row r="978">
          <cell r="F978">
            <v>2586840</v>
          </cell>
          <cell r="G978">
            <v>2586840</v>
          </cell>
          <cell r="H978">
            <v>1998374.52</v>
          </cell>
          <cell r="I978">
            <v>0</v>
          </cell>
          <cell r="AY978">
            <v>234100.98</v>
          </cell>
          <cell r="CK978">
            <v>15000</v>
          </cell>
          <cell r="CL978">
            <v>15000</v>
          </cell>
          <cell r="CM978">
            <v>15000</v>
          </cell>
          <cell r="CU978">
            <v>229235</v>
          </cell>
        </row>
        <row r="979">
          <cell r="F979">
            <v>535942</v>
          </cell>
          <cell r="G979">
            <v>1066084.5</v>
          </cell>
          <cell r="H979">
            <v>723310</v>
          </cell>
          <cell r="I979">
            <v>328320</v>
          </cell>
          <cell r="AY979">
            <v>0</v>
          </cell>
          <cell r="CK979">
            <v>0</v>
          </cell>
          <cell r="CL979">
            <v>0</v>
          </cell>
          <cell r="CM979">
            <v>0</v>
          </cell>
          <cell r="CU979">
            <v>0</v>
          </cell>
        </row>
        <row r="980">
          <cell r="F980">
            <v>44292</v>
          </cell>
          <cell r="G980">
            <v>45328.34</v>
          </cell>
          <cell r="H980">
            <v>39215.67</v>
          </cell>
          <cell r="I980">
            <v>0</v>
          </cell>
          <cell r="AY980">
            <v>4417</v>
          </cell>
          <cell r="CK980">
            <v>0</v>
          </cell>
          <cell r="CL980">
            <v>0</v>
          </cell>
          <cell r="CM980">
            <v>0</v>
          </cell>
          <cell r="CU980">
            <v>4046</v>
          </cell>
        </row>
        <row r="981">
          <cell r="F981">
            <v>168789</v>
          </cell>
          <cell r="G981">
            <v>168789</v>
          </cell>
          <cell r="H981">
            <v>82807.38</v>
          </cell>
          <cell r="I981">
            <v>0</v>
          </cell>
          <cell r="AY981">
            <v>0</v>
          </cell>
          <cell r="CK981">
            <v>0</v>
          </cell>
          <cell r="CL981">
            <v>0</v>
          </cell>
          <cell r="CM981">
            <v>0</v>
          </cell>
          <cell r="CU981">
            <v>0</v>
          </cell>
        </row>
        <row r="982">
          <cell r="F982">
            <v>512808</v>
          </cell>
          <cell r="G982">
            <v>512808</v>
          </cell>
          <cell r="H982">
            <v>8147.41</v>
          </cell>
          <cell r="I982">
            <v>0</v>
          </cell>
          <cell r="AY982">
            <v>0</v>
          </cell>
          <cell r="CK982">
            <v>0</v>
          </cell>
          <cell r="CL982">
            <v>0</v>
          </cell>
          <cell r="CM982">
            <v>0</v>
          </cell>
          <cell r="CU982">
            <v>0</v>
          </cell>
        </row>
        <row r="983">
          <cell r="F983">
            <v>0</v>
          </cell>
          <cell r="G983">
            <v>186777.60000000001</v>
          </cell>
          <cell r="H983">
            <v>186777.60000000001</v>
          </cell>
          <cell r="I983">
            <v>0</v>
          </cell>
          <cell r="AY983">
            <v>0</v>
          </cell>
          <cell r="CK983">
            <v>0</v>
          </cell>
          <cell r="CL983">
            <v>0</v>
          </cell>
          <cell r="CM983">
            <v>0</v>
          </cell>
          <cell r="CU983">
            <v>0</v>
          </cell>
        </row>
        <row r="984">
          <cell r="F984">
            <v>320222</v>
          </cell>
          <cell r="G984">
            <v>320222</v>
          </cell>
          <cell r="H984">
            <v>235080.56</v>
          </cell>
          <cell r="I984">
            <v>0</v>
          </cell>
          <cell r="AY984">
            <v>28220.35</v>
          </cell>
          <cell r="CK984">
            <v>0</v>
          </cell>
          <cell r="CL984">
            <v>0</v>
          </cell>
          <cell r="CM984">
            <v>0</v>
          </cell>
          <cell r="CU984">
            <v>28487.45</v>
          </cell>
        </row>
        <row r="985">
          <cell r="F985">
            <v>53734</v>
          </cell>
          <cell r="G985">
            <v>53734</v>
          </cell>
          <cell r="H985">
            <v>40491.160000000003</v>
          </cell>
          <cell r="I985">
            <v>0</v>
          </cell>
          <cell r="AY985">
            <v>4872.34</v>
          </cell>
          <cell r="CK985">
            <v>0</v>
          </cell>
          <cell r="CL985">
            <v>0</v>
          </cell>
          <cell r="CM985">
            <v>0</v>
          </cell>
          <cell r="CU985">
            <v>4862.75</v>
          </cell>
        </row>
        <row r="986">
          <cell r="F986">
            <v>79200</v>
          </cell>
          <cell r="G986">
            <v>79200</v>
          </cell>
          <cell r="H986">
            <v>59085</v>
          </cell>
          <cell r="I986">
            <v>0</v>
          </cell>
          <cell r="AY986">
            <v>7020</v>
          </cell>
          <cell r="CK986">
            <v>0</v>
          </cell>
          <cell r="CL986">
            <v>0</v>
          </cell>
          <cell r="CM986">
            <v>0</v>
          </cell>
          <cell r="CU986">
            <v>7020</v>
          </cell>
        </row>
        <row r="987">
          <cell r="F987">
            <v>58607</v>
          </cell>
          <cell r="G987">
            <v>58670.71</v>
          </cell>
          <cell r="H987">
            <v>58670.71</v>
          </cell>
          <cell r="I987">
            <v>0</v>
          </cell>
          <cell r="AY987">
            <v>0</v>
          </cell>
          <cell r="CK987">
            <v>0</v>
          </cell>
          <cell r="CL987">
            <v>0</v>
          </cell>
          <cell r="CM987">
            <v>0</v>
          </cell>
          <cell r="CU987">
            <v>0</v>
          </cell>
        </row>
        <row r="988">
          <cell r="F988">
            <v>338737</v>
          </cell>
          <cell r="G988">
            <v>338737</v>
          </cell>
          <cell r="H988">
            <v>239828.81</v>
          </cell>
          <cell r="I988">
            <v>0</v>
          </cell>
          <cell r="AY988">
            <v>26973.97</v>
          </cell>
          <cell r="CK988">
            <v>0</v>
          </cell>
          <cell r="CL988">
            <v>0</v>
          </cell>
          <cell r="CM988">
            <v>0</v>
          </cell>
          <cell r="CU988">
            <v>25999.32</v>
          </cell>
        </row>
        <row r="989">
          <cell r="F989">
            <v>993</v>
          </cell>
          <cell r="G989">
            <v>1993</v>
          </cell>
          <cell r="H989">
            <v>1505.02</v>
          </cell>
          <cell r="I989">
            <v>153.5</v>
          </cell>
          <cell r="AY989">
            <v>0</v>
          </cell>
          <cell r="CK989">
            <v>0</v>
          </cell>
          <cell r="CL989">
            <v>0</v>
          </cell>
          <cell r="CM989">
            <v>0</v>
          </cell>
          <cell r="CU989">
            <v>0</v>
          </cell>
        </row>
        <row r="990">
          <cell r="F990">
            <v>35032</v>
          </cell>
          <cell r="G990">
            <v>35427.33</v>
          </cell>
          <cell r="H990">
            <v>26178.33</v>
          </cell>
          <cell r="I990">
            <v>0</v>
          </cell>
          <cell r="AY990">
            <v>0</v>
          </cell>
          <cell r="CK990">
            <v>0</v>
          </cell>
          <cell r="CL990">
            <v>0</v>
          </cell>
          <cell r="CM990">
            <v>0</v>
          </cell>
          <cell r="CU990">
            <v>0</v>
          </cell>
        </row>
        <row r="991">
          <cell r="F991">
            <v>3636</v>
          </cell>
          <cell r="G991">
            <v>3636</v>
          </cell>
          <cell r="H991">
            <v>2410.52</v>
          </cell>
          <cell r="I991">
            <v>0</v>
          </cell>
          <cell r="AY991">
            <v>267.86</v>
          </cell>
          <cell r="CK991">
            <v>0</v>
          </cell>
          <cell r="CL991">
            <v>0</v>
          </cell>
          <cell r="CM991">
            <v>0</v>
          </cell>
          <cell r="CU991">
            <v>0</v>
          </cell>
        </row>
        <row r="992">
          <cell r="F992">
            <v>40702</v>
          </cell>
          <cell r="G992">
            <v>40702</v>
          </cell>
          <cell r="H992">
            <v>22770.75</v>
          </cell>
          <cell r="I992">
            <v>0</v>
          </cell>
          <cell r="AY992">
            <v>1172.73</v>
          </cell>
          <cell r="CK992">
            <v>0</v>
          </cell>
          <cell r="CL992">
            <v>0</v>
          </cell>
          <cell r="CM992">
            <v>0</v>
          </cell>
          <cell r="CU992">
            <v>0</v>
          </cell>
        </row>
        <row r="993">
          <cell r="F993">
            <v>1648</v>
          </cell>
          <cell r="G993">
            <v>20310</v>
          </cell>
          <cell r="H993">
            <v>19962.02</v>
          </cell>
          <cell r="I993">
            <v>0</v>
          </cell>
          <cell r="AY993">
            <v>0</v>
          </cell>
          <cell r="CK993">
            <v>0</v>
          </cell>
          <cell r="CL993">
            <v>0</v>
          </cell>
          <cell r="CM993">
            <v>0</v>
          </cell>
          <cell r="CU993">
            <v>0</v>
          </cell>
        </row>
        <row r="994">
          <cell r="F994">
            <v>22565</v>
          </cell>
          <cell r="G994">
            <v>22565</v>
          </cell>
          <cell r="H994">
            <v>13498.35</v>
          </cell>
          <cell r="I994">
            <v>1697</v>
          </cell>
          <cell r="AY994">
            <v>1619.35</v>
          </cell>
          <cell r="CK994">
            <v>0</v>
          </cell>
          <cell r="CL994">
            <v>0</v>
          </cell>
          <cell r="CM994">
            <v>0</v>
          </cell>
          <cell r="CU994">
            <v>0</v>
          </cell>
        </row>
        <row r="995">
          <cell r="F995">
            <v>506000</v>
          </cell>
          <cell r="G995">
            <v>445506.71</v>
          </cell>
          <cell r="H995">
            <v>362942.64</v>
          </cell>
          <cell r="I995">
            <v>0</v>
          </cell>
          <cell r="AY995">
            <v>42166</v>
          </cell>
          <cell r="CK995">
            <v>0</v>
          </cell>
          <cell r="CL995">
            <v>0</v>
          </cell>
          <cell r="CM995">
            <v>0</v>
          </cell>
          <cell r="CU995">
            <v>0</v>
          </cell>
        </row>
        <row r="996">
          <cell r="F996">
            <v>0</v>
          </cell>
          <cell r="G996">
            <v>4500</v>
          </cell>
          <cell r="H996">
            <v>0</v>
          </cell>
          <cell r="I996">
            <v>4500</v>
          </cell>
          <cell r="AY996">
            <v>0</v>
          </cell>
          <cell r="CK996">
            <v>0</v>
          </cell>
          <cell r="CL996">
            <v>0</v>
          </cell>
          <cell r="CM996">
            <v>0</v>
          </cell>
          <cell r="CU996">
            <v>0</v>
          </cell>
        </row>
        <row r="997">
          <cell r="F997">
            <v>1797</v>
          </cell>
          <cell r="G997">
            <v>1797</v>
          </cell>
          <cell r="H997">
            <v>1139.42</v>
          </cell>
          <cell r="I997">
            <v>0</v>
          </cell>
          <cell r="AY997">
            <v>0</v>
          </cell>
          <cell r="CK997">
            <v>0</v>
          </cell>
          <cell r="CL997">
            <v>0</v>
          </cell>
          <cell r="CM997">
            <v>0</v>
          </cell>
          <cell r="CU997">
            <v>0</v>
          </cell>
        </row>
        <row r="998">
          <cell r="F998">
            <v>3837</v>
          </cell>
          <cell r="G998">
            <v>159</v>
          </cell>
          <cell r="H998">
            <v>0</v>
          </cell>
          <cell r="I998">
            <v>0</v>
          </cell>
          <cell r="AY998">
            <v>0</v>
          </cell>
          <cell r="CK998">
            <v>0</v>
          </cell>
          <cell r="CL998">
            <v>0</v>
          </cell>
          <cell r="CM998">
            <v>0</v>
          </cell>
          <cell r="CU998">
            <v>0</v>
          </cell>
        </row>
        <row r="999">
          <cell r="F999">
            <v>55000</v>
          </cell>
          <cell r="G999">
            <v>35000</v>
          </cell>
          <cell r="H999">
            <v>15984.46</v>
          </cell>
          <cell r="I999">
            <v>9</v>
          </cell>
          <cell r="AY999">
            <v>34.03</v>
          </cell>
          <cell r="CK999">
            <v>0</v>
          </cell>
          <cell r="CL999">
            <v>0</v>
          </cell>
          <cell r="CM999">
            <v>0</v>
          </cell>
          <cell r="CU999">
            <v>0</v>
          </cell>
        </row>
        <row r="1000">
          <cell r="F1000">
            <v>17061</v>
          </cell>
          <cell r="G1000">
            <v>15661</v>
          </cell>
          <cell r="H1000">
            <v>11369</v>
          </cell>
          <cell r="I1000">
            <v>700</v>
          </cell>
          <cell r="AY1000">
            <v>1290</v>
          </cell>
          <cell r="CK1000">
            <v>0</v>
          </cell>
          <cell r="CL1000">
            <v>0</v>
          </cell>
          <cell r="CM1000">
            <v>0</v>
          </cell>
          <cell r="CU1000">
            <v>0</v>
          </cell>
        </row>
        <row r="1001">
          <cell r="F1001">
            <v>62172</v>
          </cell>
          <cell r="G1001">
            <v>62172</v>
          </cell>
          <cell r="H1001">
            <v>44689.5</v>
          </cell>
          <cell r="I1001">
            <v>11366.52</v>
          </cell>
          <cell r="AY1001">
            <v>0</v>
          </cell>
          <cell r="CK1001">
            <v>0</v>
          </cell>
          <cell r="CL1001">
            <v>0</v>
          </cell>
          <cell r="CM1001">
            <v>0</v>
          </cell>
          <cell r="CU1001">
            <v>0</v>
          </cell>
        </row>
        <row r="1002">
          <cell r="F1002">
            <v>6410</v>
          </cell>
          <cell r="G1002">
            <v>2357</v>
          </cell>
          <cell r="H1002">
            <v>2357</v>
          </cell>
          <cell r="I1002">
            <v>0</v>
          </cell>
          <cell r="AY1002">
            <v>0</v>
          </cell>
          <cell r="CK1002">
            <v>0</v>
          </cell>
          <cell r="CL1002">
            <v>0</v>
          </cell>
          <cell r="CM1002">
            <v>0</v>
          </cell>
          <cell r="CU1002">
            <v>0</v>
          </cell>
        </row>
        <row r="1003">
          <cell r="F1003">
            <v>3268</v>
          </cell>
          <cell r="G1003">
            <v>3675.48</v>
          </cell>
          <cell r="H1003">
            <v>3663.48</v>
          </cell>
          <cell r="I1003">
            <v>0</v>
          </cell>
          <cell r="AY1003">
            <v>308</v>
          </cell>
          <cell r="CK1003">
            <v>0</v>
          </cell>
          <cell r="CL1003">
            <v>0</v>
          </cell>
          <cell r="CM1003">
            <v>0</v>
          </cell>
          <cell r="CU1003">
            <v>0</v>
          </cell>
        </row>
        <row r="1004">
          <cell r="F1004">
            <v>6000</v>
          </cell>
          <cell r="G1004">
            <v>3840.83</v>
          </cell>
          <cell r="H1004">
            <v>2454.9</v>
          </cell>
          <cell r="I1004">
            <v>0</v>
          </cell>
          <cell r="AY1004">
            <v>0</v>
          </cell>
          <cell r="CK1004">
            <v>0</v>
          </cell>
          <cell r="CL1004">
            <v>0</v>
          </cell>
          <cell r="CM1004">
            <v>0</v>
          </cell>
          <cell r="CU1004">
            <v>0</v>
          </cell>
        </row>
        <row r="1005">
          <cell r="F1005">
            <v>30000</v>
          </cell>
          <cell r="G1005">
            <v>15600.5</v>
          </cell>
          <cell r="H1005">
            <v>14343.83</v>
          </cell>
          <cell r="I1005">
            <v>884</v>
          </cell>
          <cell r="AY1005">
            <v>0</v>
          </cell>
          <cell r="CK1005">
            <v>0</v>
          </cell>
          <cell r="CL1005">
            <v>0</v>
          </cell>
          <cell r="CM1005">
            <v>0</v>
          </cell>
          <cell r="CU1005">
            <v>0</v>
          </cell>
        </row>
        <row r="1006">
          <cell r="F1006">
            <v>4100</v>
          </cell>
          <cell r="G1006">
            <v>4100</v>
          </cell>
          <cell r="H1006">
            <v>2436.13</v>
          </cell>
          <cell r="I1006">
            <v>1084</v>
          </cell>
          <cell r="AY1006">
            <v>1020.52</v>
          </cell>
          <cell r="CK1006">
            <v>0</v>
          </cell>
          <cell r="CL1006">
            <v>0</v>
          </cell>
          <cell r="CM1006">
            <v>0</v>
          </cell>
          <cell r="CU1006">
            <v>0</v>
          </cell>
        </row>
        <row r="1007">
          <cell r="F1007">
            <v>14000</v>
          </cell>
          <cell r="G1007">
            <v>14000</v>
          </cell>
          <cell r="H1007">
            <v>11386.8</v>
          </cell>
          <cell r="I1007">
            <v>1354</v>
          </cell>
          <cell r="AY1007">
            <v>0</v>
          </cell>
          <cell r="CK1007">
            <v>0</v>
          </cell>
          <cell r="CL1007">
            <v>0</v>
          </cell>
          <cell r="CM1007">
            <v>0</v>
          </cell>
          <cell r="CU1007">
            <v>0</v>
          </cell>
        </row>
        <row r="1008">
          <cell r="F1008">
            <v>1911</v>
          </cell>
          <cell r="G1008">
            <v>1911</v>
          </cell>
          <cell r="H1008">
            <v>1320.23</v>
          </cell>
          <cell r="I1008">
            <v>0</v>
          </cell>
          <cell r="AY1008">
            <v>0</v>
          </cell>
          <cell r="CK1008">
            <v>0</v>
          </cell>
          <cell r="CL1008">
            <v>0</v>
          </cell>
          <cell r="CM1008">
            <v>0</v>
          </cell>
          <cell r="CU1008">
            <v>0</v>
          </cell>
        </row>
        <row r="1009">
          <cell r="F1009">
            <v>9000</v>
          </cell>
          <cell r="G1009">
            <v>9000</v>
          </cell>
          <cell r="H1009">
            <v>3386.46</v>
          </cell>
          <cell r="I1009">
            <v>0</v>
          </cell>
          <cell r="AY1009">
            <v>217.99</v>
          </cell>
          <cell r="CK1009">
            <v>0</v>
          </cell>
          <cell r="CL1009">
            <v>0</v>
          </cell>
          <cell r="CM1009">
            <v>0</v>
          </cell>
          <cell r="CU1009">
            <v>0</v>
          </cell>
        </row>
        <row r="1010">
          <cell r="F1010">
            <v>14400</v>
          </cell>
          <cell r="G1010">
            <v>14400</v>
          </cell>
          <cell r="H1010">
            <v>7073</v>
          </cell>
          <cell r="I1010">
            <v>1499</v>
          </cell>
          <cell r="AY1010">
            <v>0</v>
          </cell>
          <cell r="CK1010">
            <v>0</v>
          </cell>
          <cell r="CL1010">
            <v>0</v>
          </cell>
          <cell r="CM1010">
            <v>0</v>
          </cell>
          <cell r="CU1010">
            <v>0</v>
          </cell>
        </row>
        <row r="1011">
          <cell r="F1011">
            <v>12400</v>
          </cell>
          <cell r="G1011">
            <v>12400</v>
          </cell>
          <cell r="H1011">
            <v>6188.5</v>
          </cell>
          <cell r="I1011">
            <v>920.95</v>
          </cell>
          <cell r="AY1011">
            <v>348.55</v>
          </cell>
          <cell r="CK1011">
            <v>0</v>
          </cell>
          <cell r="CL1011">
            <v>0</v>
          </cell>
          <cell r="CM1011">
            <v>0</v>
          </cell>
          <cell r="CU1011">
            <v>0</v>
          </cell>
        </row>
        <row r="1012">
          <cell r="F1012">
            <v>6300</v>
          </cell>
          <cell r="G1012">
            <v>6300</v>
          </cell>
          <cell r="H1012">
            <v>5938.1</v>
          </cell>
          <cell r="I1012">
            <v>334</v>
          </cell>
          <cell r="AY1012">
            <v>433</v>
          </cell>
          <cell r="CK1012">
            <v>0</v>
          </cell>
          <cell r="CL1012">
            <v>0</v>
          </cell>
          <cell r="CM1012">
            <v>0</v>
          </cell>
          <cell r="CU1012">
            <v>0</v>
          </cell>
        </row>
        <row r="1013">
          <cell r="F1013">
            <v>1830</v>
          </cell>
          <cell r="G1013">
            <v>1610</v>
          </cell>
          <cell r="H1013">
            <v>581.69000000000005</v>
          </cell>
          <cell r="I1013">
            <v>164.9</v>
          </cell>
          <cell r="AY1013">
            <v>0</v>
          </cell>
          <cell r="CK1013">
            <v>0</v>
          </cell>
          <cell r="CL1013">
            <v>0</v>
          </cell>
          <cell r="CM1013">
            <v>0</v>
          </cell>
          <cell r="CU1013">
            <v>0</v>
          </cell>
        </row>
        <row r="1014">
          <cell r="F1014">
            <v>850</v>
          </cell>
          <cell r="G1014">
            <v>850</v>
          </cell>
          <cell r="H1014">
            <v>299</v>
          </cell>
          <cell r="I1014">
            <v>0</v>
          </cell>
          <cell r="AY1014">
            <v>0</v>
          </cell>
          <cell r="CK1014">
            <v>0</v>
          </cell>
          <cell r="CL1014">
            <v>0</v>
          </cell>
          <cell r="CM1014">
            <v>0</v>
          </cell>
          <cell r="CU1014">
            <v>0</v>
          </cell>
        </row>
        <row r="1015">
          <cell r="F1015">
            <v>1000</v>
          </cell>
          <cell r="G1015">
            <v>1000</v>
          </cell>
          <cell r="H1015">
            <v>348.4</v>
          </cell>
          <cell r="I1015">
            <v>0</v>
          </cell>
          <cell r="AY1015">
            <v>0</v>
          </cell>
          <cell r="CK1015">
            <v>0</v>
          </cell>
          <cell r="CL1015">
            <v>0</v>
          </cell>
          <cell r="CM1015">
            <v>0</v>
          </cell>
          <cell r="CU1015">
            <v>0</v>
          </cell>
        </row>
        <row r="1016">
          <cell r="F1016">
            <v>3266</v>
          </cell>
          <cell r="G1016">
            <v>1266</v>
          </cell>
          <cell r="H1016">
            <v>0</v>
          </cell>
          <cell r="I1016">
            <v>0</v>
          </cell>
          <cell r="AY1016">
            <v>0</v>
          </cell>
          <cell r="CK1016">
            <v>0</v>
          </cell>
          <cell r="CL1016">
            <v>0</v>
          </cell>
          <cell r="CM1016">
            <v>0</v>
          </cell>
          <cell r="CU1016">
            <v>0</v>
          </cell>
        </row>
        <row r="1017">
          <cell r="F1017">
            <v>356970</v>
          </cell>
          <cell r="G1017">
            <v>263815.53000000003</v>
          </cell>
          <cell r="H1017">
            <v>26242.57</v>
          </cell>
          <cell r="I1017">
            <v>2977.25</v>
          </cell>
          <cell r="AY1017">
            <v>0</v>
          </cell>
          <cell r="CK1017">
            <v>0</v>
          </cell>
          <cell r="CL1017">
            <v>0</v>
          </cell>
          <cell r="CM1017">
            <v>0</v>
          </cell>
          <cell r="CU1017">
            <v>0</v>
          </cell>
        </row>
        <row r="1018">
          <cell r="F1018">
            <v>0</v>
          </cell>
          <cell r="G1018">
            <v>62195</v>
          </cell>
          <cell r="H1018">
            <v>62194.28</v>
          </cell>
          <cell r="I1018">
            <v>0</v>
          </cell>
          <cell r="AY1018">
            <v>0</v>
          </cell>
          <cell r="CK1018">
            <v>0</v>
          </cell>
          <cell r="CL1018">
            <v>0</v>
          </cell>
          <cell r="CM1018">
            <v>0</v>
          </cell>
          <cell r="CU1018">
            <v>0</v>
          </cell>
        </row>
        <row r="1019">
          <cell r="F1019">
            <v>3426552</v>
          </cell>
          <cell r="G1019">
            <v>3426552</v>
          </cell>
          <cell r="H1019">
            <v>2693719</v>
          </cell>
          <cell r="I1019">
            <v>0</v>
          </cell>
          <cell r="AY1019">
            <v>299821</v>
          </cell>
          <cell r="CK1019">
            <v>0</v>
          </cell>
          <cell r="CL1019">
            <v>0</v>
          </cell>
          <cell r="CM1019">
            <v>0</v>
          </cell>
          <cell r="CU1019">
            <v>299821</v>
          </cell>
        </row>
        <row r="1020">
          <cell r="F1020">
            <v>0</v>
          </cell>
          <cell r="G1020">
            <v>24184.85</v>
          </cell>
          <cell r="H1020">
            <v>21221.03</v>
          </cell>
          <cell r="I1020">
            <v>0</v>
          </cell>
          <cell r="AY1020">
            <v>0</v>
          </cell>
          <cell r="CK1020">
            <v>0</v>
          </cell>
          <cell r="CL1020">
            <v>0</v>
          </cell>
          <cell r="CM1020">
            <v>0</v>
          </cell>
          <cell r="CU1020">
            <v>0</v>
          </cell>
        </row>
        <row r="1021">
          <cell r="F1021">
            <v>15179</v>
          </cell>
          <cell r="G1021">
            <v>22066.5</v>
          </cell>
          <cell r="H1021">
            <v>22066.5</v>
          </cell>
          <cell r="I1021">
            <v>0</v>
          </cell>
          <cell r="AY1021">
            <v>1855</v>
          </cell>
          <cell r="CK1021">
            <v>0</v>
          </cell>
          <cell r="CL1021">
            <v>0</v>
          </cell>
          <cell r="CM1021">
            <v>0</v>
          </cell>
          <cell r="CU1021">
            <v>2040</v>
          </cell>
        </row>
        <row r="1022">
          <cell r="F1022">
            <v>210160</v>
          </cell>
          <cell r="G1022">
            <v>210160</v>
          </cell>
          <cell r="H1022">
            <v>105580.6</v>
          </cell>
          <cell r="I1022">
            <v>0</v>
          </cell>
          <cell r="AY1022">
            <v>0</v>
          </cell>
          <cell r="CK1022">
            <v>0</v>
          </cell>
          <cell r="CL1022">
            <v>0</v>
          </cell>
          <cell r="CM1022">
            <v>0</v>
          </cell>
          <cell r="CU1022">
            <v>0</v>
          </cell>
        </row>
        <row r="1023">
          <cell r="F1023">
            <v>670392</v>
          </cell>
          <cell r="G1023">
            <v>670392</v>
          </cell>
          <cell r="H1023">
            <v>0</v>
          </cell>
          <cell r="I1023">
            <v>0</v>
          </cell>
          <cell r="AY1023">
            <v>0</v>
          </cell>
          <cell r="CK1023">
            <v>0</v>
          </cell>
          <cell r="CL1023">
            <v>0</v>
          </cell>
          <cell r="CM1023">
            <v>0</v>
          </cell>
          <cell r="CU1023">
            <v>0</v>
          </cell>
        </row>
        <row r="1024">
          <cell r="F1024">
            <v>513506</v>
          </cell>
          <cell r="G1024">
            <v>513506</v>
          </cell>
          <cell r="H1024">
            <v>394906.41</v>
          </cell>
          <cell r="I1024">
            <v>0</v>
          </cell>
          <cell r="AY1024">
            <v>44650.58</v>
          </cell>
          <cell r="CK1024">
            <v>0</v>
          </cell>
          <cell r="CL1024">
            <v>0</v>
          </cell>
          <cell r="CM1024">
            <v>0</v>
          </cell>
          <cell r="CU1024">
            <v>45036.12</v>
          </cell>
        </row>
        <row r="1025">
          <cell r="F1025">
            <v>87191</v>
          </cell>
          <cell r="G1025">
            <v>87191</v>
          </cell>
          <cell r="H1025">
            <v>68894.86</v>
          </cell>
          <cell r="I1025">
            <v>0</v>
          </cell>
          <cell r="AY1025">
            <v>7812.26</v>
          </cell>
          <cell r="CK1025">
            <v>0</v>
          </cell>
          <cell r="CL1025">
            <v>0</v>
          </cell>
          <cell r="CM1025">
            <v>0</v>
          </cell>
          <cell r="CU1025">
            <v>7793.83</v>
          </cell>
        </row>
        <row r="1026">
          <cell r="F1026">
            <v>112200</v>
          </cell>
          <cell r="G1026">
            <v>112200</v>
          </cell>
          <cell r="H1026">
            <v>89212.5</v>
          </cell>
          <cell r="I1026">
            <v>0</v>
          </cell>
          <cell r="AY1026">
            <v>9945</v>
          </cell>
          <cell r="CK1026">
            <v>0</v>
          </cell>
          <cell r="CL1026">
            <v>0</v>
          </cell>
          <cell r="CM1026">
            <v>0</v>
          </cell>
          <cell r="CU1026">
            <v>9945</v>
          </cell>
        </row>
        <row r="1027">
          <cell r="F1027">
            <v>76522</v>
          </cell>
          <cell r="G1027">
            <v>80644.490000000005</v>
          </cell>
          <cell r="H1027">
            <v>80644.490000000005</v>
          </cell>
          <cell r="I1027">
            <v>0</v>
          </cell>
          <cell r="AY1027">
            <v>0</v>
          </cell>
          <cell r="CK1027">
            <v>0</v>
          </cell>
          <cell r="CL1027">
            <v>0</v>
          </cell>
          <cell r="CM1027">
            <v>0</v>
          </cell>
          <cell r="CU1027">
            <v>0</v>
          </cell>
        </row>
        <row r="1028">
          <cell r="F1028">
            <v>420070</v>
          </cell>
          <cell r="G1028">
            <v>420070</v>
          </cell>
          <cell r="H1028">
            <v>283310.27</v>
          </cell>
          <cell r="I1028">
            <v>0</v>
          </cell>
          <cell r="AY1028">
            <v>30117.65</v>
          </cell>
          <cell r="CK1028">
            <v>0</v>
          </cell>
          <cell r="CL1028">
            <v>0</v>
          </cell>
          <cell r="CM1028">
            <v>0</v>
          </cell>
          <cell r="CU1028">
            <v>30144.33</v>
          </cell>
        </row>
        <row r="1029">
          <cell r="F1029">
            <v>107647</v>
          </cell>
          <cell r="G1029">
            <v>107647</v>
          </cell>
          <cell r="H1029">
            <v>77189.100000000006</v>
          </cell>
          <cell r="I1029">
            <v>0</v>
          </cell>
          <cell r="AY1029">
            <v>7333.3</v>
          </cell>
          <cell r="CK1029">
            <v>0</v>
          </cell>
          <cell r="CL1029">
            <v>0</v>
          </cell>
          <cell r="CM1029">
            <v>0</v>
          </cell>
          <cell r="CU1029">
            <v>0</v>
          </cell>
        </row>
        <row r="1030">
          <cell r="F1030">
            <v>150649</v>
          </cell>
          <cell r="G1030">
            <v>136650</v>
          </cell>
          <cell r="H1030">
            <v>114458.03</v>
          </cell>
          <cell r="I1030">
            <v>5197.51</v>
          </cell>
          <cell r="AY1030">
            <v>0</v>
          </cell>
          <cell r="CK1030">
            <v>0</v>
          </cell>
          <cell r="CL1030">
            <v>0</v>
          </cell>
          <cell r="CM1030">
            <v>0</v>
          </cell>
          <cell r="CU1030">
            <v>0</v>
          </cell>
        </row>
        <row r="1031">
          <cell r="F1031">
            <v>22301</v>
          </cell>
          <cell r="G1031">
            <v>54840.69</v>
          </cell>
          <cell r="H1031">
            <v>45177.599999999999</v>
          </cell>
          <cell r="I1031">
            <v>13271.12</v>
          </cell>
          <cell r="AY1031">
            <v>2311.7800000000002</v>
          </cell>
          <cell r="CK1031">
            <v>0</v>
          </cell>
          <cell r="CL1031">
            <v>0</v>
          </cell>
          <cell r="CM1031">
            <v>0</v>
          </cell>
          <cell r="CU1031">
            <v>0</v>
          </cell>
        </row>
        <row r="1032">
          <cell r="F1032">
            <v>17800</v>
          </cell>
          <cell r="G1032">
            <v>17800</v>
          </cell>
          <cell r="H1032">
            <v>15405.49</v>
          </cell>
          <cell r="I1032">
            <v>1560</v>
          </cell>
          <cell r="AY1032">
            <v>0</v>
          </cell>
          <cell r="CK1032">
            <v>0</v>
          </cell>
          <cell r="CL1032">
            <v>0</v>
          </cell>
          <cell r="CM1032">
            <v>0</v>
          </cell>
          <cell r="CU1032">
            <v>0</v>
          </cell>
        </row>
        <row r="1033">
          <cell r="F1033">
            <v>21000</v>
          </cell>
          <cell r="G1033">
            <v>21000</v>
          </cell>
          <cell r="H1033">
            <v>16390</v>
          </cell>
          <cell r="I1033">
            <v>0</v>
          </cell>
          <cell r="AY1033">
            <v>0</v>
          </cell>
          <cell r="CK1033">
            <v>0</v>
          </cell>
          <cell r="CL1033">
            <v>0</v>
          </cell>
          <cell r="CM1033">
            <v>0</v>
          </cell>
          <cell r="CU1033">
            <v>0</v>
          </cell>
        </row>
        <row r="1034">
          <cell r="F1034">
            <v>500</v>
          </cell>
          <cell r="G1034">
            <v>500</v>
          </cell>
          <cell r="H1034">
            <v>0</v>
          </cell>
          <cell r="I1034">
            <v>0</v>
          </cell>
          <cell r="AY1034">
            <v>0</v>
          </cell>
          <cell r="CK1034">
            <v>0</v>
          </cell>
          <cell r="CL1034">
            <v>0</v>
          </cell>
          <cell r="CM1034">
            <v>0</v>
          </cell>
          <cell r="CU1034">
            <v>0</v>
          </cell>
        </row>
        <row r="1035">
          <cell r="F1035">
            <v>11198</v>
          </cell>
          <cell r="G1035">
            <v>99897.35</v>
          </cell>
          <cell r="H1035">
            <v>100570.79</v>
          </cell>
          <cell r="I1035">
            <v>-673.44</v>
          </cell>
          <cell r="AY1035">
            <v>350.5</v>
          </cell>
          <cell r="CK1035">
            <v>0</v>
          </cell>
          <cell r="CL1035">
            <v>0</v>
          </cell>
          <cell r="CM1035">
            <v>0</v>
          </cell>
          <cell r="CU1035">
            <v>0</v>
          </cell>
        </row>
        <row r="1036">
          <cell r="F1036">
            <v>0</v>
          </cell>
          <cell r="G1036">
            <v>13999</v>
          </cell>
          <cell r="H1036">
            <v>13810.28</v>
          </cell>
          <cell r="I1036">
            <v>0</v>
          </cell>
          <cell r="AY1036">
            <v>0</v>
          </cell>
          <cell r="CK1036">
            <v>0</v>
          </cell>
          <cell r="CL1036">
            <v>0</v>
          </cell>
          <cell r="CM1036">
            <v>0</v>
          </cell>
          <cell r="CU1036">
            <v>0</v>
          </cell>
        </row>
        <row r="1037">
          <cell r="F1037">
            <v>1906644</v>
          </cell>
          <cell r="G1037">
            <v>1906644</v>
          </cell>
          <cell r="H1037">
            <v>1437338.42</v>
          </cell>
          <cell r="I1037">
            <v>0</v>
          </cell>
          <cell r="AY1037">
            <v>167816.32000000001</v>
          </cell>
          <cell r="CK1037">
            <v>0</v>
          </cell>
          <cell r="CL1037">
            <v>0</v>
          </cell>
          <cell r="CM1037">
            <v>0</v>
          </cell>
          <cell r="CU1037">
            <v>165466</v>
          </cell>
        </row>
        <row r="1038">
          <cell r="F1038">
            <v>20827</v>
          </cell>
          <cell r="G1038">
            <v>20827</v>
          </cell>
          <cell r="H1038">
            <v>14274.5</v>
          </cell>
          <cell r="I1038">
            <v>0</v>
          </cell>
          <cell r="AY1038">
            <v>1854</v>
          </cell>
          <cell r="CK1038">
            <v>0</v>
          </cell>
          <cell r="CL1038">
            <v>0</v>
          </cell>
          <cell r="CM1038">
            <v>0</v>
          </cell>
          <cell r="CU1038">
            <v>1483</v>
          </cell>
        </row>
        <row r="1039">
          <cell r="F1039">
            <v>121048</v>
          </cell>
          <cell r="G1039">
            <v>121048</v>
          </cell>
          <cell r="H1039">
            <v>55278.720000000001</v>
          </cell>
          <cell r="I1039">
            <v>0</v>
          </cell>
          <cell r="AY1039">
            <v>0</v>
          </cell>
          <cell r="CK1039">
            <v>0</v>
          </cell>
          <cell r="CL1039">
            <v>0</v>
          </cell>
          <cell r="CM1039">
            <v>0</v>
          </cell>
          <cell r="CU1039">
            <v>0</v>
          </cell>
        </row>
        <row r="1040">
          <cell r="F1040">
            <v>374855</v>
          </cell>
          <cell r="G1040">
            <v>374855</v>
          </cell>
          <cell r="H1040">
            <v>7543.75</v>
          </cell>
          <cell r="I1040">
            <v>0</v>
          </cell>
          <cell r="AY1040">
            <v>0</v>
          </cell>
          <cell r="CK1040">
            <v>0</v>
          </cell>
          <cell r="CL1040">
            <v>0</v>
          </cell>
          <cell r="CM1040">
            <v>0</v>
          </cell>
          <cell r="CU1040">
            <v>0</v>
          </cell>
        </row>
        <row r="1041">
          <cell r="F1041">
            <v>262521</v>
          </cell>
          <cell r="G1041">
            <v>262521</v>
          </cell>
          <cell r="H1041">
            <v>190945.21</v>
          </cell>
          <cell r="I1041">
            <v>0</v>
          </cell>
          <cell r="AY1041">
            <v>22732.76</v>
          </cell>
          <cell r="CK1041">
            <v>0</v>
          </cell>
          <cell r="CL1041">
            <v>0</v>
          </cell>
          <cell r="CM1041">
            <v>0</v>
          </cell>
          <cell r="CU1041">
            <v>22758.42</v>
          </cell>
        </row>
        <row r="1042">
          <cell r="F1042">
            <v>44499</v>
          </cell>
          <cell r="G1042">
            <v>44499</v>
          </cell>
          <cell r="H1042">
            <v>33146.47</v>
          </cell>
          <cell r="I1042">
            <v>0</v>
          </cell>
          <cell r="AY1042">
            <v>3961.28</v>
          </cell>
          <cell r="CK1042">
            <v>0</v>
          </cell>
          <cell r="CL1042">
            <v>0</v>
          </cell>
          <cell r="CM1042">
            <v>0</v>
          </cell>
          <cell r="CU1042">
            <v>3916.46</v>
          </cell>
        </row>
        <row r="1043">
          <cell r="F1043">
            <v>59400</v>
          </cell>
          <cell r="G1043">
            <v>59400</v>
          </cell>
          <cell r="H1043">
            <v>45045</v>
          </cell>
          <cell r="I1043">
            <v>0</v>
          </cell>
          <cell r="AY1043">
            <v>5265</v>
          </cell>
          <cell r="CK1043">
            <v>0</v>
          </cell>
          <cell r="CL1043">
            <v>0</v>
          </cell>
          <cell r="CM1043">
            <v>0</v>
          </cell>
          <cell r="CU1043">
            <v>5265</v>
          </cell>
        </row>
        <row r="1044">
          <cell r="F1044">
            <v>42841</v>
          </cell>
          <cell r="G1044">
            <v>44519.7</v>
          </cell>
          <cell r="H1044">
            <v>44519.7</v>
          </cell>
          <cell r="I1044">
            <v>0</v>
          </cell>
          <cell r="AY1044">
            <v>0</v>
          </cell>
          <cell r="CK1044">
            <v>0</v>
          </cell>
          <cell r="CL1044">
            <v>0</v>
          </cell>
          <cell r="CM1044">
            <v>0</v>
          </cell>
          <cell r="CU1044">
            <v>0</v>
          </cell>
        </row>
        <row r="1045">
          <cell r="F1045">
            <v>245045</v>
          </cell>
          <cell r="G1045">
            <v>245045</v>
          </cell>
          <cell r="H1045">
            <v>158886.94</v>
          </cell>
          <cell r="I1045">
            <v>0</v>
          </cell>
          <cell r="AY1045">
            <v>17742.439999999999</v>
          </cell>
          <cell r="CK1045">
            <v>0</v>
          </cell>
          <cell r="CL1045">
            <v>0</v>
          </cell>
          <cell r="CM1045">
            <v>0</v>
          </cell>
          <cell r="CU1045">
            <v>17364.22</v>
          </cell>
        </row>
        <row r="1046">
          <cell r="F1046">
            <v>10284</v>
          </cell>
          <cell r="G1046">
            <v>10284</v>
          </cell>
          <cell r="H1046">
            <v>8206.2999999999993</v>
          </cell>
          <cell r="I1046">
            <v>0</v>
          </cell>
          <cell r="AY1046">
            <v>635.22</v>
          </cell>
          <cell r="CK1046">
            <v>0</v>
          </cell>
          <cell r="CL1046">
            <v>0</v>
          </cell>
          <cell r="CM1046">
            <v>0</v>
          </cell>
          <cell r="CU1046">
            <v>0</v>
          </cell>
        </row>
        <row r="1047">
          <cell r="F1047">
            <v>1673</v>
          </cell>
          <cell r="G1047">
            <v>1673</v>
          </cell>
          <cell r="H1047">
            <v>1109.2</v>
          </cell>
          <cell r="I1047">
            <v>0</v>
          </cell>
          <cell r="AY1047">
            <v>123.25</v>
          </cell>
          <cell r="CK1047">
            <v>0</v>
          </cell>
          <cell r="CL1047">
            <v>0</v>
          </cell>
          <cell r="CM1047">
            <v>0</v>
          </cell>
          <cell r="CU1047">
            <v>0</v>
          </cell>
        </row>
        <row r="1048">
          <cell r="F1048">
            <v>39295</v>
          </cell>
          <cell r="G1048">
            <v>39295</v>
          </cell>
          <cell r="H1048">
            <v>25531.59</v>
          </cell>
          <cell r="I1048">
            <v>0</v>
          </cell>
          <cell r="AY1048">
            <v>1481.6</v>
          </cell>
          <cell r="CK1048">
            <v>0</v>
          </cell>
          <cell r="CL1048">
            <v>0</v>
          </cell>
          <cell r="CM1048">
            <v>0</v>
          </cell>
          <cell r="CU1048">
            <v>0</v>
          </cell>
        </row>
        <row r="1049">
          <cell r="F1049">
            <v>92933</v>
          </cell>
          <cell r="G1049">
            <v>92933</v>
          </cell>
          <cell r="H1049">
            <v>56888.45</v>
          </cell>
          <cell r="I1049">
            <v>7179</v>
          </cell>
          <cell r="AY1049">
            <v>6235.45</v>
          </cell>
          <cell r="CK1049">
            <v>0</v>
          </cell>
          <cell r="CL1049">
            <v>0</v>
          </cell>
          <cell r="CM1049">
            <v>0</v>
          </cell>
          <cell r="CU1049">
            <v>0</v>
          </cell>
        </row>
        <row r="1050">
          <cell r="F1050">
            <v>63000</v>
          </cell>
          <cell r="G1050">
            <v>63000</v>
          </cell>
          <cell r="H1050">
            <v>44123.55</v>
          </cell>
          <cell r="I1050">
            <v>11584.78</v>
          </cell>
          <cell r="AY1050">
            <v>0</v>
          </cell>
          <cell r="CK1050">
            <v>0</v>
          </cell>
          <cell r="CL1050">
            <v>0</v>
          </cell>
          <cell r="CM1050">
            <v>0</v>
          </cell>
          <cell r="CU1050">
            <v>0</v>
          </cell>
        </row>
        <row r="1051">
          <cell r="F1051">
            <v>105135</v>
          </cell>
          <cell r="G1051">
            <v>105135</v>
          </cell>
          <cell r="H1051">
            <v>27637.13</v>
          </cell>
          <cell r="I1051">
            <v>0</v>
          </cell>
          <cell r="AY1051">
            <v>0</v>
          </cell>
          <cell r="CK1051">
            <v>0</v>
          </cell>
          <cell r="CL1051">
            <v>0</v>
          </cell>
          <cell r="CM1051">
            <v>0</v>
          </cell>
          <cell r="CU1051">
            <v>0</v>
          </cell>
        </row>
        <row r="1052">
          <cell r="F1052">
            <v>5284</v>
          </cell>
          <cell r="G1052">
            <v>3791.64</v>
          </cell>
          <cell r="H1052">
            <v>2782.85</v>
          </cell>
          <cell r="I1052">
            <v>0</v>
          </cell>
          <cell r="AY1052">
            <v>150</v>
          </cell>
          <cell r="CK1052">
            <v>0</v>
          </cell>
          <cell r="CL1052">
            <v>0</v>
          </cell>
          <cell r="CM1052">
            <v>0</v>
          </cell>
          <cell r="CU1052">
            <v>0</v>
          </cell>
        </row>
        <row r="1053">
          <cell r="F1053">
            <v>10013</v>
          </cell>
          <cell r="G1053">
            <v>10013</v>
          </cell>
          <cell r="H1053">
            <v>745.58</v>
          </cell>
          <cell r="I1053">
            <v>4</v>
          </cell>
          <cell r="AY1053">
            <v>0</v>
          </cell>
          <cell r="CK1053">
            <v>0</v>
          </cell>
          <cell r="CL1053">
            <v>0</v>
          </cell>
          <cell r="CM1053">
            <v>0</v>
          </cell>
          <cell r="CU1053">
            <v>0</v>
          </cell>
        </row>
        <row r="1054">
          <cell r="F1054">
            <v>55000</v>
          </cell>
          <cell r="G1054">
            <v>55000</v>
          </cell>
          <cell r="H1054">
            <v>45096.56</v>
          </cell>
          <cell r="I1054">
            <v>4279.93</v>
          </cell>
          <cell r="AY1054">
            <v>0</v>
          </cell>
          <cell r="CK1054">
            <v>0</v>
          </cell>
          <cell r="CL1054">
            <v>0</v>
          </cell>
          <cell r="CM1054">
            <v>0</v>
          </cell>
          <cell r="CU1054">
            <v>0</v>
          </cell>
        </row>
        <row r="1055">
          <cell r="F1055">
            <v>6600</v>
          </cell>
          <cell r="G1055">
            <v>6600</v>
          </cell>
          <cell r="H1055">
            <v>0</v>
          </cell>
          <cell r="I1055">
            <v>0</v>
          </cell>
          <cell r="AY1055">
            <v>0</v>
          </cell>
          <cell r="CK1055">
            <v>0</v>
          </cell>
          <cell r="CL1055">
            <v>0</v>
          </cell>
          <cell r="CM1055">
            <v>0</v>
          </cell>
          <cell r="CU1055">
            <v>0</v>
          </cell>
        </row>
        <row r="1056">
          <cell r="F1056">
            <v>36238</v>
          </cell>
          <cell r="G1056">
            <v>39938</v>
          </cell>
          <cell r="H1056">
            <v>36283.94</v>
          </cell>
          <cell r="I1056">
            <v>5295.27</v>
          </cell>
          <cell r="AY1056">
            <v>0</v>
          </cell>
          <cell r="CK1056">
            <v>0</v>
          </cell>
          <cell r="CL1056">
            <v>0</v>
          </cell>
          <cell r="CM1056">
            <v>0</v>
          </cell>
          <cell r="CU1056">
            <v>0</v>
          </cell>
        </row>
        <row r="1057">
          <cell r="F1057">
            <v>2162</v>
          </cell>
          <cell r="G1057">
            <v>1630</v>
          </cell>
          <cell r="H1057">
            <v>1630</v>
          </cell>
          <cell r="I1057">
            <v>0</v>
          </cell>
          <cell r="AY1057">
            <v>450</v>
          </cell>
          <cell r="CK1057">
            <v>0</v>
          </cell>
          <cell r="CL1057">
            <v>0</v>
          </cell>
          <cell r="CM1057">
            <v>0</v>
          </cell>
          <cell r="CU1057">
            <v>0</v>
          </cell>
        </row>
        <row r="1058">
          <cell r="F1058">
            <v>30000</v>
          </cell>
          <cell r="G1058">
            <v>30000</v>
          </cell>
          <cell r="H1058">
            <v>27349.75</v>
          </cell>
          <cell r="I1058">
            <v>514.79999999999995</v>
          </cell>
          <cell r="AY1058">
            <v>0</v>
          </cell>
          <cell r="CK1058">
            <v>0</v>
          </cell>
          <cell r="CL1058">
            <v>0</v>
          </cell>
          <cell r="CM1058">
            <v>0</v>
          </cell>
          <cell r="CU1058">
            <v>0</v>
          </cell>
        </row>
        <row r="1059">
          <cell r="F1059">
            <v>1300</v>
          </cell>
          <cell r="G1059">
            <v>1300</v>
          </cell>
          <cell r="H1059">
            <v>1119.5</v>
          </cell>
          <cell r="I1059">
            <v>0</v>
          </cell>
          <cell r="AY1059">
            <v>0</v>
          </cell>
          <cell r="CK1059">
            <v>0</v>
          </cell>
          <cell r="CL1059">
            <v>0</v>
          </cell>
          <cell r="CM1059">
            <v>0</v>
          </cell>
          <cell r="CU1059">
            <v>0</v>
          </cell>
        </row>
        <row r="1060">
          <cell r="F1060">
            <v>1800</v>
          </cell>
          <cell r="G1060">
            <v>1800</v>
          </cell>
          <cell r="H1060">
            <v>381.7</v>
          </cell>
          <cell r="I1060">
            <v>39.799999999999997</v>
          </cell>
          <cell r="AY1060">
            <v>0</v>
          </cell>
          <cell r="CK1060">
            <v>0</v>
          </cell>
          <cell r="CL1060">
            <v>0</v>
          </cell>
          <cell r="CM1060">
            <v>0</v>
          </cell>
          <cell r="CU1060">
            <v>0</v>
          </cell>
        </row>
        <row r="1061">
          <cell r="F1061">
            <v>4300</v>
          </cell>
          <cell r="G1061">
            <v>4300</v>
          </cell>
          <cell r="H1061">
            <v>2877.26</v>
          </cell>
          <cell r="I1061">
            <v>248.2</v>
          </cell>
          <cell r="AY1061">
            <v>0</v>
          </cell>
          <cell r="CK1061">
            <v>0</v>
          </cell>
          <cell r="CL1061">
            <v>0</v>
          </cell>
          <cell r="CM1061">
            <v>0</v>
          </cell>
          <cell r="CU1061">
            <v>0</v>
          </cell>
        </row>
        <row r="1062">
          <cell r="F1062">
            <v>246702</v>
          </cell>
          <cell r="G1062">
            <v>223183.15</v>
          </cell>
          <cell r="H1062">
            <v>194387.93</v>
          </cell>
          <cell r="I1062">
            <v>6585.31</v>
          </cell>
          <cell r="AY1062">
            <v>5579.96</v>
          </cell>
          <cell r="CK1062">
            <v>0</v>
          </cell>
          <cell r="CL1062">
            <v>0</v>
          </cell>
          <cell r="CM1062">
            <v>0</v>
          </cell>
          <cell r="CU1062">
            <v>0</v>
          </cell>
        </row>
        <row r="1063">
          <cell r="F1063">
            <v>2183796</v>
          </cell>
          <cell r="G1063">
            <v>2183796</v>
          </cell>
          <cell r="H1063">
            <v>1725660.4</v>
          </cell>
          <cell r="I1063">
            <v>0</v>
          </cell>
          <cell r="AY1063">
            <v>192223.12</v>
          </cell>
          <cell r="CK1063">
            <v>0</v>
          </cell>
          <cell r="CL1063">
            <v>0</v>
          </cell>
          <cell r="CM1063">
            <v>0</v>
          </cell>
          <cell r="CU1063">
            <v>191079</v>
          </cell>
        </row>
        <row r="1064">
          <cell r="F1064">
            <v>28770</v>
          </cell>
          <cell r="G1064">
            <v>30344.67</v>
          </cell>
          <cell r="H1064">
            <v>30344.67</v>
          </cell>
          <cell r="I1064">
            <v>0</v>
          </cell>
          <cell r="AY1064">
            <v>2596</v>
          </cell>
          <cell r="CK1064">
            <v>0</v>
          </cell>
          <cell r="CL1064">
            <v>0</v>
          </cell>
          <cell r="CM1064">
            <v>0</v>
          </cell>
          <cell r="CU1064">
            <v>2781</v>
          </cell>
        </row>
        <row r="1065">
          <cell r="F1065">
            <v>140995</v>
          </cell>
          <cell r="G1065">
            <v>140995</v>
          </cell>
          <cell r="H1065">
            <v>71921.820000000007</v>
          </cell>
          <cell r="I1065">
            <v>0</v>
          </cell>
          <cell r="AY1065">
            <v>0</v>
          </cell>
          <cell r="CK1065">
            <v>0</v>
          </cell>
          <cell r="CL1065">
            <v>0</v>
          </cell>
          <cell r="CM1065">
            <v>0</v>
          </cell>
          <cell r="CU1065">
            <v>0</v>
          </cell>
        </row>
        <row r="1066">
          <cell r="F1066">
            <v>430393</v>
          </cell>
          <cell r="G1066">
            <v>430393</v>
          </cell>
          <cell r="H1066">
            <v>0</v>
          </cell>
          <cell r="I1066">
            <v>0</v>
          </cell>
          <cell r="AY1066">
            <v>0</v>
          </cell>
          <cell r="CK1066">
            <v>0</v>
          </cell>
          <cell r="CL1066">
            <v>0</v>
          </cell>
          <cell r="CM1066">
            <v>0</v>
          </cell>
          <cell r="CU1066">
            <v>0</v>
          </cell>
        </row>
        <row r="1067">
          <cell r="F1067">
            <v>330310</v>
          </cell>
          <cell r="G1067">
            <v>330310</v>
          </cell>
          <cell r="H1067">
            <v>254550.58</v>
          </cell>
          <cell r="I1067">
            <v>0</v>
          </cell>
          <cell r="AY1067">
            <v>28595.67</v>
          </cell>
          <cell r="CK1067">
            <v>0</v>
          </cell>
          <cell r="CL1067">
            <v>0</v>
          </cell>
          <cell r="CM1067">
            <v>0</v>
          </cell>
          <cell r="CU1067">
            <v>28946.09</v>
          </cell>
        </row>
        <row r="1068">
          <cell r="F1068">
            <v>56052</v>
          </cell>
          <cell r="G1068">
            <v>56052</v>
          </cell>
          <cell r="H1068">
            <v>44374.74</v>
          </cell>
          <cell r="I1068">
            <v>0</v>
          </cell>
          <cell r="AY1068">
            <v>5000.47</v>
          </cell>
          <cell r="CK1068">
            <v>0</v>
          </cell>
          <cell r="CL1068">
            <v>0</v>
          </cell>
          <cell r="CM1068">
            <v>0</v>
          </cell>
          <cell r="CU1068">
            <v>5005.3900000000003</v>
          </cell>
        </row>
        <row r="1069">
          <cell r="F1069">
            <v>72600</v>
          </cell>
          <cell r="G1069">
            <v>72600</v>
          </cell>
          <cell r="H1069">
            <v>57915</v>
          </cell>
          <cell r="I1069">
            <v>0</v>
          </cell>
          <cell r="AY1069">
            <v>6435</v>
          </cell>
          <cell r="CK1069">
            <v>0</v>
          </cell>
          <cell r="CL1069">
            <v>0</v>
          </cell>
          <cell r="CM1069">
            <v>0</v>
          </cell>
          <cell r="CU1069">
            <v>6435</v>
          </cell>
        </row>
        <row r="1070">
          <cell r="F1070">
            <v>49188</v>
          </cell>
          <cell r="G1070">
            <v>51942.66</v>
          </cell>
          <cell r="H1070">
            <v>51942.66</v>
          </cell>
          <cell r="I1070">
            <v>0</v>
          </cell>
          <cell r="AY1070">
            <v>0</v>
          </cell>
          <cell r="CK1070">
            <v>0</v>
          </cell>
          <cell r="CL1070">
            <v>0</v>
          </cell>
          <cell r="CM1070">
            <v>0</v>
          </cell>
          <cell r="CU1070">
            <v>0</v>
          </cell>
        </row>
        <row r="1071">
          <cell r="F1071">
            <v>269767</v>
          </cell>
          <cell r="G1071">
            <v>269767</v>
          </cell>
          <cell r="H1071">
            <v>182554.81</v>
          </cell>
          <cell r="I1071">
            <v>0</v>
          </cell>
          <cell r="AY1071">
            <v>19395.62</v>
          </cell>
          <cell r="CK1071">
            <v>0</v>
          </cell>
          <cell r="CL1071">
            <v>0</v>
          </cell>
          <cell r="CM1071">
            <v>0</v>
          </cell>
          <cell r="CU1071">
            <v>19181.689999999999</v>
          </cell>
        </row>
        <row r="1072">
          <cell r="F1072">
            <v>13627</v>
          </cell>
          <cell r="G1072">
            <v>13627</v>
          </cell>
          <cell r="H1072">
            <v>10760.4</v>
          </cell>
          <cell r="I1072">
            <v>0</v>
          </cell>
          <cell r="AY1072">
            <v>846.96</v>
          </cell>
          <cell r="CK1072">
            <v>0</v>
          </cell>
          <cell r="CL1072">
            <v>0</v>
          </cell>
          <cell r="CM1072">
            <v>0</v>
          </cell>
          <cell r="CU1072">
            <v>0</v>
          </cell>
        </row>
        <row r="1073">
          <cell r="F1073">
            <v>93342</v>
          </cell>
          <cell r="G1073">
            <v>89802.73</v>
          </cell>
          <cell r="H1073">
            <v>46031.199999999997</v>
          </cell>
          <cell r="I1073">
            <v>0</v>
          </cell>
          <cell r="AY1073">
            <v>151.22</v>
          </cell>
          <cell r="CK1073">
            <v>0</v>
          </cell>
          <cell r="CL1073">
            <v>0</v>
          </cell>
          <cell r="CM1073">
            <v>0</v>
          </cell>
          <cell r="CU1073">
            <v>0</v>
          </cell>
        </row>
        <row r="1074">
          <cell r="F1074">
            <v>10000</v>
          </cell>
          <cell r="G1074">
            <v>10000</v>
          </cell>
          <cell r="H1074">
            <v>582.46</v>
          </cell>
          <cell r="I1074">
            <v>0</v>
          </cell>
          <cell r="AY1074">
            <v>0</v>
          </cell>
          <cell r="CK1074">
            <v>0</v>
          </cell>
          <cell r="CL1074">
            <v>0</v>
          </cell>
          <cell r="CM1074">
            <v>0</v>
          </cell>
          <cell r="CU1074">
            <v>0</v>
          </cell>
        </row>
        <row r="1075">
          <cell r="F1075">
            <v>144720</v>
          </cell>
          <cell r="G1075">
            <v>144720</v>
          </cell>
          <cell r="H1075">
            <v>86028.1</v>
          </cell>
          <cell r="I1075">
            <v>26032.7</v>
          </cell>
          <cell r="AY1075">
            <v>0</v>
          </cell>
          <cell r="CK1075">
            <v>0</v>
          </cell>
          <cell r="CL1075">
            <v>0</v>
          </cell>
          <cell r="CM1075">
            <v>0</v>
          </cell>
          <cell r="CU1075">
            <v>0</v>
          </cell>
        </row>
        <row r="1076">
          <cell r="F1076">
            <v>10000</v>
          </cell>
          <cell r="G1076">
            <v>10000</v>
          </cell>
          <cell r="H1076">
            <v>0</v>
          </cell>
          <cell r="I1076">
            <v>0</v>
          </cell>
          <cell r="AY1076">
            <v>0</v>
          </cell>
          <cell r="CK1076">
            <v>0</v>
          </cell>
          <cell r="CL1076">
            <v>0</v>
          </cell>
          <cell r="CM1076">
            <v>0</v>
          </cell>
          <cell r="CU1076">
            <v>0</v>
          </cell>
        </row>
        <row r="1077">
          <cell r="F1077">
            <v>12704</v>
          </cell>
          <cell r="G1077">
            <v>11028.36</v>
          </cell>
          <cell r="H1077">
            <v>9402.36</v>
          </cell>
          <cell r="I1077">
            <v>1799</v>
          </cell>
          <cell r="AY1077">
            <v>536</v>
          </cell>
          <cell r="CK1077">
            <v>0</v>
          </cell>
          <cell r="CL1077">
            <v>0</v>
          </cell>
          <cell r="CM1077">
            <v>0</v>
          </cell>
          <cell r="CU1077">
            <v>0</v>
          </cell>
        </row>
        <row r="1078">
          <cell r="F1078">
            <v>119684</v>
          </cell>
          <cell r="G1078">
            <v>150240.31</v>
          </cell>
          <cell r="H1078">
            <v>149008.29999999999</v>
          </cell>
          <cell r="I1078">
            <v>121.24</v>
          </cell>
          <cell r="AY1078">
            <v>5632.87</v>
          </cell>
          <cell r="CK1078">
            <v>0</v>
          </cell>
          <cell r="CL1078">
            <v>0</v>
          </cell>
          <cell r="CM1078">
            <v>0</v>
          </cell>
          <cell r="CU1078">
            <v>0</v>
          </cell>
        </row>
        <row r="1079">
          <cell r="F1079">
            <v>1685040</v>
          </cell>
          <cell r="G1079">
            <v>1685040</v>
          </cell>
          <cell r="H1079">
            <v>1312890.8999999999</v>
          </cell>
          <cell r="I1079">
            <v>0</v>
          </cell>
          <cell r="AY1079">
            <v>145893.20000000001</v>
          </cell>
          <cell r="CK1079">
            <v>0</v>
          </cell>
          <cell r="CL1079">
            <v>0</v>
          </cell>
          <cell r="CM1079">
            <v>0</v>
          </cell>
          <cell r="CU1079">
            <v>144475</v>
          </cell>
        </row>
        <row r="1080">
          <cell r="F1080">
            <v>33250</v>
          </cell>
          <cell r="G1080">
            <v>33352</v>
          </cell>
          <cell r="H1080">
            <v>30906</v>
          </cell>
          <cell r="I1080">
            <v>0</v>
          </cell>
          <cell r="AY1080">
            <v>3134</v>
          </cell>
          <cell r="CK1080">
            <v>0</v>
          </cell>
          <cell r="CL1080">
            <v>0</v>
          </cell>
          <cell r="CM1080">
            <v>0</v>
          </cell>
          <cell r="CU1080">
            <v>3134</v>
          </cell>
        </row>
        <row r="1081">
          <cell r="F1081">
            <v>111301</v>
          </cell>
          <cell r="G1081">
            <v>111301</v>
          </cell>
          <cell r="H1081">
            <v>54451.83</v>
          </cell>
          <cell r="I1081">
            <v>0</v>
          </cell>
          <cell r="AY1081">
            <v>0</v>
          </cell>
          <cell r="CK1081">
            <v>0</v>
          </cell>
          <cell r="CL1081">
            <v>0</v>
          </cell>
          <cell r="CM1081">
            <v>0</v>
          </cell>
          <cell r="CU1081">
            <v>0</v>
          </cell>
        </row>
        <row r="1082">
          <cell r="F1082">
            <v>334612</v>
          </cell>
          <cell r="G1082">
            <v>334612</v>
          </cell>
          <cell r="H1082">
            <v>0</v>
          </cell>
          <cell r="I1082">
            <v>0</v>
          </cell>
          <cell r="AY1082">
            <v>0</v>
          </cell>
          <cell r="CK1082">
            <v>0</v>
          </cell>
          <cell r="CL1082">
            <v>0</v>
          </cell>
          <cell r="CM1082">
            <v>0</v>
          </cell>
          <cell r="CU1082">
            <v>0</v>
          </cell>
        </row>
        <row r="1083">
          <cell r="F1083">
            <v>252309</v>
          </cell>
          <cell r="G1083">
            <v>252309</v>
          </cell>
          <cell r="H1083">
            <v>190656.25</v>
          </cell>
          <cell r="I1083">
            <v>0</v>
          </cell>
          <cell r="AY1083">
            <v>21454.33</v>
          </cell>
          <cell r="CK1083">
            <v>0</v>
          </cell>
          <cell r="CL1083">
            <v>0</v>
          </cell>
          <cell r="CM1083">
            <v>0</v>
          </cell>
          <cell r="CU1083">
            <v>21699.09</v>
          </cell>
        </row>
        <row r="1084">
          <cell r="F1084">
            <v>43107</v>
          </cell>
          <cell r="G1084">
            <v>43107</v>
          </cell>
          <cell r="H1084">
            <v>33350.97</v>
          </cell>
          <cell r="I1084">
            <v>0</v>
          </cell>
          <cell r="AY1084">
            <v>3765.5</v>
          </cell>
          <cell r="CK1084">
            <v>0</v>
          </cell>
          <cell r="CL1084">
            <v>0</v>
          </cell>
          <cell r="CM1084">
            <v>0</v>
          </cell>
          <cell r="CU1084">
            <v>3765.48</v>
          </cell>
        </row>
        <row r="1085">
          <cell r="F1085">
            <v>52800</v>
          </cell>
          <cell r="G1085">
            <v>52800</v>
          </cell>
          <cell r="H1085">
            <v>42120</v>
          </cell>
          <cell r="I1085">
            <v>0</v>
          </cell>
          <cell r="AY1085">
            <v>4680</v>
          </cell>
          <cell r="CK1085">
            <v>0</v>
          </cell>
          <cell r="CL1085">
            <v>0</v>
          </cell>
          <cell r="CM1085">
            <v>0</v>
          </cell>
          <cell r="CU1085">
            <v>4680</v>
          </cell>
        </row>
        <row r="1086">
          <cell r="F1086">
            <v>38241</v>
          </cell>
          <cell r="G1086">
            <v>39506.449999999997</v>
          </cell>
          <cell r="H1086">
            <v>39506.449999999997</v>
          </cell>
          <cell r="I1086">
            <v>0</v>
          </cell>
          <cell r="AY1086">
            <v>0</v>
          </cell>
          <cell r="CK1086">
            <v>0</v>
          </cell>
          <cell r="CL1086">
            <v>0</v>
          </cell>
          <cell r="CM1086">
            <v>0</v>
          </cell>
          <cell r="CU1086">
            <v>0</v>
          </cell>
        </row>
        <row r="1087">
          <cell r="F1087">
            <v>214925</v>
          </cell>
          <cell r="G1087">
            <v>214925</v>
          </cell>
          <cell r="H1087">
            <v>146969.18</v>
          </cell>
          <cell r="I1087">
            <v>0</v>
          </cell>
          <cell r="AY1087">
            <v>15446.63</v>
          </cell>
          <cell r="CK1087">
            <v>0</v>
          </cell>
          <cell r="CL1087">
            <v>0</v>
          </cell>
          <cell r="CM1087">
            <v>0</v>
          </cell>
          <cell r="CU1087">
            <v>15188.72</v>
          </cell>
        </row>
        <row r="1088">
          <cell r="F1088">
            <v>26118</v>
          </cell>
          <cell r="G1088">
            <v>26118</v>
          </cell>
          <cell r="H1088">
            <v>20624.099999999999</v>
          </cell>
          <cell r="I1088">
            <v>0</v>
          </cell>
          <cell r="AY1088">
            <v>1623.34</v>
          </cell>
          <cell r="CK1088">
            <v>0</v>
          </cell>
          <cell r="CL1088">
            <v>0</v>
          </cell>
          <cell r="CM1088">
            <v>0</v>
          </cell>
          <cell r="CU1088">
            <v>0</v>
          </cell>
        </row>
        <row r="1089">
          <cell r="F1089">
            <v>765</v>
          </cell>
          <cell r="G1089">
            <v>765</v>
          </cell>
          <cell r="H1089">
            <v>507.2</v>
          </cell>
          <cell r="I1089">
            <v>0</v>
          </cell>
          <cell r="AY1089">
            <v>56.36</v>
          </cell>
          <cell r="CK1089">
            <v>0</v>
          </cell>
          <cell r="CL1089">
            <v>0</v>
          </cell>
          <cell r="CM1089">
            <v>0</v>
          </cell>
          <cell r="CU1089">
            <v>0</v>
          </cell>
        </row>
        <row r="1090">
          <cell r="F1090">
            <v>15648</v>
          </cell>
          <cell r="G1090">
            <v>15648</v>
          </cell>
          <cell r="H1090">
            <v>9539.6299999999992</v>
          </cell>
          <cell r="I1090">
            <v>0</v>
          </cell>
          <cell r="AY1090">
            <v>239.69</v>
          </cell>
          <cell r="CK1090">
            <v>0</v>
          </cell>
          <cell r="CL1090">
            <v>0</v>
          </cell>
          <cell r="CM1090">
            <v>0</v>
          </cell>
          <cell r="CU1090">
            <v>0</v>
          </cell>
        </row>
        <row r="1091">
          <cell r="F1091">
            <v>11002</v>
          </cell>
          <cell r="G1091">
            <v>11002</v>
          </cell>
          <cell r="H1091">
            <v>6698.35</v>
          </cell>
          <cell r="I1091">
            <v>847</v>
          </cell>
          <cell r="AY1091">
            <v>769.35</v>
          </cell>
          <cell r="CK1091">
            <v>0</v>
          </cell>
          <cell r="CL1091">
            <v>0</v>
          </cell>
          <cell r="CM1091">
            <v>0</v>
          </cell>
          <cell r="CU1091">
            <v>0</v>
          </cell>
        </row>
        <row r="1092">
          <cell r="F1092">
            <v>31842</v>
          </cell>
          <cell r="G1092">
            <v>31842</v>
          </cell>
          <cell r="H1092">
            <v>7897.92</v>
          </cell>
          <cell r="I1092">
            <v>-0.6</v>
          </cell>
          <cell r="AY1092">
            <v>0</v>
          </cell>
          <cell r="CK1092">
            <v>0</v>
          </cell>
          <cell r="CL1092">
            <v>0</v>
          </cell>
          <cell r="CM1092">
            <v>0</v>
          </cell>
          <cell r="CU1092">
            <v>0</v>
          </cell>
        </row>
        <row r="1093">
          <cell r="F1093">
            <v>10000</v>
          </cell>
          <cell r="G1093">
            <v>10000</v>
          </cell>
          <cell r="H1093">
            <v>4038.93</v>
          </cell>
          <cell r="I1093">
            <v>1</v>
          </cell>
          <cell r="AY1093">
            <v>747.48</v>
          </cell>
          <cell r="CK1093">
            <v>0</v>
          </cell>
          <cell r="CL1093">
            <v>0</v>
          </cell>
          <cell r="CM1093">
            <v>0</v>
          </cell>
          <cell r="CU1093">
            <v>0</v>
          </cell>
        </row>
        <row r="1094">
          <cell r="F1094">
            <v>68914</v>
          </cell>
          <cell r="G1094">
            <v>68914</v>
          </cell>
          <cell r="H1094">
            <v>42213.42</v>
          </cell>
          <cell r="I1094">
            <v>3764.89</v>
          </cell>
          <cell r="AY1094">
            <v>0</v>
          </cell>
          <cell r="CK1094">
            <v>0</v>
          </cell>
          <cell r="CL1094">
            <v>0</v>
          </cell>
          <cell r="CM1094">
            <v>0</v>
          </cell>
          <cell r="CU1094">
            <v>0</v>
          </cell>
        </row>
        <row r="1095">
          <cell r="F1095">
            <v>13000</v>
          </cell>
          <cell r="G1095">
            <v>13000</v>
          </cell>
          <cell r="H1095">
            <v>12969.9</v>
          </cell>
          <cell r="I1095">
            <v>11.45</v>
          </cell>
          <cell r="AY1095">
            <v>0</v>
          </cell>
          <cell r="CK1095">
            <v>0</v>
          </cell>
          <cell r="CL1095">
            <v>0</v>
          </cell>
          <cell r="CM1095">
            <v>0</v>
          </cell>
          <cell r="CU1095">
            <v>0</v>
          </cell>
        </row>
        <row r="1096">
          <cell r="F1096">
            <v>3000</v>
          </cell>
          <cell r="G1096">
            <v>3000</v>
          </cell>
          <cell r="H1096">
            <v>2981.5</v>
          </cell>
          <cell r="I1096">
            <v>0</v>
          </cell>
          <cell r="AY1096">
            <v>0</v>
          </cell>
          <cell r="CK1096">
            <v>0</v>
          </cell>
          <cell r="CL1096">
            <v>0</v>
          </cell>
          <cell r="CM1096">
            <v>0</v>
          </cell>
          <cell r="CU1096">
            <v>0</v>
          </cell>
        </row>
        <row r="1097">
          <cell r="F1097">
            <v>22360</v>
          </cell>
          <cell r="G1097">
            <v>22360</v>
          </cell>
          <cell r="H1097">
            <v>10085.82</v>
          </cell>
          <cell r="I1097">
            <v>532.11</v>
          </cell>
          <cell r="AY1097">
            <v>0</v>
          </cell>
          <cell r="CK1097">
            <v>0</v>
          </cell>
          <cell r="CL1097">
            <v>0</v>
          </cell>
          <cell r="CM1097">
            <v>0</v>
          </cell>
          <cell r="CU1097">
            <v>0</v>
          </cell>
        </row>
        <row r="1098">
          <cell r="F1098">
            <v>9094992</v>
          </cell>
          <cell r="G1098">
            <v>9094992</v>
          </cell>
          <cell r="H1098">
            <v>7880559.4400000004</v>
          </cell>
          <cell r="I1098">
            <v>0</v>
          </cell>
          <cell r="AY1098">
            <v>799672.37</v>
          </cell>
          <cell r="CK1098">
            <v>500000</v>
          </cell>
          <cell r="CL1098">
            <v>500000</v>
          </cell>
          <cell r="CM1098">
            <v>500000</v>
          </cell>
          <cell r="CU1098">
            <v>903988</v>
          </cell>
        </row>
        <row r="1099">
          <cell r="F1099">
            <v>890000</v>
          </cell>
          <cell r="G1099">
            <v>1467089.29</v>
          </cell>
          <cell r="H1099">
            <v>817546.5</v>
          </cell>
          <cell r="I1099">
            <v>544122.5</v>
          </cell>
          <cell r="AY1099">
            <v>0</v>
          </cell>
          <cell r="CK1099">
            <v>0</v>
          </cell>
          <cell r="CL1099">
            <v>0</v>
          </cell>
          <cell r="CM1099">
            <v>60000</v>
          </cell>
          <cell r="CU1099">
            <v>0</v>
          </cell>
        </row>
        <row r="1100">
          <cell r="F1100">
            <v>0</v>
          </cell>
          <cell r="G1100">
            <v>819097.69</v>
          </cell>
          <cell r="H1100">
            <v>819097.69</v>
          </cell>
          <cell r="I1100">
            <v>0</v>
          </cell>
          <cell r="AY1100">
            <v>0</v>
          </cell>
          <cell r="CK1100">
            <v>0</v>
          </cell>
          <cell r="CL1100">
            <v>0</v>
          </cell>
          <cell r="CM1100">
            <v>0</v>
          </cell>
          <cell r="CU1100">
            <v>86361.23</v>
          </cell>
        </row>
        <row r="1101">
          <cell r="F1101">
            <v>0</v>
          </cell>
          <cell r="G1101">
            <v>227196.64</v>
          </cell>
          <cell r="H1101">
            <v>227196.64</v>
          </cell>
          <cell r="I1101">
            <v>0</v>
          </cell>
          <cell r="AY1101">
            <v>37520.71</v>
          </cell>
          <cell r="CK1101">
            <v>0</v>
          </cell>
          <cell r="CL1101">
            <v>0</v>
          </cell>
          <cell r="CM1101">
            <v>0</v>
          </cell>
          <cell r="CU1101">
            <v>40177.839999999997</v>
          </cell>
        </row>
        <row r="1102">
          <cell r="F1102">
            <v>393113</v>
          </cell>
          <cell r="G1102">
            <v>400857.1</v>
          </cell>
          <cell r="H1102">
            <v>400857.1</v>
          </cell>
          <cell r="I1102">
            <v>0</v>
          </cell>
          <cell r="AY1102">
            <v>36058</v>
          </cell>
          <cell r="CK1102">
            <v>0</v>
          </cell>
          <cell r="CL1102">
            <v>0</v>
          </cell>
          <cell r="CM1102">
            <v>0</v>
          </cell>
          <cell r="CU1102">
            <v>43826</v>
          </cell>
        </row>
        <row r="1103">
          <cell r="F1103">
            <v>640069</v>
          </cell>
          <cell r="G1103">
            <v>640069</v>
          </cell>
          <cell r="H1103">
            <v>345440.45</v>
          </cell>
          <cell r="I1103">
            <v>0</v>
          </cell>
          <cell r="AY1103">
            <v>1648.36</v>
          </cell>
          <cell r="CK1103">
            <v>0</v>
          </cell>
          <cell r="CL1103">
            <v>0</v>
          </cell>
          <cell r="CM1103">
            <v>0</v>
          </cell>
          <cell r="CU1103">
            <v>0</v>
          </cell>
        </row>
        <row r="1104">
          <cell r="F1104">
            <v>1847258</v>
          </cell>
          <cell r="G1104">
            <v>1847258</v>
          </cell>
          <cell r="H1104">
            <v>68712.77</v>
          </cell>
          <cell r="I1104">
            <v>0</v>
          </cell>
          <cell r="AY1104">
            <v>13556.63</v>
          </cell>
          <cell r="CK1104">
            <v>0</v>
          </cell>
          <cell r="CL1104">
            <v>0</v>
          </cell>
          <cell r="CM1104">
            <v>0</v>
          </cell>
          <cell r="CU1104">
            <v>0</v>
          </cell>
        </row>
        <row r="1105">
          <cell r="F1105">
            <v>0</v>
          </cell>
          <cell r="G1105">
            <v>155720.69</v>
          </cell>
          <cell r="H1105">
            <v>155720.69</v>
          </cell>
          <cell r="I1105">
            <v>0</v>
          </cell>
          <cell r="AY1105">
            <v>0</v>
          </cell>
          <cell r="CK1105">
            <v>0</v>
          </cell>
          <cell r="CL1105">
            <v>0</v>
          </cell>
          <cell r="CM1105">
            <v>0</v>
          </cell>
          <cell r="CU1105">
            <v>0</v>
          </cell>
        </row>
        <row r="1106">
          <cell r="F1106">
            <v>0</v>
          </cell>
          <cell r="G1106">
            <v>204236.73</v>
          </cell>
          <cell r="H1106">
            <v>204236.73</v>
          </cell>
          <cell r="I1106">
            <v>0</v>
          </cell>
          <cell r="AY1106">
            <v>0</v>
          </cell>
          <cell r="CK1106">
            <v>0</v>
          </cell>
          <cell r="CL1106">
            <v>0</v>
          </cell>
          <cell r="CM1106">
            <v>0</v>
          </cell>
          <cell r="CU1106">
            <v>0</v>
          </cell>
        </row>
        <row r="1107">
          <cell r="F1107">
            <v>1267666</v>
          </cell>
          <cell r="G1107">
            <v>1267666</v>
          </cell>
          <cell r="H1107">
            <v>1056680.26</v>
          </cell>
          <cell r="I1107">
            <v>0</v>
          </cell>
          <cell r="AY1107">
            <v>107766.02</v>
          </cell>
          <cell r="CK1107">
            <v>0</v>
          </cell>
          <cell r="CL1107">
            <v>0</v>
          </cell>
          <cell r="CM1107">
            <v>0</v>
          </cell>
          <cell r="CU1107">
            <v>130072.39</v>
          </cell>
        </row>
        <row r="1108">
          <cell r="F1108">
            <v>207209</v>
          </cell>
          <cell r="G1108">
            <v>207209</v>
          </cell>
          <cell r="H1108">
            <v>175466.98</v>
          </cell>
          <cell r="I1108">
            <v>0</v>
          </cell>
          <cell r="AY1108">
            <v>18050.599999999999</v>
          </cell>
          <cell r="CK1108">
            <v>0</v>
          </cell>
          <cell r="CL1108">
            <v>0</v>
          </cell>
          <cell r="CM1108">
            <v>0</v>
          </cell>
          <cell r="CU1108">
            <v>21491.119999999999</v>
          </cell>
        </row>
        <row r="1109">
          <cell r="F1109">
            <v>382800</v>
          </cell>
          <cell r="G1109">
            <v>382800</v>
          </cell>
          <cell r="H1109">
            <v>336577.81</v>
          </cell>
          <cell r="I1109">
            <v>0</v>
          </cell>
          <cell r="AY1109">
            <v>32760</v>
          </cell>
          <cell r="CK1109">
            <v>0</v>
          </cell>
          <cell r="CL1109">
            <v>0</v>
          </cell>
          <cell r="CM1109">
            <v>0</v>
          </cell>
          <cell r="CU1109">
            <v>39780</v>
          </cell>
        </row>
        <row r="1110">
          <cell r="F1110">
            <v>211115</v>
          </cell>
          <cell r="G1110">
            <v>240525.86</v>
          </cell>
          <cell r="H1110">
            <v>240525.86</v>
          </cell>
          <cell r="I1110">
            <v>0</v>
          </cell>
          <cell r="AY1110">
            <v>0</v>
          </cell>
          <cell r="CK1110">
            <v>0</v>
          </cell>
          <cell r="CL1110">
            <v>0</v>
          </cell>
          <cell r="CM1110">
            <v>0</v>
          </cell>
          <cell r="CU1110">
            <v>0</v>
          </cell>
        </row>
        <row r="1111">
          <cell r="F1111">
            <v>1399717</v>
          </cell>
          <cell r="G1111">
            <v>1399717</v>
          </cell>
          <cell r="H1111">
            <v>993027.04</v>
          </cell>
          <cell r="I1111">
            <v>0</v>
          </cell>
          <cell r="AY1111">
            <v>93853.61</v>
          </cell>
          <cell r="CK1111">
            <v>0</v>
          </cell>
          <cell r="CL1111">
            <v>0</v>
          </cell>
          <cell r="CM1111">
            <v>0</v>
          </cell>
          <cell r="CU1111">
            <v>106944.56</v>
          </cell>
        </row>
        <row r="1112">
          <cell r="F1112">
            <v>11376832</v>
          </cell>
          <cell r="G1112">
            <v>6638105.3799999999</v>
          </cell>
          <cell r="H1112">
            <v>0</v>
          </cell>
          <cell r="I1112">
            <v>0</v>
          </cell>
          <cell r="AY1112">
            <v>0</v>
          </cell>
          <cell r="CK1112">
            <v>0</v>
          </cell>
          <cell r="CL1112">
            <v>0</v>
          </cell>
          <cell r="CM1112">
            <v>0</v>
          </cell>
          <cell r="CU1112">
            <v>0</v>
          </cell>
        </row>
        <row r="1113">
          <cell r="F1113">
            <v>13872</v>
          </cell>
          <cell r="G1113">
            <v>12980.86</v>
          </cell>
          <cell r="H1113">
            <v>1828.74</v>
          </cell>
          <cell r="I1113">
            <v>0</v>
          </cell>
          <cell r="AY1113">
            <v>0</v>
          </cell>
          <cell r="CK1113">
            <v>0</v>
          </cell>
          <cell r="CL1113">
            <v>0</v>
          </cell>
          <cell r="CM1113">
            <v>0</v>
          </cell>
          <cell r="CU1113">
            <v>0</v>
          </cell>
        </row>
        <row r="1114">
          <cell r="F1114">
            <v>286687</v>
          </cell>
          <cell r="G1114">
            <v>275173.18</v>
          </cell>
          <cell r="H1114">
            <v>205868.47</v>
          </cell>
          <cell r="I1114">
            <v>0</v>
          </cell>
          <cell r="AY1114">
            <v>25589.99</v>
          </cell>
          <cell r="CK1114">
            <v>0</v>
          </cell>
          <cell r="CL1114">
            <v>0</v>
          </cell>
          <cell r="CM1114">
            <v>0</v>
          </cell>
          <cell r="CU1114">
            <v>0</v>
          </cell>
        </row>
        <row r="1115">
          <cell r="F1115">
            <v>190888</v>
          </cell>
          <cell r="G1115">
            <v>401301.2</v>
          </cell>
          <cell r="H1115">
            <v>376370.73</v>
          </cell>
          <cell r="I1115">
            <v>0</v>
          </cell>
          <cell r="AY1115">
            <v>15850.23</v>
          </cell>
          <cell r="CK1115">
            <v>0</v>
          </cell>
          <cell r="CL1115">
            <v>0</v>
          </cell>
          <cell r="CM1115">
            <v>0</v>
          </cell>
          <cell r="CU1115">
            <v>0</v>
          </cell>
        </row>
        <row r="1116">
          <cell r="F1116">
            <v>85170</v>
          </cell>
          <cell r="G1116">
            <v>84853.79</v>
          </cell>
          <cell r="H1116">
            <v>40313.32</v>
          </cell>
          <cell r="I1116">
            <v>0</v>
          </cell>
          <cell r="AY1116">
            <v>5272.49</v>
          </cell>
          <cell r="CK1116">
            <v>0</v>
          </cell>
          <cell r="CL1116">
            <v>0</v>
          </cell>
          <cell r="CM1116">
            <v>0</v>
          </cell>
          <cell r="CU1116">
            <v>0</v>
          </cell>
        </row>
        <row r="1117">
          <cell r="F1117">
            <v>4834</v>
          </cell>
          <cell r="G1117">
            <v>4834</v>
          </cell>
          <cell r="H1117">
            <v>3630</v>
          </cell>
          <cell r="I1117">
            <v>470</v>
          </cell>
          <cell r="AY1117">
            <v>0</v>
          </cell>
          <cell r="CK1117">
            <v>0</v>
          </cell>
          <cell r="CL1117">
            <v>0</v>
          </cell>
          <cell r="CM1117">
            <v>0</v>
          </cell>
          <cell r="CU1117">
            <v>0</v>
          </cell>
        </row>
        <row r="1118">
          <cell r="F1118">
            <v>547398</v>
          </cell>
          <cell r="G1118">
            <v>554112.19999999995</v>
          </cell>
          <cell r="H1118">
            <v>481857.2</v>
          </cell>
          <cell r="I1118">
            <v>0</v>
          </cell>
          <cell r="AY1118">
            <v>0</v>
          </cell>
          <cell r="CK1118">
            <v>0</v>
          </cell>
          <cell r="CL1118">
            <v>0</v>
          </cell>
          <cell r="CM1118">
            <v>0</v>
          </cell>
          <cell r="CU1118">
            <v>0</v>
          </cell>
        </row>
        <row r="1119">
          <cell r="F1119">
            <v>15664</v>
          </cell>
          <cell r="G1119">
            <v>12769.5</v>
          </cell>
          <cell r="H1119">
            <v>8900.01</v>
          </cell>
          <cell r="I1119">
            <v>200</v>
          </cell>
          <cell r="AY1119">
            <v>0</v>
          </cell>
          <cell r="CK1119">
            <v>0</v>
          </cell>
          <cell r="CL1119">
            <v>0</v>
          </cell>
          <cell r="CM1119">
            <v>0</v>
          </cell>
          <cell r="CU1119">
            <v>0</v>
          </cell>
        </row>
        <row r="1120">
          <cell r="F1120">
            <v>145728</v>
          </cell>
          <cell r="G1120">
            <v>257512.47</v>
          </cell>
          <cell r="H1120">
            <v>107469.66</v>
          </cell>
          <cell r="I1120">
            <v>0</v>
          </cell>
          <cell r="AY1120">
            <v>13375.22</v>
          </cell>
          <cell r="CK1120">
            <v>0</v>
          </cell>
          <cell r="CL1120">
            <v>0</v>
          </cell>
          <cell r="CM1120">
            <v>0</v>
          </cell>
          <cell r="CU1120">
            <v>0</v>
          </cell>
        </row>
        <row r="1121">
          <cell r="F1121">
            <v>0</v>
          </cell>
          <cell r="G1121">
            <v>28000</v>
          </cell>
          <cell r="H1121">
            <v>19566.099999999999</v>
          </cell>
          <cell r="I1121">
            <v>0</v>
          </cell>
          <cell r="AY1121">
            <v>0</v>
          </cell>
          <cell r="CK1121">
            <v>0</v>
          </cell>
          <cell r="CL1121">
            <v>0</v>
          </cell>
          <cell r="CM1121">
            <v>0</v>
          </cell>
          <cell r="CU1121">
            <v>0</v>
          </cell>
        </row>
        <row r="1122">
          <cell r="F1122">
            <v>15962</v>
          </cell>
          <cell r="G1122">
            <v>219087</v>
          </cell>
          <cell r="H1122">
            <v>184422</v>
          </cell>
          <cell r="I1122">
            <v>0</v>
          </cell>
          <cell r="AY1122">
            <v>0</v>
          </cell>
          <cell r="CK1122">
            <v>0</v>
          </cell>
          <cell r="CL1122">
            <v>0</v>
          </cell>
          <cell r="CM1122">
            <v>0</v>
          </cell>
          <cell r="CU1122">
            <v>0</v>
          </cell>
        </row>
        <row r="1123">
          <cell r="F1123">
            <v>5157</v>
          </cell>
          <cell r="G1123">
            <v>5157</v>
          </cell>
          <cell r="H1123">
            <v>1283.6099999999999</v>
          </cell>
          <cell r="I1123">
            <v>56.01</v>
          </cell>
          <cell r="AY1123">
            <v>0</v>
          </cell>
          <cell r="CK1123">
            <v>0</v>
          </cell>
          <cell r="CL1123">
            <v>0</v>
          </cell>
          <cell r="CM1123">
            <v>0</v>
          </cell>
          <cell r="CU1123">
            <v>0</v>
          </cell>
        </row>
        <row r="1124">
          <cell r="F1124">
            <v>60000</v>
          </cell>
          <cell r="G1124">
            <v>305700</v>
          </cell>
          <cell r="H1124">
            <v>248250</v>
          </cell>
          <cell r="I1124">
            <v>0</v>
          </cell>
          <cell r="AY1124">
            <v>0</v>
          </cell>
          <cell r="CK1124">
            <v>0</v>
          </cell>
          <cell r="CL1124">
            <v>0</v>
          </cell>
          <cell r="CM1124">
            <v>0</v>
          </cell>
          <cell r="CU1124">
            <v>0</v>
          </cell>
        </row>
        <row r="1125">
          <cell r="F1125">
            <v>80200</v>
          </cell>
          <cell r="G1125">
            <v>82200</v>
          </cell>
          <cell r="H1125">
            <v>71441.899999999994</v>
          </cell>
          <cell r="I1125">
            <v>10507.5</v>
          </cell>
          <cell r="AY1125">
            <v>0</v>
          </cell>
          <cell r="CK1125">
            <v>0</v>
          </cell>
          <cell r="CL1125">
            <v>0</v>
          </cell>
          <cell r="CM1125">
            <v>0</v>
          </cell>
          <cell r="CU1125">
            <v>0</v>
          </cell>
        </row>
        <row r="1126">
          <cell r="F1126">
            <v>33000</v>
          </cell>
          <cell r="G1126">
            <v>48900</v>
          </cell>
          <cell r="H1126">
            <v>14829.98</v>
          </cell>
          <cell r="I1126">
            <v>-1</v>
          </cell>
          <cell r="AY1126">
            <v>0</v>
          </cell>
          <cell r="CK1126">
            <v>0</v>
          </cell>
          <cell r="CL1126">
            <v>0</v>
          </cell>
          <cell r="CM1126">
            <v>0</v>
          </cell>
          <cell r="CU1126">
            <v>0</v>
          </cell>
        </row>
        <row r="1127">
          <cell r="F1127">
            <v>700</v>
          </cell>
          <cell r="G1127">
            <v>700</v>
          </cell>
          <cell r="H1127">
            <v>0</v>
          </cell>
          <cell r="I1127">
            <v>0</v>
          </cell>
          <cell r="AY1127">
            <v>0</v>
          </cell>
          <cell r="CK1127">
            <v>0</v>
          </cell>
          <cell r="CL1127">
            <v>0</v>
          </cell>
          <cell r="CM1127">
            <v>0</v>
          </cell>
          <cell r="CU1127">
            <v>0</v>
          </cell>
        </row>
        <row r="1128">
          <cell r="F1128">
            <v>53333</v>
          </cell>
          <cell r="G1128">
            <v>117551</v>
          </cell>
          <cell r="H1128">
            <v>64217.67</v>
          </cell>
          <cell r="I1128">
            <v>0</v>
          </cell>
          <cell r="AY1128">
            <v>0</v>
          </cell>
          <cell r="CK1128">
            <v>0</v>
          </cell>
          <cell r="CL1128">
            <v>0</v>
          </cell>
          <cell r="CM1128">
            <v>0</v>
          </cell>
          <cell r="CU1128">
            <v>0</v>
          </cell>
        </row>
        <row r="1129">
          <cell r="F1129">
            <v>52488</v>
          </cell>
          <cell r="G1129">
            <v>48488</v>
          </cell>
          <cell r="H1129">
            <v>26771.5</v>
          </cell>
          <cell r="I1129">
            <v>0</v>
          </cell>
          <cell r="AY1129">
            <v>0</v>
          </cell>
          <cell r="CK1129">
            <v>0</v>
          </cell>
          <cell r="CL1129">
            <v>0</v>
          </cell>
          <cell r="CM1129">
            <v>0</v>
          </cell>
          <cell r="CU1129">
            <v>0</v>
          </cell>
        </row>
        <row r="1130">
          <cell r="F1130">
            <v>88850</v>
          </cell>
          <cell r="G1130">
            <v>3260</v>
          </cell>
          <cell r="H1130">
            <v>800</v>
          </cell>
          <cell r="I1130">
            <v>0</v>
          </cell>
          <cell r="AY1130">
            <v>0</v>
          </cell>
          <cell r="CK1130">
            <v>0</v>
          </cell>
          <cell r="CL1130">
            <v>0</v>
          </cell>
          <cell r="CM1130">
            <v>0</v>
          </cell>
          <cell r="CU1130">
            <v>0</v>
          </cell>
        </row>
        <row r="1132">
          <cell r="F1132">
            <v>150000</v>
          </cell>
          <cell r="G1132">
            <v>106096</v>
          </cell>
          <cell r="H1132">
            <v>56853.91</v>
          </cell>
          <cell r="I1132">
            <v>2423.5</v>
          </cell>
          <cell r="AY1132">
            <v>0</v>
          </cell>
          <cell r="CK1132">
            <v>200000</v>
          </cell>
          <cell r="CL1132">
            <v>200000</v>
          </cell>
          <cell r="CM1132">
            <v>200000</v>
          </cell>
          <cell r="CU1132">
            <v>0</v>
          </cell>
        </row>
        <row r="1133">
          <cell r="F1133">
            <v>32780</v>
          </cell>
          <cell r="G1133">
            <v>32780</v>
          </cell>
          <cell r="H1133">
            <v>15959.01</v>
          </cell>
          <cell r="I1133">
            <v>8833.61</v>
          </cell>
          <cell r="AY1133">
            <v>0</v>
          </cell>
          <cell r="CK1133">
            <v>0</v>
          </cell>
          <cell r="CL1133">
            <v>0</v>
          </cell>
          <cell r="CM1133">
            <v>0</v>
          </cell>
          <cell r="CU1133">
            <v>0</v>
          </cell>
        </row>
        <row r="1135">
          <cell r="F1135">
            <v>4136</v>
          </cell>
          <cell r="G1135">
            <v>4136</v>
          </cell>
          <cell r="H1135">
            <v>3161</v>
          </cell>
          <cell r="I1135">
            <v>371</v>
          </cell>
          <cell r="AY1135">
            <v>0</v>
          </cell>
          <cell r="CK1135">
            <v>0</v>
          </cell>
          <cell r="CL1135">
            <v>0</v>
          </cell>
          <cell r="CM1135">
            <v>0</v>
          </cell>
          <cell r="CU1135">
            <v>0</v>
          </cell>
        </row>
        <row r="1136">
          <cell r="F1136">
            <v>7016015</v>
          </cell>
          <cell r="G1136">
            <v>7908022.7800000003</v>
          </cell>
          <cell r="H1136">
            <v>5812031.5300000003</v>
          </cell>
          <cell r="I1136">
            <v>1373023.38</v>
          </cell>
          <cell r="AY1136">
            <v>172</v>
          </cell>
          <cell r="CK1136">
            <v>0</v>
          </cell>
          <cell r="CL1136">
            <v>0</v>
          </cell>
          <cell r="CM1136">
            <v>0</v>
          </cell>
          <cell r="CU1136">
            <v>0</v>
          </cell>
        </row>
        <row r="1137">
          <cell r="F1137">
            <v>290757</v>
          </cell>
          <cell r="G1137">
            <v>306580</v>
          </cell>
          <cell r="H1137">
            <v>67752.2</v>
          </cell>
          <cell r="I1137">
            <v>209444.53</v>
          </cell>
          <cell r="AY1137">
            <v>0</v>
          </cell>
          <cell r="CK1137">
            <v>0</v>
          </cell>
          <cell r="CL1137">
            <v>0</v>
          </cell>
          <cell r="CM1137">
            <v>0</v>
          </cell>
          <cell r="CU1137">
            <v>0</v>
          </cell>
        </row>
        <row r="1138">
          <cell r="F1138">
            <v>52602</v>
          </cell>
          <cell r="G1138">
            <v>27372</v>
          </cell>
          <cell r="H1138">
            <v>26653.32</v>
          </cell>
          <cell r="I1138">
            <v>0</v>
          </cell>
          <cell r="AY1138">
            <v>0</v>
          </cell>
          <cell r="CK1138">
            <v>0</v>
          </cell>
          <cell r="CL1138">
            <v>0</v>
          </cell>
          <cell r="CM1138">
            <v>0</v>
          </cell>
          <cell r="CU1138">
            <v>0</v>
          </cell>
        </row>
        <row r="1139">
          <cell r="F1139">
            <v>0</v>
          </cell>
          <cell r="G1139">
            <v>9952</v>
          </cell>
          <cell r="H1139">
            <v>9952</v>
          </cell>
          <cell r="I1139">
            <v>0</v>
          </cell>
          <cell r="AY1139">
            <v>0</v>
          </cell>
          <cell r="CK1139">
            <v>0</v>
          </cell>
          <cell r="CL1139">
            <v>0</v>
          </cell>
          <cell r="CM1139">
            <v>0</v>
          </cell>
          <cell r="CU1139">
            <v>0</v>
          </cell>
        </row>
        <row r="1140">
          <cell r="F1140">
            <v>30000</v>
          </cell>
          <cell r="G1140">
            <v>19060</v>
          </cell>
          <cell r="H1140">
            <v>0</v>
          </cell>
          <cell r="I1140">
            <v>0</v>
          </cell>
          <cell r="AY1140">
            <v>0</v>
          </cell>
          <cell r="CK1140">
            <v>0</v>
          </cell>
          <cell r="CL1140">
            <v>0</v>
          </cell>
          <cell r="CM1140">
            <v>0</v>
          </cell>
          <cell r="CU1140">
            <v>0</v>
          </cell>
        </row>
        <row r="1141">
          <cell r="F1141">
            <v>2700000</v>
          </cell>
          <cell r="G1141">
            <v>4200000</v>
          </cell>
          <cell r="H1141">
            <v>1735315</v>
          </cell>
          <cell r="I1141">
            <v>2389205</v>
          </cell>
          <cell r="AY1141">
            <v>0</v>
          </cell>
          <cell r="CK1141">
            <v>0</v>
          </cell>
          <cell r="CL1141">
            <v>0</v>
          </cell>
          <cell r="CM1141">
            <v>0</v>
          </cell>
          <cell r="CU1141">
            <v>0</v>
          </cell>
        </row>
        <row r="1142">
          <cell r="F1142">
            <v>20833</v>
          </cell>
          <cell r="G1142">
            <v>101371.08</v>
          </cell>
          <cell r="H1142">
            <v>43156.51</v>
          </cell>
          <cell r="I1142">
            <v>18838</v>
          </cell>
          <cell r="AY1142">
            <v>0</v>
          </cell>
          <cell r="CK1142">
            <v>0</v>
          </cell>
          <cell r="CL1142">
            <v>0</v>
          </cell>
          <cell r="CM1142">
            <v>0</v>
          </cell>
          <cell r="CU1142">
            <v>0</v>
          </cell>
        </row>
        <row r="1143">
          <cell r="F1143">
            <v>32375</v>
          </cell>
          <cell r="G1143">
            <v>32732</v>
          </cell>
          <cell r="H1143">
            <v>30776.1</v>
          </cell>
          <cell r="I1143">
            <v>0</v>
          </cell>
          <cell r="AY1143">
            <v>0</v>
          </cell>
          <cell r="CK1143">
            <v>0</v>
          </cell>
          <cell r="CL1143">
            <v>0</v>
          </cell>
          <cell r="CM1143">
            <v>0</v>
          </cell>
          <cell r="CU1143">
            <v>0</v>
          </cell>
        </row>
        <row r="1144">
          <cell r="F1144">
            <v>431505</v>
          </cell>
          <cell r="G1144">
            <v>431505</v>
          </cell>
          <cell r="H1144">
            <v>46740.32</v>
          </cell>
          <cell r="I1144">
            <v>0</v>
          </cell>
          <cell r="AY1144">
            <v>5716.95</v>
          </cell>
          <cell r="CK1144">
            <v>0</v>
          </cell>
          <cell r="CL1144">
            <v>0</v>
          </cell>
          <cell r="CM1144">
            <v>0</v>
          </cell>
          <cell r="CU1144">
            <v>0</v>
          </cell>
        </row>
        <row r="1145">
          <cell r="F1145">
            <v>115000</v>
          </cell>
          <cell r="G1145">
            <v>3646971.1</v>
          </cell>
          <cell r="H1145">
            <v>309195.84000000003</v>
          </cell>
          <cell r="I1145">
            <v>101314.39</v>
          </cell>
          <cell r="AY1145">
            <v>0</v>
          </cell>
          <cell r="CK1145">
            <v>0</v>
          </cell>
          <cell r="CL1145">
            <v>250000</v>
          </cell>
          <cell r="CM1145">
            <v>280000</v>
          </cell>
          <cell r="CU1145">
            <v>0</v>
          </cell>
        </row>
        <row r="1146">
          <cell r="F1146">
            <v>20000</v>
          </cell>
          <cell r="G1146">
            <v>20000</v>
          </cell>
          <cell r="H1146">
            <v>7774.64</v>
          </cell>
          <cell r="I1146">
            <v>943</v>
          </cell>
          <cell r="AY1146">
            <v>190</v>
          </cell>
          <cell r="CK1146">
            <v>0</v>
          </cell>
          <cell r="CL1146">
            <v>0</v>
          </cell>
          <cell r="CM1146">
            <v>0</v>
          </cell>
          <cell r="CU1146">
            <v>0</v>
          </cell>
        </row>
        <row r="1147">
          <cell r="F1147">
            <v>70000</v>
          </cell>
          <cell r="G1147">
            <v>54823</v>
          </cell>
          <cell r="H1147">
            <v>44148.65</v>
          </cell>
          <cell r="I1147">
            <v>7562.62</v>
          </cell>
          <cell r="AY1147">
            <v>0</v>
          </cell>
          <cell r="CK1147">
            <v>0</v>
          </cell>
          <cell r="CL1147">
            <v>0</v>
          </cell>
          <cell r="CM1147">
            <v>0</v>
          </cell>
          <cell r="CU1147">
            <v>0</v>
          </cell>
        </row>
        <row r="1148">
          <cell r="F1148">
            <v>103937</v>
          </cell>
          <cell r="G1148">
            <v>103937</v>
          </cell>
          <cell r="H1148">
            <v>73205.34</v>
          </cell>
          <cell r="I1148">
            <v>2400</v>
          </cell>
          <cell r="AY1148">
            <v>0</v>
          </cell>
          <cell r="CK1148">
            <v>0</v>
          </cell>
          <cell r="CL1148">
            <v>0</v>
          </cell>
          <cell r="CM1148">
            <v>0</v>
          </cell>
          <cell r="CU1148">
            <v>0</v>
          </cell>
        </row>
        <row r="1149">
          <cell r="F1149">
            <v>190500</v>
          </cell>
          <cell r="G1149">
            <v>190500</v>
          </cell>
          <cell r="H1149">
            <v>113440.61</v>
          </cell>
          <cell r="I1149">
            <v>12336.15</v>
          </cell>
          <cell r="AY1149">
            <v>4712</v>
          </cell>
          <cell r="CK1149">
            <v>0</v>
          </cell>
          <cell r="CL1149">
            <v>0</v>
          </cell>
          <cell r="CM1149">
            <v>0</v>
          </cell>
          <cell r="CU1149">
            <v>0</v>
          </cell>
        </row>
        <row r="1150">
          <cell r="F1150">
            <v>180000</v>
          </cell>
          <cell r="G1150">
            <v>180000</v>
          </cell>
          <cell r="H1150">
            <v>153041.48000000001</v>
          </cell>
          <cell r="I1150">
            <v>16862.05</v>
          </cell>
          <cell r="AY1150">
            <v>0</v>
          </cell>
          <cell r="CK1150">
            <v>0</v>
          </cell>
          <cell r="CL1150">
            <v>0</v>
          </cell>
          <cell r="CM1150">
            <v>0</v>
          </cell>
          <cell r="CU1150">
            <v>0</v>
          </cell>
        </row>
        <row r="1151">
          <cell r="F1151">
            <v>180000</v>
          </cell>
          <cell r="G1151">
            <v>180000</v>
          </cell>
          <cell r="H1151">
            <v>72005.42</v>
          </cell>
          <cell r="I1151">
            <v>14400</v>
          </cell>
          <cell r="AY1151">
            <v>0</v>
          </cell>
          <cell r="CK1151">
            <v>0</v>
          </cell>
          <cell r="CL1151">
            <v>0</v>
          </cell>
          <cell r="CM1151">
            <v>0</v>
          </cell>
          <cell r="CU1151">
            <v>0</v>
          </cell>
        </row>
        <row r="1152">
          <cell r="F1152">
            <v>49704</v>
          </cell>
          <cell r="G1152">
            <v>49704</v>
          </cell>
          <cell r="H1152">
            <v>41586.42</v>
          </cell>
          <cell r="I1152">
            <v>1127.03</v>
          </cell>
          <cell r="AY1152">
            <v>0</v>
          </cell>
          <cell r="CK1152">
            <v>0</v>
          </cell>
          <cell r="CL1152">
            <v>0</v>
          </cell>
          <cell r="CM1152">
            <v>0</v>
          </cell>
          <cell r="CU1152">
            <v>0</v>
          </cell>
        </row>
        <row r="1153">
          <cell r="F1153">
            <v>1000</v>
          </cell>
          <cell r="G1153">
            <v>1000</v>
          </cell>
          <cell r="H1153">
            <v>0</v>
          </cell>
          <cell r="I1153">
            <v>0</v>
          </cell>
          <cell r="AY1153">
            <v>0</v>
          </cell>
          <cell r="CK1153">
            <v>0</v>
          </cell>
          <cell r="CL1153">
            <v>0</v>
          </cell>
          <cell r="CM1153">
            <v>0</v>
          </cell>
          <cell r="CU1153">
            <v>0</v>
          </cell>
        </row>
        <row r="1154">
          <cell r="F1154">
            <v>709193</v>
          </cell>
          <cell r="G1154">
            <v>709193</v>
          </cell>
          <cell r="H1154">
            <v>322824.43</v>
          </cell>
          <cell r="I1154">
            <v>102762.29</v>
          </cell>
          <cell r="AY1154">
            <v>0</v>
          </cell>
          <cell r="CK1154">
            <v>0</v>
          </cell>
          <cell r="CL1154">
            <v>0</v>
          </cell>
          <cell r="CM1154">
            <v>0</v>
          </cell>
          <cell r="CU1154">
            <v>0</v>
          </cell>
        </row>
        <row r="1155">
          <cell r="F1155">
            <v>95701</v>
          </cell>
          <cell r="G1155">
            <v>95701</v>
          </cell>
          <cell r="H1155">
            <v>61707.15</v>
          </cell>
          <cell r="I1155">
            <v>11780.24</v>
          </cell>
          <cell r="AY1155">
            <v>0</v>
          </cell>
          <cell r="CK1155">
            <v>0</v>
          </cell>
          <cell r="CL1155">
            <v>0</v>
          </cell>
          <cell r="CM1155">
            <v>0</v>
          </cell>
          <cell r="CU1155">
            <v>0</v>
          </cell>
        </row>
        <row r="1156">
          <cell r="F1156">
            <v>3281</v>
          </cell>
          <cell r="G1156">
            <v>3281</v>
          </cell>
          <cell r="H1156">
            <v>45.2</v>
          </cell>
          <cell r="I1156">
            <v>0</v>
          </cell>
          <cell r="AY1156">
            <v>0</v>
          </cell>
          <cell r="CK1156">
            <v>0</v>
          </cell>
          <cell r="CL1156">
            <v>0</v>
          </cell>
          <cell r="CM1156">
            <v>0</v>
          </cell>
          <cell r="CU1156">
            <v>0</v>
          </cell>
        </row>
        <row r="1157">
          <cell r="F1157">
            <v>0</v>
          </cell>
          <cell r="G1157">
            <v>2000</v>
          </cell>
          <cell r="H1157">
            <v>1640</v>
          </cell>
          <cell r="I1157">
            <v>0</v>
          </cell>
          <cell r="AY1157">
            <v>0</v>
          </cell>
          <cell r="CK1157">
            <v>0</v>
          </cell>
          <cell r="CL1157">
            <v>0</v>
          </cell>
          <cell r="CM1157">
            <v>0</v>
          </cell>
          <cell r="CU1157">
            <v>0</v>
          </cell>
        </row>
        <row r="1158">
          <cell r="F1158">
            <v>800000</v>
          </cell>
          <cell r="G1158">
            <v>816427.23</v>
          </cell>
          <cell r="H1158">
            <v>330446.73</v>
          </cell>
          <cell r="I1158">
            <v>112945.01</v>
          </cell>
          <cell r="AY1158">
            <v>0</v>
          </cell>
          <cell r="CK1158">
            <v>0</v>
          </cell>
          <cell r="CL1158">
            <v>0</v>
          </cell>
          <cell r="CM1158">
            <v>0</v>
          </cell>
          <cell r="CU1158">
            <v>0</v>
          </cell>
        </row>
        <row r="1159">
          <cell r="F1159">
            <v>22927</v>
          </cell>
          <cell r="G1159">
            <v>22927</v>
          </cell>
          <cell r="H1159">
            <v>17516</v>
          </cell>
          <cell r="I1159">
            <v>0</v>
          </cell>
          <cell r="AY1159">
            <v>0</v>
          </cell>
          <cell r="CK1159">
            <v>0</v>
          </cell>
          <cell r="CL1159">
            <v>0</v>
          </cell>
          <cell r="CM1159">
            <v>0</v>
          </cell>
          <cell r="CU1159">
            <v>0</v>
          </cell>
        </row>
        <row r="1160">
          <cell r="F1160">
            <v>290551</v>
          </cell>
          <cell r="G1160">
            <v>290551</v>
          </cell>
          <cell r="H1160">
            <v>192707</v>
          </cell>
          <cell r="I1160">
            <v>56221.99</v>
          </cell>
          <cell r="AY1160">
            <v>0</v>
          </cell>
          <cell r="CK1160">
            <v>0</v>
          </cell>
          <cell r="CL1160">
            <v>0</v>
          </cell>
          <cell r="CM1160">
            <v>0</v>
          </cell>
          <cell r="CU1160">
            <v>0</v>
          </cell>
        </row>
        <row r="1161">
          <cell r="F1161">
            <v>48866</v>
          </cell>
          <cell r="G1161">
            <v>49770</v>
          </cell>
          <cell r="H1161">
            <v>36753.300000000003</v>
          </cell>
          <cell r="I1161">
            <v>5117</v>
          </cell>
          <cell r="AY1161">
            <v>2406</v>
          </cell>
          <cell r="CK1161">
            <v>0</v>
          </cell>
          <cell r="CL1161">
            <v>0</v>
          </cell>
          <cell r="CM1161">
            <v>0</v>
          </cell>
          <cell r="CU1161">
            <v>0</v>
          </cell>
        </row>
        <row r="1162">
          <cell r="F1162">
            <v>44494</v>
          </cell>
          <cell r="G1162">
            <v>62608</v>
          </cell>
          <cell r="H1162">
            <v>52515.66</v>
          </cell>
          <cell r="I1162">
            <v>9940.7000000000007</v>
          </cell>
          <cell r="AY1162">
            <v>2405.0700000000002</v>
          </cell>
          <cell r="CK1162">
            <v>0</v>
          </cell>
          <cell r="CL1162">
            <v>0</v>
          </cell>
          <cell r="CM1162">
            <v>0</v>
          </cell>
          <cell r="CU1162">
            <v>0</v>
          </cell>
        </row>
        <row r="1163">
          <cell r="F1163">
            <v>63348</v>
          </cell>
          <cell r="G1163">
            <v>63348</v>
          </cell>
          <cell r="H1163">
            <v>42030</v>
          </cell>
          <cell r="I1163">
            <v>5340</v>
          </cell>
          <cell r="AY1163">
            <v>0</v>
          </cell>
          <cell r="CK1163">
            <v>0</v>
          </cell>
          <cell r="CL1163">
            <v>0</v>
          </cell>
          <cell r="CM1163">
            <v>0</v>
          </cell>
          <cell r="CU1163">
            <v>0</v>
          </cell>
        </row>
        <row r="1164">
          <cell r="F1164">
            <v>0</v>
          </cell>
          <cell r="G1164">
            <v>27303.439999999999</v>
          </cell>
          <cell r="H1164">
            <v>21421.61</v>
          </cell>
          <cell r="I1164">
            <v>5671</v>
          </cell>
          <cell r="AY1164">
            <v>0</v>
          </cell>
          <cell r="CK1164">
            <v>0</v>
          </cell>
          <cell r="CL1164">
            <v>0</v>
          </cell>
          <cell r="CM1164">
            <v>0</v>
          </cell>
          <cell r="CU1164">
            <v>0</v>
          </cell>
        </row>
        <row r="1165">
          <cell r="F1165">
            <v>54010</v>
          </cell>
          <cell r="G1165">
            <v>54010</v>
          </cell>
          <cell r="H1165">
            <v>32061.96</v>
          </cell>
          <cell r="I1165">
            <v>4779</v>
          </cell>
          <cell r="AY1165">
            <v>0</v>
          </cell>
          <cell r="CK1165">
            <v>0</v>
          </cell>
          <cell r="CL1165">
            <v>0</v>
          </cell>
          <cell r="CM1165">
            <v>0</v>
          </cell>
          <cell r="CU1165">
            <v>0</v>
          </cell>
        </row>
        <row r="1166">
          <cell r="F1166">
            <v>5000</v>
          </cell>
          <cell r="G1166">
            <v>5000</v>
          </cell>
          <cell r="H1166">
            <v>2373.5</v>
          </cell>
          <cell r="I1166">
            <v>0</v>
          </cell>
          <cell r="AY1166">
            <v>0</v>
          </cell>
          <cell r="CK1166">
            <v>0</v>
          </cell>
          <cell r="CL1166">
            <v>0</v>
          </cell>
          <cell r="CM1166">
            <v>0</v>
          </cell>
          <cell r="CU1166">
            <v>0</v>
          </cell>
        </row>
        <row r="1167">
          <cell r="F1167">
            <v>22183</v>
          </cell>
          <cell r="G1167">
            <v>22183</v>
          </cell>
          <cell r="H1167">
            <v>3816.51</v>
          </cell>
          <cell r="I1167">
            <v>0</v>
          </cell>
          <cell r="AY1167">
            <v>0</v>
          </cell>
          <cell r="CK1167">
            <v>0</v>
          </cell>
          <cell r="CL1167">
            <v>0</v>
          </cell>
          <cell r="CM1167">
            <v>0</v>
          </cell>
          <cell r="CU1167">
            <v>0</v>
          </cell>
        </row>
        <row r="1168">
          <cell r="F1168">
            <v>5000</v>
          </cell>
          <cell r="G1168">
            <v>5000</v>
          </cell>
          <cell r="H1168">
            <v>4419.01</v>
          </cell>
          <cell r="I1168">
            <v>0</v>
          </cell>
          <cell r="AY1168">
            <v>0</v>
          </cell>
          <cell r="CK1168">
            <v>0</v>
          </cell>
          <cell r="CL1168">
            <v>0</v>
          </cell>
          <cell r="CM1168">
            <v>0</v>
          </cell>
          <cell r="CU1168">
            <v>0</v>
          </cell>
        </row>
        <row r="1169">
          <cell r="F1169">
            <v>0</v>
          </cell>
          <cell r="G1169">
            <v>430</v>
          </cell>
          <cell r="H1169">
            <v>430</v>
          </cell>
          <cell r="I1169">
            <v>0</v>
          </cell>
          <cell r="AY1169">
            <v>0</v>
          </cell>
          <cell r="CK1169">
            <v>0</v>
          </cell>
          <cell r="CL1169">
            <v>0</v>
          </cell>
          <cell r="CM1169">
            <v>0</v>
          </cell>
          <cell r="CU1169">
            <v>0</v>
          </cell>
        </row>
        <row r="1170">
          <cell r="F1170">
            <v>140000</v>
          </cell>
          <cell r="G1170">
            <v>142684</v>
          </cell>
          <cell r="H1170">
            <v>17166.77</v>
          </cell>
          <cell r="I1170">
            <v>837.26</v>
          </cell>
          <cell r="AY1170">
            <v>0</v>
          </cell>
          <cell r="CK1170">
            <v>0</v>
          </cell>
          <cell r="CL1170">
            <v>0</v>
          </cell>
          <cell r="CM1170">
            <v>0</v>
          </cell>
          <cell r="CU1170">
            <v>0</v>
          </cell>
        </row>
        <row r="1171">
          <cell r="F1171">
            <v>32095</v>
          </cell>
          <cell r="G1171">
            <v>32095</v>
          </cell>
          <cell r="H1171">
            <v>1149.96</v>
          </cell>
          <cell r="I1171">
            <v>0</v>
          </cell>
          <cell r="AY1171">
            <v>0</v>
          </cell>
          <cell r="CK1171">
            <v>0</v>
          </cell>
          <cell r="CL1171">
            <v>0</v>
          </cell>
          <cell r="CM1171">
            <v>0</v>
          </cell>
          <cell r="CU1171">
            <v>0</v>
          </cell>
        </row>
        <row r="1172">
          <cell r="F1172">
            <v>41530</v>
          </cell>
          <cell r="G1172">
            <v>41530</v>
          </cell>
          <cell r="H1172">
            <v>11814.35</v>
          </cell>
          <cell r="I1172">
            <v>14758.72</v>
          </cell>
          <cell r="AY1172">
            <v>0</v>
          </cell>
          <cell r="CK1172">
            <v>0</v>
          </cell>
          <cell r="CL1172">
            <v>0</v>
          </cell>
          <cell r="CM1172">
            <v>0</v>
          </cell>
          <cell r="CU1172">
            <v>0</v>
          </cell>
        </row>
        <row r="1173">
          <cell r="F1173">
            <v>123341</v>
          </cell>
          <cell r="G1173">
            <v>176453.11</v>
          </cell>
          <cell r="H1173">
            <v>176453.11</v>
          </cell>
          <cell r="I1173">
            <v>0</v>
          </cell>
          <cell r="AY1173">
            <v>1488.89</v>
          </cell>
          <cell r="CK1173">
            <v>0</v>
          </cell>
          <cell r="CL1173">
            <v>0</v>
          </cell>
          <cell r="CM1173">
            <v>0</v>
          </cell>
          <cell r="CU1173">
            <v>0</v>
          </cell>
        </row>
        <row r="1174">
          <cell r="F1174">
            <v>73825</v>
          </cell>
          <cell r="G1174">
            <v>73825</v>
          </cell>
          <cell r="H1174">
            <v>22781.71</v>
          </cell>
          <cell r="I1174">
            <v>438.82</v>
          </cell>
          <cell r="AY1174">
            <v>0</v>
          </cell>
          <cell r="CK1174">
            <v>0</v>
          </cell>
          <cell r="CL1174">
            <v>0</v>
          </cell>
          <cell r="CM1174">
            <v>0</v>
          </cell>
          <cell r="CU1174">
            <v>0</v>
          </cell>
        </row>
        <row r="1175">
          <cell r="F1175">
            <v>500</v>
          </cell>
          <cell r="G1175">
            <v>1183.5</v>
          </cell>
          <cell r="H1175">
            <v>378.5</v>
          </cell>
          <cell r="I1175">
            <v>804.98</v>
          </cell>
          <cell r="AY1175">
            <v>0</v>
          </cell>
          <cell r="CK1175">
            <v>0</v>
          </cell>
          <cell r="CL1175">
            <v>0</v>
          </cell>
          <cell r="CM1175">
            <v>0</v>
          </cell>
          <cell r="CU1175">
            <v>0</v>
          </cell>
        </row>
        <row r="1176">
          <cell r="F1176">
            <v>0</v>
          </cell>
          <cell r="G1176">
            <v>46807</v>
          </cell>
          <cell r="H1176">
            <v>42572</v>
          </cell>
          <cell r="I1176">
            <v>776.25</v>
          </cell>
          <cell r="AY1176">
            <v>0</v>
          </cell>
          <cell r="CK1176">
            <v>0</v>
          </cell>
          <cell r="CL1176">
            <v>0</v>
          </cell>
          <cell r="CM1176">
            <v>0</v>
          </cell>
          <cell r="CU1176">
            <v>0</v>
          </cell>
        </row>
        <row r="1177">
          <cell r="F1177">
            <v>40878</v>
          </cell>
          <cell r="G1177">
            <v>38378</v>
          </cell>
          <cell r="H1177">
            <v>110.4</v>
          </cell>
          <cell r="I1177">
            <v>0</v>
          </cell>
          <cell r="AY1177">
            <v>0</v>
          </cell>
          <cell r="CK1177">
            <v>0</v>
          </cell>
          <cell r="CL1177">
            <v>0</v>
          </cell>
          <cell r="CM1177">
            <v>0</v>
          </cell>
          <cell r="CU1177">
            <v>0</v>
          </cell>
        </row>
        <row r="1178">
          <cell r="F1178">
            <v>13711</v>
          </cell>
          <cell r="G1178">
            <v>2484</v>
          </cell>
          <cell r="H1178">
            <v>0</v>
          </cell>
          <cell r="I1178">
            <v>0</v>
          </cell>
          <cell r="AY1178">
            <v>0</v>
          </cell>
          <cell r="CK1178">
            <v>0</v>
          </cell>
          <cell r="CL1178">
            <v>0</v>
          </cell>
          <cell r="CM1178">
            <v>0</v>
          </cell>
          <cell r="CU1178">
            <v>0</v>
          </cell>
        </row>
        <row r="1179">
          <cell r="F1179">
            <v>0</v>
          </cell>
          <cell r="G1179">
            <v>125841.73</v>
          </cell>
          <cell r="H1179">
            <v>98262.94</v>
          </cell>
          <cell r="I1179">
            <v>0</v>
          </cell>
          <cell r="AY1179">
            <v>0</v>
          </cell>
          <cell r="CK1179">
            <v>0</v>
          </cell>
          <cell r="CL1179">
            <v>0</v>
          </cell>
          <cell r="CM1179">
            <v>0</v>
          </cell>
          <cell r="CU1179">
            <v>0</v>
          </cell>
        </row>
        <row r="1180">
          <cell r="F1180">
            <v>0</v>
          </cell>
          <cell r="G1180">
            <v>468465.75</v>
          </cell>
          <cell r="H1180">
            <v>18827.650000000001</v>
          </cell>
          <cell r="I1180">
            <v>314180</v>
          </cell>
          <cell r="AY1180">
            <v>0</v>
          </cell>
          <cell r="CK1180">
            <v>0</v>
          </cell>
          <cell r="CL1180">
            <v>0</v>
          </cell>
          <cell r="CM1180">
            <v>0</v>
          </cell>
          <cell r="CU1180">
            <v>0</v>
          </cell>
        </row>
        <row r="1181">
          <cell r="F1181">
            <v>0</v>
          </cell>
          <cell r="G1181">
            <v>11803.33</v>
          </cell>
          <cell r="H1181">
            <v>3974.86</v>
          </cell>
          <cell r="I1181">
            <v>0</v>
          </cell>
          <cell r="AY1181">
            <v>0</v>
          </cell>
          <cell r="CK1181">
            <v>0</v>
          </cell>
          <cell r="CL1181">
            <v>0</v>
          </cell>
          <cell r="CM1181">
            <v>0</v>
          </cell>
          <cell r="CU1181">
            <v>0</v>
          </cell>
        </row>
        <row r="1182">
          <cell r="F1182">
            <v>0</v>
          </cell>
          <cell r="G1182">
            <v>162000</v>
          </cell>
          <cell r="H1182">
            <v>158549.63</v>
          </cell>
          <cell r="I1182">
            <v>0</v>
          </cell>
          <cell r="AY1182">
            <v>0</v>
          </cell>
          <cell r="CK1182">
            <v>0</v>
          </cell>
          <cell r="CL1182">
            <v>0</v>
          </cell>
          <cell r="CM1182">
            <v>0</v>
          </cell>
          <cell r="CU1182">
            <v>0</v>
          </cell>
        </row>
        <row r="1183">
          <cell r="F1183">
            <v>0</v>
          </cell>
          <cell r="G1183">
            <v>884287</v>
          </cell>
          <cell r="H1183">
            <v>827578</v>
          </cell>
          <cell r="I1183">
            <v>0</v>
          </cell>
          <cell r="AY1183">
            <v>0</v>
          </cell>
          <cell r="CK1183">
            <v>0</v>
          </cell>
          <cell r="CL1183">
            <v>0</v>
          </cell>
          <cell r="CM1183">
            <v>0</v>
          </cell>
          <cell r="CU1183">
            <v>0</v>
          </cell>
        </row>
        <row r="1184">
          <cell r="F1184">
            <v>0</v>
          </cell>
          <cell r="G1184">
            <v>5476.98</v>
          </cell>
          <cell r="H1184">
            <v>2291.6</v>
          </cell>
          <cell r="I1184">
            <v>0</v>
          </cell>
          <cell r="AY1184">
            <v>0</v>
          </cell>
          <cell r="CK1184">
            <v>0</v>
          </cell>
          <cell r="CL1184">
            <v>0</v>
          </cell>
          <cell r="CM1184">
            <v>0</v>
          </cell>
          <cell r="CU1184">
            <v>0</v>
          </cell>
        </row>
        <row r="1185">
          <cell r="F1185">
            <v>2264556</v>
          </cell>
          <cell r="G1185">
            <v>2264556</v>
          </cell>
          <cell r="H1185">
            <v>1728863.19</v>
          </cell>
          <cell r="I1185">
            <v>0</v>
          </cell>
          <cell r="AY1185">
            <v>190313.12</v>
          </cell>
          <cell r="CK1185">
            <v>0</v>
          </cell>
          <cell r="CL1185">
            <v>0</v>
          </cell>
          <cell r="CM1185">
            <v>0</v>
          </cell>
          <cell r="CU1185">
            <v>198481</v>
          </cell>
        </row>
        <row r="1186">
          <cell r="F1186">
            <v>0</v>
          </cell>
          <cell r="G1186">
            <v>34475.949999999997</v>
          </cell>
          <cell r="H1186">
            <v>34475.949999999997</v>
          </cell>
          <cell r="I1186">
            <v>0</v>
          </cell>
          <cell r="AY1186">
            <v>0</v>
          </cell>
          <cell r="CK1186">
            <v>0</v>
          </cell>
          <cell r="CL1186">
            <v>0</v>
          </cell>
          <cell r="CM1186">
            <v>0</v>
          </cell>
          <cell r="CU1186">
            <v>0</v>
          </cell>
        </row>
        <row r="1187">
          <cell r="F1187">
            <v>56548</v>
          </cell>
          <cell r="G1187">
            <v>56548</v>
          </cell>
          <cell r="H1187">
            <v>46983.4</v>
          </cell>
          <cell r="I1187">
            <v>0</v>
          </cell>
          <cell r="AY1187">
            <v>5039</v>
          </cell>
          <cell r="CK1187">
            <v>0</v>
          </cell>
          <cell r="CL1187">
            <v>0</v>
          </cell>
          <cell r="CM1187">
            <v>0</v>
          </cell>
          <cell r="CU1187">
            <v>5039</v>
          </cell>
        </row>
        <row r="1188">
          <cell r="F1188">
            <v>149790</v>
          </cell>
          <cell r="G1188">
            <v>149790</v>
          </cell>
          <cell r="H1188">
            <v>70658.81</v>
          </cell>
          <cell r="I1188">
            <v>0</v>
          </cell>
          <cell r="AY1188">
            <v>0</v>
          </cell>
          <cell r="CK1188">
            <v>0</v>
          </cell>
          <cell r="CL1188">
            <v>0</v>
          </cell>
          <cell r="CM1188">
            <v>0</v>
          </cell>
          <cell r="CU1188">
            <v>0</v>
          </cell>
        </row>
        <row r="1189">
          <cell r="F1189">
            <v>451526</v>
          </cell>
          <cell r="G1189">
            <v>451526</v>
          </cell>
          <cell r="H1189">
            <v>0</v>
          </cell>
          <cell r="I1189">
            <v>0</v>
          </cell>
          <cell r="AY1189">
            <v>0</v>
          </cell>
          <cell r="CK1189">
            <v>0</v>
          </cell>
          <cell r="CL1189">
            <v>0</v>
          </cell>
          <cell r="CM1189">
            <v>0</v>
          </cell>
          <cell r="CU1189">
            <v>0</v>
          </cell>
        </row>
        <row r="1190">
          <cell r="F1190">
            <v>0</v>
          </cell>
          <cell r="G1190">
            <v>0</v>
          </cell>
          <cell r="H1190">
            <v>-14296.2</v>
          </cell>
          <cell r="I1190">
            <v>0</v>
          </cell>
          <cell r="AY1190">
            <v>-4765.3999999999996</v>
          </cell>
          <cell r="CK1190">
            <v>0</v>
          </cell>
          <cell r="CL1190">
            <v>0</v>
          </cell>
          <cell r="CM1190">
            <v>0</v>
          </cell>
          <cell r="CU1190">
            <v>0</v>
          </cell>
        </row>
        <row r="1191">
          <cell r="F1191">
            <v>334763</v>
          </cell>
          <cell r="G1191">
            <v>334763</v>
          </cell>
          <cell r="H1191">
            <v>245197.91</v>
          </cell>
          <cell r="I1191">
            <v>0</v>
          </cell>
          <cell r="AY1191">
            <v>27315.45</v>
          </cell>
          <cell r="CK1191">
            <v>0</v>
          </cell>
          <cell r="CL1191">
            <v>0</v>
          </cell>
          <cell r="CM1191">
            <v>0</v>
          </cell>
          <cell r="CU1191">
            <v>29388.92</v>
          </cell>
        </row>
        <row r="1192">
          <cell r="F1192">
            <v>56451</v>
          </cell>
          <cell r="G1192">
            <v>56451</v>
          </cell>
          <cell r="H1192">
            <v>42459.78</v>
          </cell>
          <cell r="I1192">
            <v>0</v>
          </cell>
          <cell r="AY1192">
            <v>4749.7299999999996</v>
          </cell>
          <cell r="CK1192">
            <v>0</v>
          </cell>
          <cell r="CL1192">
            <v>0</v>
          </cell>
          <cell r="CM1192">
            <v>0</v>
          </cell>
          <cell r="CU1192">
            <v>5037.13</v>
          </cell>
        </row>
        <row r="1193">
          <cell r="F1193">
            <v>79200</v>
          </cell>
          <cell r="G1193">
            <v>79200</v>
          </cell>
          <cell r="H1193">
            <v>58877.89</v>
          </cell>
          <cell r="I1193">
            <v>0</v>
          </cell>
          <cell r="AY1193">
            <v>6435</v>
          </cell>
          <cell r="CK1193">
            <v>0</v>
          </cell>
          <cell r="CL1193">
            <v>0</v>
          </cell>
          <cell r="CM1193">
            <v>0</v>
          </cell>
          <cell r="CU1193">
            <v>7020</v>
          </cell>
        </row>
        <row r="1194">
          <cell r="F1194">
            <v>51603</v>
          </cell>
          <cell r="G1194">
            <v>54144.65</v>
          </cell>
          <cell r="H1194">
            <v>54144.65</v>
          </cell>
          <cell r="I1194">
            <v>0</v>
          </cell>
          <cell r="AY1194">
            <v>0</v>
          </cell>
          <cell r="CK1194">
            <v>0</v>
          </cell>
          <cell r="CL1194">
            <v>0</v>
          </cell>
          <cell r="CM1194">
            <v>0</v>
          </cell>
          <cell r="CU1194">
            <v>0</v>
          </cell>
        </row>
        <row r="1195">
          <cell r="F1195">
            <v>297003</v>
          </cell>
          <cell r="G1195">
            <v>297003</v>
          </cell>
          <cell r="H1195">
            <v>192984.46</v>
          </cell>
          <cell r="I1195">
            <v>0</v>
          </cell>
          <cell r="AY1195">
            <v>20060.57</v>
          </cell>
          <cell r="CK1195">
            <v>0</v>
          </cell>
          <cell r="CL1195">
            <v>0</v>
          </cell>
          <cell r="CM1195">
            <v>0</v>
          </cell>
          <cell r="CU1195">
            <v>20933.919999999998</v>
          </cell>
        </row>
        <row r="1196">
          <cell r="F1196">
            <v>22958</v>
          </cell>
          <cell r="G1196">
            <v>22958</v>
          </cell>
          <cell r="H1196">
            <v>19378.240000000002</v>
          </cell>
          <cell r="I1196">
            <v>0</v>
          </cell>
          <cell r="AY1196">
            <v>1921.24</v>
          </cell>
          <cell r="CK1196">
            <v>0</v>
          </cell>
          <cell r="CL1196">
            <v>0</v>
          </cell>
          <cell r="CM1196">
            <v>0</v>
          </cell>
          <cell r="CU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CK1197">
            <v>0</v>
          </cell>
          <cell r="CL1197">
            <v>0</v>
          </cell>
          <cell r="CM1197">
            <v>0</v>
          </cell>
        </row>
        <row r="1198">
          <cell r="F1198">
            <v>761856</v>
          </cell>
          <cell r="G1198">
            <v>761856</v>
          </cell>
          <cell r="H1198">
            <v>599967</v>
          </cell>
          <cell r="I1198">
            <v>0</v>
          </cell>
          <cell r="AY1198">
            <v>66663</v>
          </cell>
          <cell r="CK1198">
            <v>0</v>
          </cell>
          <cell r="CL1198">
            <v>0</v>
          </cell>
          <cell r="CM1198">
            <v>0</v>
          </cell>
          <cell r="CU1198">
            <v>66663</v>
          </cell>
        </row>
        <row r="1199">
          <cell r="F1199">
            <v>7413</v>
          </cell>
          <cell r="G1199">
            <v>7413</v>
          </cell>
          <cell r="H1199">
            <v>6678</v>
          </cell>
          <cell r="I1199">
            <v>0</v>
          </cell>
          <cell r="AY1199">
            <v>742</v>
          </cell>
          <cell r="CK1199">
            <v>0</v>
          </cell>
          <cell r="CL1199">
            <v>0</v>
          </cell>
          <cell r="CM1199">
            <v>0</v>
          </cell>
          <cell r="CU1199">
            <v>742</v>
          </cell>
        </row>
        <row r="1200">
          <cell r="F1200">
            <v>47416</v>
          </cell>
          <cell r="G1200">
            <v>47416</v>
          </cell>
          <cell r="H1200">
            <v>24128.13</v>
          </cell>
          <cell r="I1200">
            <v>0</v>
          </cell>
          <cell r="AY1200">
            <v>0</v>
          </cell>
          <cell r="CK1200">
            <v>0</v>
          </cell>
          <cell r="CL1200">
            <v>0</v>
          </cell>
          <cell r="CM1200">
            <v>0</v>
          </cell>
          <cell r="CU1200">
            <v>0</v>
          </cell>
        </row>
        <row r="1201">
          <cell r="F1201">
            <v>149786</v>
          </cell>
          <cell r="G1201">
            <v>149786</v>
          </cell>
          <cell r="H1201">
            <v>0</v>
          </cell>
          <cell r="I1201">
            <v>0</v>
          </cell>
          <cell r="AY1201">
            <v>0</v>
          </cell>
          <cell r="CK1201">
            <v>0</v>
          </cell>
          <cell r="CL1201">
            <v>0</v>
          </cell>
          <cell r="CM1201">
            <v>0</v>
          </cell>
          <cell r="CU1201">
            <v>0</v>
          </cell>
        </row>
        <row r="1202">
          <cell r="F1202">
            <v>111079</v>
          </cell>
          <cell r="G1202">
            <v>111079</v>
          </cell>
          <cell r="H1202">
            <v>85465.14</v>
          </cell>
          <cell r="I1202">
            <v>0</v>
          </cell>
          <cell r="AY1202">
            <v>9636.3799999999992</v>
          </cell>
          <cell r="CK1202">
            <v>0</v>
          </cell>
          <cell r="CL1202">
            <v>0</v>
          </cell>
          <cell r="CM1202">
            <v>0</v>
          </cell>
          <cell r="CU1202">
            <v>9744.81</v>
          </cell>
        </row>
        <row r="1203">
          <cell r="F1203">
            <v>18778</v>
          </cell>
          <cell r="G1203">
            <v>18778</v>
          </cell>
          <cell r="H1203">
            <v>14752.64</v>
          </cell>
          <cell r="I1203">
            <v>0</v>
          </cell>
          <cell r="AY1203">
            <v>1669.09</v>
          </cell>
          <cell r="CK1203">
            <v>0</v>
          </cell>
          <cell r="CL1203">
            <v>0</v>
          </cell>
          <cell r="CM1203">
            <v>0</v>
          </cell>
          <cell r="CU1203">
            <v>1669.08</v>
          </cell>
        </row>
        <row r="1204">
          <cell r="F1204">
            <v>26400</v>
          </cell>
          <cell r="G1204">
            <v>26400</v>
          </cell>
          <cell r="H1204">
            <v>21060</v>
          </cell>
          <cell r="I1204">
            <v>0</v>
          </cell>
          <cell r="AY1204">
            <v>2340</v>
          </cell>
          <cell r="CK1204">
            <v>0</v>
          </cell>
          <cell r="CL1204">
            <v>0</v>
          </cell>
          <cell r="CM1204">
            <v>0</v>
          </cell>
          <cell r="CU1204">
            <v>2340</v>
          </cell>
        </row>
        <row r="1205">
          <cell r="F1205">
            <v>17118</v>
          </cell>
          <cell r="G1205">
            <v>17974.740000000002</v>
          </cell>
          <cell r="H1205">
            <v>17974.740000000002</v>
          </cell>
          <cell r="I1205">
            <v>0</v>
          </cell>
          <cell r="AY1205">
            <v>0</v>
          </cell>
          <cell r="CK1205">
            <v>0</v>
          </cell>
          <cell r="CL1205">
            <v>0</v>
          </cell>
          <cell r="CM1205">
            <v>0</v>
          </cell>
          <cell r="CU1205">
            <v>0</v>
          </cell>
        </row>
        <row r="1206">
          <cell r="F1206">
            <v>102334</v>
          </cell>
          <cell r="G1206">
            <v>102334</v>
          </cell>
          <cell r="H1206">
            <v>68616.320000000007</v>
          </cell>
          <cell r="I1206">
            <v>0</v>
          </cell>
          <cell r="AY1206">
            <v>7285.57</v>
          </cell>
          <cell r="CK1206">
            <v>0</v>
          </cell>
          <cell r="CL1206">
            <v>0</v>
          </cell>
          <cell r="CM1206">
            <v>0</v>
          </cell>
          <cell r="CU1206">
            <v>7285.86</v>
          </cell>
        </row>
        <row r="1207">
          <cell r="F1207">
            <v>11479</v>
          </cell>
          <cell r="G1207">
            <v>11479</v>
          </cell>
          <cell r="H1207">
            <v>9689.1200000000008</v>
          </cell>
          <cell r="I1207">
            <v>0</v>
          </cell>
          <cell r="AY1207">
            <v>960.62</v>
          </cell>
          <cell r="CK1207">
            <v>0</v>
          </cell>
          <cell r="CL1207">
            <v>0</v>
          </cell>
          <cell r="CM1207">
            <v>0</v>
          </cell>
          <cell r="CU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CK1208">
            <v>0</v>
          </cell>
          <cell r="CL1208">
            <v>0</v>
          </cell>
          <cell r="CM1208">
            <v>0</v>
          </cell>
        </row>
        <row r="1209">
          <cell r="F1209">
            <v>9760158</v>
          </cell>
          <cell r="G1209">
            <v>9760158</v>
          </cell>
          <cell r="H1209">
            <v>6857069.6500000004</v>
          </cell>
          <cell r="I1209">
            <v>0</v>
          </cell>
          <cell r="AY1209">
            <v>745001.22</v>
          </cell>
          <cell r="CK1209">
            <v>0</v>
          </cell>
          <cell r="CL1209">
            <v>0</v>
          </cell>
          <cell r="CM1209">
            <v>0</v>
          </cell>
          <cell r="CU1209">
            <v>749782</v>
          </cell>
        </row>
        <row r="1210">
          <cell r="F1210">
            <v>0</v>
          </cell>
          <cell r="G1210">
            <v>17133.18</v>
          </cell>
          <cell r="H1210">
            <v>17133.18</v>
          </cell>
          <cell r="I1210">
            <v>0</v>
          </cell>
          <cell r="AY1210">
            <v>0</v>
          </cell>
          <cell r="CK1210">
            <v>0</v>
          </cell>
          <cell r="CL1210">
            <v>0</v>
          </cell>
          <cell r="CM1210">
            <v>0</v>
          </cell>
          <cell r="CU1210">
            <v>9366.9</v>
          </cell>
        </row>
        <row r="1211">
          <cell r="F1211">
            <v>731182</v>
          </cell>
          <cell r="G1211">
            <v>731182</v>
          </cell>
          <cell r="H1211">
            <v>606293.30000000005</v>
          </cell>
          <cell r="I1211">
            <v>0</v>
          </cell>
          <cell r="AY1211">
            <v>65479</v>
          </cell>
          <cell r="CK1211">
            <v>0</v>
          </cell>
          <cell r="CL1211">
            <v>0</v>
          </cell>
          <cell r="CM1211">
            <v>0</v>
          </cell>
          <cell r="CU1211">
            <v>61553</v>
          </cell>
        </row>
        <row r="1212">
          <cell r="F1212">
            <v>705950</v>
          </cell>
          <cell r="G1212">
            <v>705950</v>
          </cell>
          <cell r="H1212">
            <v>323516.92</v>
          </cell>
          <cell r="I1212">
            <v>0</v>
          </cell>
          <cell r="AY1212">
            <v>0</v>
          </cell>
          <cell r="CK1212">
            <v>0</v>
          </cell>
          <cell r="CL1212">
            <v>0</v>
          </cell>
          <cell r="CM1212">
            <v>0</v>
          </cell>
          <cell r="CU1212">
            <v>0</v>
          </cell>
        </row>
        <row r="1213">
          <cell r="F1213">
            <v>1776054</v>
          </cell>
          <cell r="G1213">
            <v>1776054</v>
          </cell>
          <cell r="H1213">
            <v>0</v>
          </cell>
          <cell r="I1213">
            <v>0</v>
          </cell>
          <cell r="AY1213">
            <v>0</v>
          </cell>
          <cell r="CK1213">
            <v>0</v>
          </cell>
          <cell r="CL1213">
            <v>0</v>
          </cell>
          <cell r="CM1213">
            <v>0</v>
          </cell>
          <cell r="CU1213">
            <v>0</v>
          </cell>
        </row>
        <row r="1214">
          <cell r="F1214">
            <v>0</v>
          </cell>
          <cell r="G1214">
            <v>15477.92</v>
          </cell>
          <cell r="H1214">
            <v>15477.92</v>
          </cell>
          <cell r="I1214">
            <v>0</v>
          </cell>
          <cell r="AY1214">
            <v>1250.3</v>
          </cell>
          <cell r="CK1214">
            <v>0</v>
          </cell>
          <cell r="CL1214">
            <v>0</v>
          </cell>
          <cell r="CM1214">
            <v>0</v>
          </cell>
          <cell r="CU1214">
            <v>0</v>
          </cell>
        </row>
        <row r="1216">
          <cell r="F1216">
            <v>96344</v>
          </cell>
          <cell r="G1216">
            <v>96344</v>
          </cell>
          <cell r="H1216">
            <v>94990.85</v>
          </cell>
          <cell r="I1216">
            <v>0</v>
          </cell>
          <cell r="AY1216">
            <v>0</v>
          </cell>
          <cell r="CK1216">
            <v>0</v>
          </cell>
          <cell r="CL1216">
            <v>0</v>
          </cell>
          <cell r="CM1216">
            <v>0</v>
          </cell>
          <cell r="CU1216">
            <v>0</v>
          </cell>
        </row>
        <row r="1217">
          <cell r="F1217">
            <v>1375676</v>
          </cell>
          <cell r="G1217">
            <v>1375676</v>
          </cell>
          <cell r="H1217">
            <v>1054838.52</v>
          </cell>
          <cell r="I1217">
            <v>0</v>
          </cell>
          <cell r="AY1217">
            <v>118688.85</v>
          </cell>
          <cell r="CK1217">
            <v>0</v>
          </cell>
          <cell r="CL1217">
            <v>0</v>
          </cell>
          <cell r="CM1217">
            <v>0</v>
          </cell>
          <cell r="CU1217">
            <v>122910.94</v>
          </cell>
        </row>
        <row r="1218">
          <cell r="F1218">
            <v>221752</v>
          </cell>
          <cell r="G1218">
            <v>221752</v>
          </cell>
          <cell r="H1218">
            <v>173655.19</v>
          </cell>
          <cell r="I1218">
            <v>0</v>
          </cell>
          <cell r="AY1218">
            <v>19554.57</v>
          </cell>
          <cell r="CK1218">
            <v>0</v>
          </cell>
          <cell r="CL1218">
            <v>0</v>
          </cell>
          <cell r="CM1218">
            <v>0</v>
          </cell>
          <cell r="CU1218">
            <v>20105.89</v>
          </cell>
        </row>
        <row r="1219">
          <cell r="F1219">
            <v>455400</v>
          </cell>
          <cell r="G1219">
            <v>455400</v>
          </cell>
          <cell r="H1219">
            <v>352607</v>
          </cell>
          <cell r="I1219">
            <v>0</v>
          </cell>
          <cell r="AY1219">
            <v>39561.599999999999</v>
          </cell>
          <cell r="CK1219">
            <v>0</v>
          </cell>
          <cell r="CL1219">
            <v>0</v>
          </cell>
          <cell r="CM1219">
            <v>0</v>
          </cell>
          <cell r="CU1219">
            <v>39780</v>
          </cell>
        </row>
        <row r="1220">
          <cell r="F1220">
            <v>202841</v>
          </cell>
          <cell r="G1220">
            <v>214652.5</v>
          </cell>
          <cell r="H1220">
            <v>214652.5</v>
          </cell>
          <cell r="I1220">
            <v>0</v>
          </cell>
          <cell r="AY1220">
            <v>0</v>
          </cell>
          <cell r="CK1220">
            <v>0</v>
          </cell>
          <cell r="CL1220">
            <v>0</v>
          </cell>
          <cell r="CM1220">
            <v>0</v>
          </cell>
          <cell r="CU1220">
            <v>0</v>
          </cell>
        </row>
        <row r="1221">
          <cell r="F1221">
            <v>1079137</v>
          </cell>
          <cell r="G1221">
            <v>1079137</v>
          </cell>
          <cell r="H1221">
            <v>790748.66</v>
          </cell>
          <cell r="I1221">
            <v>0</v>
          </cell>
          <cell r="AY1221">
            <v>77823.789999999994</v>
          </cell>
          <cell r="CK1221">
            <v>0</v>
          </cell>
          <cell r="CL1221">
            <v>0</v>
          </cell>
          <cell r="CM1221">
            <v>0</v>
          </cell>
          <cell r="CU1221">
            <v>76934.94</v>
          </cell>
        </row>
        <row r="1222">
          <cell r="F1222">
            <v>23255</v>
          </cell>
          <cell r="G1222">
            <v>23255</v>
          </cell>
          <cell r="H1222">
            <v>13587.04</v>
          </cell>
          <cell r="I1222">
            <v>2529.46</v>
          </cell>
          <cell r="AY1222">
            <v>0</v>
          </cell>
          <cell r="CK1222">
            <v>0</v>
          </cell>
          <cell r="CL1222">
            <v>0</v>
          </cell>
          <cell r="CM1222">
            <v>0</v>
          </cell>
          <cell r="CU1222">
            <v>0</v>
          </cell>
        </row>
        <row r="1223">
          <cell r="F1223">
            <v>3205</v>
          </cell>
          <cell r="G1223">
            <v>3205</v>
          </cell>
          <cell r="H1223">
            <v>2051.6</v>
          </cell>
          <cell r="I1223">
            <v>0</v>
          </cell>
          <cell r="AY1223">
            <v>0</v>
          </cell>
          <cell r="CK1223">
            <v>0</v>
          </cell>
          <cell r="CL1223">
            <v>0</v>
          </cell>
          <cell r="CM1223">
            <v>0</v>
          </cell>
          <cell r="CU1223">
            <v>0</v>
          </cell>
        </row>
        <row r="1224">
          <cell r="F1224">
            <v>68873</v>
          </cell>
          <cell r="G1224">
            <v>68958.720000000001</v>
          </cell>
          <cell r="H1224">
            <v>61285.72</v>
          </cell>
          <cell r="I1224">
            <v>0</v>
          </cell>
          <cell r="AY1224">
            <v>5901.72</v>
          </cell>
          <cell r="CK1224">
            <v>0</v>
          </cell>
          <cell r="CL1224">
            <v>0</v>
          </cell>
          <cell r="CM1224">
            <v>0</v>
          </cell>
          <cell r="CU1224">
            <v>0</v>
          </cell>
        </row>
        <row r="1225">
          <cell r="F1225">
            <v>5974</v>
          </cell>
          <cell r="G1225">
            <v>5974</v>
          </cell>
          <cell r="H1225">
            <v>3518.28</v>
          </cell>
          <cell r="I1225">
            <v>0</v>
          </cell>
          <cell r="AY1225">
            <v>295.55</v>
          </cell>
          <cell r="CK1225">
            <v>0</v>
          </cell>
          <cell r="CL1225">
            <v>0</v>
          </cell>
          <cell r="CM1225">
            <v>0</v>
          </cell>
          <cell r="CU1225">
            <v>0</v>
          </cell>
        </row>
        <row r="1226">
          <cell r="F1226">
            <v>292700</v>
          </cell>
          <cell r="G1226">
            <v>0</v>
          </cell>
          <cell r="H1226">
            <v>0</v>
          </cell>
          <cell r="I1226">
            <v>0</v>
          </cell>
          <cell r="AY1226">
            <v>0</v>
          </cell>
          <cell r="CK1226">
            <v>0</v>
          </cell>
          <cell r="CL1226">
            <v>0</v>
          </cell>
          <cell r="CM1226">
            <v>0</v>
          </cell>
          <cell r="CU1226">
            <v>0</v>
          </cell>
        </row>
        <row r="1227">
          <cell r="F1227">
            <v>335434</v>
          </cell>
          <cell r="G1227">
            <v>151815.24</v>
          </cell>
          <cell r="H1227">
            <v>112945.24</v>
          </cell>
          <cell r="I1227">
            <v>23000</v>
          </cell>
          <cell r="AY1227">
            <v>5750</v>
          </cell>
          <cell r="CK1227">
            <v>0</v>
          </cell>
          <cell r="CL1227">
            <v>0</v>
          </cell>
          <cell r="CM1227">
            <v>0</v>
          </cell>
          <cell r="CU1227">
            <v>0</v>
          </cell>
        </row>
        <row r="1228">
          <cell r="F1228">
            <v>170168</v>
          </cell>
          <cell r="G1228">
            <v>178123.99</v>
          </cell>
          <cell r="H1228">
            <v>158360.62</v>
          </cell>
          <cell r="I1228">
            <v>19679.509999999998</v>
          </cell>
          <cell r="AY1228">
            <v>0</v>
          </cell>
          <cell r="CK1228">
            <v>0</v>
          </cell>
          <cell r="CL1228">
            <v>0</v>
          </cell>
          <cell r="CM1228">
            <v>0</v>
          </cell>
          <cell r="CU1228">
            <v>0</v>
          </cell>
        </row>
        <row r="1229">
          <cell r="F1229">
            <v>13593</v>
          </cell>
          <cell r="G1229">
            <v>13593</v>
          </cell>
          <cell r="H1229">
            <v>8950.75</v>
          </cell>
          <cell r="I1229">
            <v>276</v>
          </cell>
          <cell r="AY1229">
            <v>0</v>
          </cell>
          <cell r="CK1229">
            <v>0</v>
          </cell>
          <cell r="CL1229">
            <v>0</v>
          </cell>
          <cell r="CM1229">
            <v>0</v>
          </cell>
          <cell r="CU1229">
            <v>0</v>
          </cell>
        </row>
        <row r="1230">
          <cell r="F1230">
            <v>10000</v>
          </cell>
          <cell r="G1230">
            <v>10000</v>
          </cell>
          <cell r="H1230">
            <v>7456.53</v>
          </cell>
          <cell r="I1230">
            <v>0</v>
          </cell>
          <cell r="AY1230">
            <v>0</v>
          </cell>
          <cell r="CK1230">
            <v>0</v>
          </cell>
          <cell r="CL1230">
            <v>0</v>
          </cell>
          <cell r="CM1230">
            <v>0</v>
          </cell>
          <cell r="CU1230">
            <v>0</v>
          </cell>
        </row>
        <row r="1231">
          <cell r="F1231">
            <v>26961</v>
          </cell>
          <cell r="G1231">
            <v>60892.5</v>
          </cell>
          <cell r="H1231">
            <v>59915</v>
          </cell>
          <cell r="I1231">
            <v>977.5</v>
          </cell>
          <cell r="AY1231">
            <v>0</v>
          </cell>
          <cell r="CK1231">
            <v>0</v>
          </cell>
          <cell r="CL1231">
            <v>0</v>
          </cell>
          <cell r="CM1231">
            <v>0</v>
          </cell>
          <cell r="CU1231">
            <v>0</v>
          </cell>
        </row>
        <row r="1232">
          <cell r="F1232">
            <v>450000</v>
          </cell>
          <cell r="G1232">
            <v>450000</v>
          </cell>
          <cell r="H1232">
            <v>361011.12</v>
          </cell>
          <cell r="I1232">
            <v>17976.5</v>
          </cell>
          <cell r="AY1232">
            <v>0</v>
          </cell>
          <cell r="CK1232">
            <v>0</v>
          </cell>
          <cell r="CL1232">
            <v>0</v>
          </cell>
          <cell r="CM1232">
            <v>0</v>
          </cell>
          <cell r="CU1232">
            <v>0</v>
          </cell>
        </row>
        <row r="1233">
          <cell r="F1233">
            <v>192695</v>
          </cell>
          <cell r="G1233">
            <v>192695</v>
          </cell>
          <cell r="H1233">
            <v>108504.59</v>
          </cell>
          <cell r="I1233">
            <v>26802.01</v>
          </cell>
          <cell r="AY1233">
            <v>0</v>
          </cell>
          <cell r="CK1233">
            <v>0</v>
          </cell>
          <cell r="CL1233">
            <v>0</v>
          </cell>
          <cell r="CM1233">
            <v>0</v>
          </cell>
          <cell r="CU1233">
            <v>0</v>
          </cell>
        </row>
        <row r="1234">
          <cell r="F1234">
            <v>48960</v>
          </cell>
          <cell r="G1234">
            <v>48960</v>
          </cell>
          <cell r="H1234">
            <v>402.5</v>
          </cell>
          <cell r="I1234">
            <v>34233.17</v>
          </cell>
          <cell r="AY1234">
            <v>0</v>
          </cell>
          <cell r="CK1234">
            <v>0</v>
          </cell>
          <cell r="CL1234">
            <v>0</v>
          </cell>
          <cell r="CM1234">
            <v>0</v>
          </cell>
          <cell r="CU1234">
            <v>0</v>
          </cell>
        </row>
        <row r="1235">
          <cell r="F1235">
            <v>100000</v>
          </cell>
          <cell r="G1235">
            <v>25627</v>
          </cell>
          <cell r="H1235">
            <v>14950</v>
          </cell>
          <cell r="I1235">
            <v>0</v>
          </cell>
          <cell r="AY1235">
            <v>0</v>
          </cell>
          <cell r="CK1235">
            <v>0</v>
          </cell>
          <cell r="CL1235">
            <v>0</v>
          </cell>
          <cell r="CM1235">
            <v>0</v>
          </cell>
          <cell r="CU1235">
            <v>0</v>
          </cell>
        </row>
        <row r="1236">
          <cell r="F1236">
            <v>5126</v>
          </cell>
          <cell r="G1236">
            <v>5126</v>
          </cell>
          <cell r="H1236">
            <v>3719.1</v>
          </cell>
          <cell r="I1236">
            <v>0</v>
          </cell>
          <cell r="AY1236">
            <v>0</v>
          </cell>
          <cell r="CK1236">
            <v>0</v>
          </cell>
          <cell r="CL1236">
            <v>0</v>
          </cell>
          <cell r="CM1236">
            <v>0</v>
          </cell>
          <cell r="CU1236">
            <v>0</v>
          </cell>
        </row>
        <row r="1237">
          <cell r="F1237">
            <v>44381</v>
          </cell>
          <cell r="G1237">
            <v>41381</v>
          </cell>
          <cell r="H1237">
            <v>1039.8499999999999</v>
          </cell>
          <cell r="I1237">
            <v>0</v>
          </cell>
          <cell r="AY1237">
            <v>0</v>
          </cell>
          <cell r="CK1237">
            <v>0</v>
          </cell>
          <cell r="CL1237">
            <v>0</v>
          </cell>
          <cell r="CM1237">
            <v>0</v>
          </cell>
          <cell r="CU1237">
            <v>0</v>
          </cell>
        </row>
        <row r="1238">
          <cell r="F1238">
            <v>66399</v>
          </cell>
          <cell r="G1238">
            <v>66399</v>
          </cell>
          <cell r="H1238">
            <v>40697.1</v>
          </cell>
          <cell r="I1238">
            <v>8210</v>
          </cell>
          <cell r="AY1238">
            <v>0</v>
          </cell>
          <cell r="CK1238">
            <v>0</v>
          </cell>
          <cell r="CL1238">
            <v>0</v>
          </cell>
          <cell r="CM1238">
            <v>0</v>
          </cell>
          <cell r="CU1238">
            <v>0</v>
          </cell>
        </row>
        <row r="1239">
          <cell r="F1239">
            <v>21993</v>
          </cell>
          <cell r="G1239">
            <v>21993</v>
          </cell>
          <cell r="H1239">
            <v>798</v>
          </cell>
          <cell r="I1239">
            <v>0</v>
          </cell>
          <cell r="AY1239">
            <v>0</v>
          </cell>
          <cell r="CK1239">
            <v>0</v>
          </cell>
          <cell r="CL1239">
            <v>0</v>
          </cell>
          <cell r="CM1239">
            <v>0</v>
          </cell>
          <cell r="CU1239">
            <v>0</v>
          </cell>
        </row>
        <row r="1240">
          <cell r="F1240">
            <v>40311</v>
          </cell>
          <cell r="G1240">
            <v>34811</v>
          </cell>
          <cell r="H1240">
            <v>34811</v>
          </cell>
          <cell r="I1240">
            <v>0</v>
          </cell>
          <cell r="AY1240">
            <v>0</v>
          </cell>
          <cell r="CK1240">
            <v>0</v>
          </cell>
          <cell r="CL1240">
            <v>0</v>
          </cell>
          <cell r="CM1240">
            <v>0</v>
          </cell>
          <cell r="CU1240">
            <v>0</v>
          </cell>
        </row>
        <row r="1241">
          <cell r="F1241">
            <v>92494</v>
          </cell>
          <cell r="G1241">
            <v>62994</v>
          </cell>
          <cell r="H1241">
            <v>11419.24</v>
          </cell>
          <cell r="I1241">
            <v>25974.560000000001</v>
          </cell>
          <cell r="AY1241">
            <v>0</v>
          </cell>
          <cell r="CK1241">
            <v>0</v>
          </cell>
          <cell r="CL1241">
            <v>0</v>
          </cell>
          <cell r="CM1241">
            <v>0</v>
          </cell>
          <cell r="CU1241">
            <v>0</v>
          </cell>
        </row>
        <row r="1242">
          <cell r="F1242">
            <v>200000</v>
          </cell>
          <cell r="G1242">
            <v>276000</v>
          </cell>
          <cell r="H1242">
            <v>276000</v>
          </cell>
          <cell r="I1242">
            <v>0</v>
          </cell>
          <cell r="AY1242">
            <v>0</v>
          </cell>
          <cell r="CK1242">
            <v>0</v>
          </cell>
          <cell r="CL1242">
            <v>0</v>
          </cell>
          <cell r="CM1242">
            <v>0</v>
          </cell>
          <cell r="CU1242">
            <v>0</v>
          </cell>
        </row>
        <row r="1243">
          <cell r="F1243">
            <v>9660</v>
          </cell>
          <cell r="G1243">
            <v>26073.05</v>
          </cell>
          <cell r="H1243">
            <v>25575.97</v>
          </cell>
          <cell r="I1243">
            <v>0</v>
          </cell>
          <cell r="AY1243">
            <v>619.52</v>
          </cell>
          <cell r="CK1243">
            <v>0</v>
          </cell>
          <cell r="CL1243">
            <v>0</v>
          </cell>
          <cell r="CM1243">
            <v>0</v>
          </cell>
          <cell r="CU1243">
            <v>0</v>
          </cell>
        </row>
        <row r="1244">
          <cell r="F1244">
            <v>178908</v>
          </cell>
          <cell r="G1244">
            <v>178908</v>
          </cell>
          <cell r="H1244">
            <v>54570.33</v>
          </cell>
          <cell r="I1244">
            <v>2764.99</v>
          </cell>
          <cell r="AY1244">
            <v>655.36</v>
          </cell>
          <cell r="CK1244">
            <v>0</v>
          </cell>
          <cell r="CL1244">
            <v>0</v>
          </cell>
          <cell r="CM1244">
            <v>0</v>
          </cell>
          <cell r="CU1244">
            <v>0</v>
          </cell>
        </row>
        <row r="1245">
          <cell r="F1245">
            <v>74847864</v>
          </cell>
          <cell r="G1245">
            <v>74847864</v>
          </cell>
          <cell r="H1245">
            <v>56096792.380000003</v>
          </cell>
          <cell r="I1245">
            <v>0</v>
          </cell>
          <cell r="AY1245">
            <v>6321307.0599999996</v>
          </cell>
          <cell r="CK1245">
            <v>0</v>
          </cell>
          <cell r="CL1245">
            <v>0</v>
          </cell>
          <cell r="CM1245">
            <v>0</v>
          </cell>
          <cell r="CU1245">
            <v>6514803</v>
          </cell>
        </row>
        <row r="1247">
          <cell r="F1247">
            <v>6720259</v>
          </cell>
          <cell r="G1247">
            <v>6720259</v>
          </cell>
          <cell r="H1247">
            <v>5674763.0999999996</v>
          </cell>
          <cell r="I1247">
            <v>0</v>
          </cell>
          <cell r="AY1247">
            <v>613948.97</v>
          </cell>
          <cell r="CK1247">
            <v>0</v>
          </cell>
          <cell r="CL1247">
            <v>0</v>
          </cell>
          <cell r="CM1247">
            <v>0</v>
          </cell>
          <cell r="CU1247">
            <v>599713.5</v>
          </cell>
        </row>
        <row r="1248">
          <cell r="F1248">
            <v>6242989</v>
          </cell>
          <cell r="G1248">
            <v>6242989</v>
          </cell>
          <cell r="H1248">
            <v>2734801.99</v>
          </cell>
          <cell r="I1248">
            <v>0</v>
          </cell>
          <cell r="AY1248">
            <v>9801.7900000000009</v>
          </cell>
          <cell r="CK1248">
            <v>0</v>
          </cell>
          <cell r="CL1248">
            <v>0</v>
          </cell>
          <cell r="CM1248">
            <v>0</v>
          </cell>
          <cell r="CU1248">
            <v>0</v>
          </cell>
        </row>
        <row r="1249">
          <cell r="F1249">
            <v>15935999</v>
          </cell>
          <cell r="G1249">
            <v>15935999</v>
          </cell>
          <cell r="H1249">
            <v>167252.82</v>
          </cell>
          <cell r="I1249">
            <v>0</v>
          </cell>
          <cell r="AY1249">
            <v>71079.520000000004</v>
          </cell>
          <cell r="CK1249">
            <v>0</v>
          </cell>
          <cell r="CL1249">
            <v>0</v>
          </cell>
          <cell r="CM1249">
            <v>0</v>
          </cell>
          <cell r="CU1249">
            <v>0</v>
          </cell>
        </row>
        <row r="1250">
          <cell r="F1250">
            <v>0</v>
          </cell>
          <cell r="G1250">
            <v>305487.37</v>
          </cell>
          <cell r="H1250">
            <v>305487.37</v>
          </cell>
          <cell r="I1250">
            <v>0</v>
          </cell>
          <cell r="AY1250">
            <v>0</v>
          </cell>
          <cell r="CK1250">
            <v>0</v>
          </cell>
          <cell r="CL1250">
            <v>0</v>
          </cell>
          <cell r="CM1250">
            <v>0</v>
          </cell>
          <cell r="CU1250">
            <v>0</v>
          </cell>
        </row>
        <row r="1251">
          <cell r="F1251">
            <v>0</v>
          </cell>
          <cell r="G1251">
            <v>68740</v>
          </cell>
          <cell r="H1251">
            <v>68740</v>
          </cell>
          <cell r="I1251">
            <v>0</v>
          </cell>
          <cell r="AY1251">
            <v>0</v>
          </cell>
          <cell r="CK1251">
            <v>0</v>
          </cell>
          <cell r="CL1251">
            <v>0</v>
          </cell>
          <cell r="CM1251">
            <v>0</v>
          </cell>
          <cell r="CU1251">
            <v>0</v>
          </cell>
        </row>
        <row r="1252">
          <cell r="F1252">
            <v>0</v>
          </cell>
          <cell r="G1252">
            <v>1831783.35</v>
          </cell>
          <cell r="H1252">
            <v>1831783.35</v>
          </cell>
          <cell r="I1252">
            <v>0</v>
          </cell>
          <cell r="AY1252">
            <v>346684.15999999997</v>
          </cell>
          <cell r="CK1252">
            <v>0</v>
          </cell>
          <cell r="CL1252">
            <v>0</v>
          </cell>
          <cell r="CM1252">
            <v>0</v>
          </cell>
          <cell r="CU1252">
            <v>0</v>
          </cell>
        </row>
        <row r="1253">
          <cell r="F1253">
            <v>0</v>
          </cell>
          <cell r="G1253">
            <v>373784.14</v>
          </cell>
          <cell r="H1253">
            <v>364945.1</v>
          </cell>
          <cell r="I1253">
            <v>8839.0400000000009</v>
          </cell>
          <cell r="AY1253">
            <v>364945.1</v>
          </cell>
          <cell r="CK1253">
            <v>0</v>
          </cell>
          <cell r="CL1253">
            <v>0</v>
          </cell>
          <cell r="CM1253">
            <v>0</v>
          </cell>
          <cell r="CU1253">
            <v>0</v>
          </cell>
        </row>
        <row r="1254">
          <cell r="F1254">
            <v>13116933</v>
          </cell>
          <cell r="G1254">
            <v>13116933</v>
          </cell>
          <cell r="H1254">
            <v>9780896.5600000005</v>
          </cell>
          <cell r="I1254">
            <v>0</v>
          </cell>
          <cell r="AY1254">
            <v>1115171.54</v>
          </cell>
          <cell r="CK1254">
            <v>0</v>
          </cell>
          <cell r="CL1254">
            <v>0</v>
          </cell>
          <cell r="CM1254">
            <v>0</v>
          </cell>
          <cell r="CU1254">
            <v>1158218.02</v>
          </cell>
        </row>
        <row r="1255">
          <cell r="F1255">
            <v>2053458</v>
          </cell>
          <cell r="G1255">
            <v>2053458</v>
          </cell>
          <cell r="H1255">
            <v>1553818.43</v>
          </cell>
          <cell r="I1255">
            <v>0</v>
          </cell>
          <cell r="AY1255">
            <v>177615.41</v>
          </cell>
          <cell r="CK1255">
            <v>0</v>
          </cell>
          <cell r="CL1255">
            <v>0</v>
          </cell>
          <cell r="CM1255">
            <v>0</v>
          </cell>
          <cell r="CU1255">
            <v>182655.25</v>
          </cell>
        </row>
        <row r="1256">
          <cell r="F1256">
            <v>5088600</v>
          </cell>
          <cell r="G1256">
            <v>5088600</v>
          </cell>
          <cell r="H1256">
            <v>3891369.5</v>
          </cell>
          <cell r="I1256">
            <v>0</v>
          </cell>
          <cell r="AY1256">
            <v>436382.7</v>
          </cell>
          <cell r="CK1256">
            <v>0</v>
          </cell>
          <cell r="CL1256">
            <v>0</v>
          </cell>
          <cell r="CM1256">
            <v>0</v>
          </cell>
          <cell r="CU1256">
            <v>448695</v>
          </cell>
        </row>
        <row r="1257">
          <cell r="F1257">
            <v>1815065</v>
          </cell>
          <cell r="G1257">
            <v>1817255.6</v>
          </cell>
          <cell r="H1257">
            <v>1817255.6</v>
          </cell>
          <cell r="I1257">
            <v>0</v>
          </cell>
          <cell r="AY1257">
            <v>0</v>
          </cell>
          <cell r="CK1257">
            <v>0</v>
          </cell>
          <cell r="CL1257">
            <v>0</v>
          </cell>
          <cell r="CM1257">
            <v>0</v>
          </cell>
          <cell r="CU1257">
            <v>0</v>
          </cell>
        </row>
        <row r="1258">
          <cell r="F1258">
            <v>9810361</v>
          </cell>
          <cell r="G1258">
            <v>9810361</v>
          </cell>
          <cell r="H1258">
            <v>6258230.0499999998</v>
          </cell>
          <cell r="I1258">
            <v>0</v>
          </cell>
          <cell r="AY1258">
            <v>676202.17</v>
          </cell>
          <cell r="CK1258">
            <v>0</v>
          </cell>
          <cell r="CL1258">
            <v>0</v>
          </cell>
          <cell r="CM1258">
            <v>0</v>
          </cell>
          <cell r="CU1258">
            <v>662457.09</v>
          </cell>
        </row>
        <row r="1259">
          <cell r="F1259">
            <v>147259</v>
          </cell>
          <cell r="G1259">
            <v>147259</v>
          </cell>
          <cell r="H1259">
            <v>104505.15</v>
          </cell>
          <cell r="I1259">
            <v>0</v>
          </cell>
          <cell r="AY1259">
            <v>0</v>
          </cell>
          <cell r="CK1259">
            <v>0</v>
          </cell>
          <cell r="CL1259">
            <v>0</v>
          </cell>
          <cell r="CM1259">
            <v>0</v>
          </cell>
          <cell r="CU1259">
            <v>0</v>
          </cell>
        </row>
        <row r="1260">
          <cell r="F1260">
            <v>80351</v>
          </cell>
          <cell r="G1260">
            <v>80351</v>
          </cell>
          <cell r="H1260">
            <v>67823.839999999997</v>
          </cell>
          <cell r="I1260">
            <v>0</v>
          </cell>
          <cell r="AY1260">
            <v>6724.34</v>
          </cell>
          <cell r="CK1260">
            <v>0</v>
          </cell>
          <cell r="CL1260">
            <v>0</v>
          </cell>
          <cell r="CM1260">
            <v>0</v>
          </cell>
          <cell r="CU1260">
            <v>0</v>
          </cell>
        </row>
        <row r="1261">
          <cell r="F1261">
            <v>1588</v>
          </cell>
          <cell r="G1261">
            <v>1588</v>
          </cell>
          <cell r="H1261">
            <v>935.18</v>
          </cell>
          <cell r="I1261">
            <v>0</v>
          </cell>
          <cell r="AY1261">
            <v>78.56</v>
          </cell>
          <cell r="CK1261">
            <v>0</v>
          </cell>
          <cell r="CL1261">
            <v>0</v>
          </cell>
          <cell r="CM1261">
            <v>0</v>
          </cell>
          <cell r="CU1261">
            <v>0</v>
          </cell>
        </row>
        <row r="1262">
          <cell r="F1262">
            <v>824797</v>
          </cell>
          <cell r="G1262">
            <v>4800.0200000000004</v>
          </cell>
          <cell r="H1262">
            <v>3800.02</v>
          </cell>
          <cell r="I1262">
            <v>200</v>
          </cell>
          <cell r="AY1262">
            <v>0</v>
          </cell>
          <cell r="CK1262">
            <v>0</v>
          </cell>
          <cell r="CL1262">
            <v>0</v>
          </cell>
          <cell r="CM1262">
            <v>0</v>
          </cell>
          <cell r="CU1262">
            <v>0</v>
          </cell>
        </row>
        <row r="1263">
          <cell r="F1263">
            <v>215000</v>
          </cell>
          <cell r="G1263">
            <v>196957.5</v>
          </cell>
          <cell r="H1263">
            <v>142600</v>
          </cell>
          <cell r="I1263">
            <v>0</v>
          </cell>
          <cell r="AY1263">
            <v>17825</v>
          </cell>
          <cell r="CK1263">
            <v>0</v>
          </cell>
          <cell r="CL1263">
            <v>0</v>
          </cell>
          <cell r="CM1263">
            <v>0</v>
          </cell>
          <cell r="CU1263">
            <v>0</v>
          </cell>
        </row>
        <row r="1264">
          <cell r="F1264">
            <v>0</v>
          </cell>
          <cell r="G1264">
            <v>59030.7</v>
          </cell>
          <cell r="H1264">
            <v>39265.699999999997</v>
          </cell>
          <cell r="I1264">
            <v>0</v>
          </cell>
          <cell r="AY1264">
            <v>0</v>
          </cell>
          <cell r="CK1264">
            <v>0</v>
          </cell>
          <cell r="CL1264">
            <v>0</v>
          </cell>
          <cell r="CM1264">
            <v>0</v>
          </cell>
          <cell r="CU1264">
            <v>0</v>
          </cell>
        </row>
        <row r="1265">
          <cell r="F1265">
            <v>0</v>
          </cell>
          <cell r="G1265">
            <v>6890.7</v>
          </cell>
          <cell r="H1265">
            <v>5000</v>
          </cell>
          <cell r="I1265">
            <v>0</v>
          </cell>
          <cell r="AY1265">
            <v>0</v>
          </cell>
          <cell r="CK1265">
            <v>0</v>
          </cell>
          <cell r="CL1265">
            <v>0</v>
          </cell>
          <cell r="CM1265">
            <v>0</v>
          </cell>
          <cell r="CU1265">
            <v>0</v>
          </cell>
        </row>
        <row r="1267">
          <cell r="F1267">
            <v>10000</v>
          </cell>
          <cell r="G1267">
            <v>0</v>
          </cell>
          <cell r="H1267">
            <v>0</v>
          </cell>
          <cell r="I1267">
            <v>0</v>
          </cell>
          <cell r="AY1267">
            <v>0</v>
          </cell>
          <cell r="CK1267">
            <v>0</v>
          </cell>
          <cell r="CL1267">
            <v>0</v>
          </cell>
          <cell r="CM1267">
            <v>0</v>
          </cell>
          <cell r="CU1267">
            <v>0</v>
          </cell>
        </row>
        <row r="1268">
          <cell r="F1268">
            <v>120000</v>
          </cell>
          <cell r="G1268">
            <v>120000</v>
          </cell>
          <cell r="H1268">
            <v>71422.399999999994</v>
          </cell>
          <cell r="I1268">
            <v>16630.009999999998</v>
          </cell>
          <cell r="AY1268">
            <v>15</v>
          </cell>
          <cell r="CK1268">
            <v>0</v>
          </cell>
          <cell r="CL1268">
            <v>0</v>
          </cell>
          <cell r="CM1268">
            <v>0</v>
          </cell>
          <cell r="CU1268">
            <v>0</v>
          </cell>
        </row>
        <row r="1269">
          <cell r="F1269">
            <v>10000</v>
          </cell>
          <cell r="G1269">
            <v>235</v>
          </cell>
          <cell r="H1269">
            <v>235</v>
          </cell>
          <cell r="I1269">
            <v>0</v>
          </cell>
          <cell r="AY1269">
            <v>0</v>
          </cell>
          <cell r="CK1269">
            <v>0</v>
          </cell>
          <cell r="CL1269">
            <v>0</v>
          </cell>
          <cell r="CM1269">
            <v>0</v>
          </cell>
          <cell r="CU1269">
            <v>0</v>
          </cell>
        </row>
        <row r="1270">
          <cell r="F1270">
            <v>195000</v>
          </cell>
          <cell r="G1270">
            <v>195000</v>
          </cell>
          <cell r="H1270">
            <v>122813.83</v>
          </cell>
          <cell r="I1270">
            <v>34239.86</v>
          </cell>
          <cell r="AY1270">
            <v>1992</v>
          </cell>
          <cell r="CK1270">
            <v>0</v>
          </cell>
          <cell r="CL1270">
            <v>0</v>
          </cell>
          <cell r="CM1270">
            <v>0</v>
          </cell>
          <cell r="CU1270">
            <v>0</v>
          </cell>
        </row>
        <row r="1272">
          <cell r="F1272">
            <v>400000</v>
          </cell>
          <cell r="G1272">
            <v>297158</v>
          </cell>
          <cell r="H1272">
            <v>169341.48</v>
          </cell>
          <cell r="I1272">
            <v>23182.27</v>
          </cell>
          <cell r="AY1272">
            <v>11952.53</v>
          </cell>
          <cell r="CK1272">
            <v>40000</v>
          </cell>
          <cell r="CL1272">
            <v>40000</v>
          </cell>
          <cell r="CM1272">
            <v>40000</v>
          </cell>
          <cell r="CU1272">
            <v>0</v>
          </cell>
        </row>
        <row r="1273">
          <cell r="F1273">
            <v>0</v>
          </cell>
          <cell r="G1273">
            <v>4000</v>
          </cell>
          <cell r="H1273">
            <v>360</v>
          </cell>
          <cell r="I1273">
            <v>1500</v>
          </cell>
          <cell r="AY1273">
            <v>0</v>
          </cell>
          <cell r="CK1273">
            <v>0</v>
          </cell>
          <cell r="CL1273">
            <v>0</v>
          </cell>
          <cell r="CM1273">
            <v>0</v>
          </cell>
          <cell r="CU1273">
            <v>0</v>
          </cell>
        </row>
        <row r="1274">
          <cell r="F1274">
            <v>9857357</v>
          </cell>
          <cell r="G1274">
            <v>9788221.4700000007</v>
          </cell>
          <cell r="H1274">
            <v>6532065.3399999999</v>
          </cell>
          <cell r="I1274">
            <v>232525.02</v>
          </cell>
          <cell r="AY1274">
            <v>70836.06</v>
          </cell>
          <cell r="CK1274">
            <v>0</v>
          </cell>
          <cell r="CL1274">
            <v>0</v>
          </cell>
          <cell r="CM1274">
            <v>0</v>
          </cell>
          <cell r="CU1274">
            <v>0</v>
          </cell>
        </row>
        <row r="1275">
          <cell r="F1275">
            <v>242016</v>
          </cell>
          <cell r="G1275">
            <v>242016</v>
          </cell>
          <cell r="H1275">
            <v>138806.37</v>
          </cell>
          <cell r="I1275">
            <v>5977.75</v>
          </cell>
          <cell r="AY1275">
            <v>2492.21</v>
          </cell>
          <cell r="CK1275">
            <v>0</v>
          </cell>
          <cell r="CL1275">
            <v>0</v>
          </cell>
          <cell r="CM1275">
            <v>0</v>
          </cell>
          <cell r="CU1275">
            <v>0</v>
          </cell>
        </row>
        <row r="1276">
          <cell r="F1276">
            <v>0</v>
          </cell>
          <cell r="G1276">
            <v>1842</v>
          </cell>
          <cell r="H1276">
            <v>1841.51</v>
          </cell>
          <cell r="I1276">
            <v>0</v>
          </cell>
          <cell r="AY1276">
            <v>0</v>
          </cell>
          <cell r="CK1276">
            <v>0</v>
          </cell>
          <cell r="CL1276">
            <v>400000</v>
          </cell>
          <cell r="CM1276">
            <v>0</v>
          </cell>
          <cell r="CU1276">
            <v>0</v>
          </cell>
        </row>
        <row r="1277">
          <cell r="F1277">
            <v>5431404</v>
          </cell>
          <cell r="G1277">
            <v>5431404</v>
          </cell>
          <cell r="H1277">
            <v>4141048.04</v>
          </cell>
          <cell r="I1277">
            <v>0</v>
          </cell>
          <cell r="AY1277">
            <v>467491.08</v>
          </cell>
          <cell r="CK1277">
            <v>0</v>
          </cell>
          <cell r="CL1277">
            <v>0</v>
          </cell>
          <cell r="CM1277">
            <v>0</v>
          </cell>
          <cell r="CU1277">
            <v>470163</v>
          </cell>
        </row>
        <row r="1278">
          <cell r="F1278">
            <v>0</v>
          </cell>
          <cell r="G1278">
            <v>31351.85</v>
          </cell>
          <cell r="H1278">
            <v>31351.85</v>
          </cell>
          <cell r="I1278">
            <v>0</v>
          </cell>
          <cell r="AY1278">
            <v>8594.2199999999993</v>
          </cell>
          <cell r="CK1278">
            <v>0</v>
          </cell>
          <cell r="CL1278">
            <v>0</v>
          </cell>
          <cell r="CM1278">
            <v>0</v>
          </cell>
          <cell r="CU1278">
            <v>0</v>
          </cell>
        </row>
        <row r="1279">
          <cell r="F1279">
            <v>342795</v>
          </cell>
          <cell r="G1279">
            <v>342795</v>
          </cell>
          <cell r="H1279">
            <v>263962.90000000002</v>
          </cell>
          <cell r="I1279">
            <v>0</v>
          </cell>
          <cell r="AY1279">
            <v>31036</v>
          </cell>
          <cell r="CK1279">
            <v>0</v>
          </cell>
          <cell r="CL1279">
            <v>0</v>
          </cell>
          <cell r="CM1279">
            <v>0</v>
          </cell>
          <cell r="CU1279">
            <v>27851</v>
          </cell>
        </row>
        <row r="1280">
          <cell r="F1280">
            <v>412832</v>
          </cell>
          <cell r="G1280">
            <v>412832</v>
          </cell>
          <cell r="H1280">
            <v>183517.54</v>
          </cell>
          <cell r="I1280">
            <v>0</v>
          </cell>
          <cell r="AY1280">
            <v>0</v>
          </cell>
          <cell r="CK1280">
            <v>0</v>
          </cell>
          <cell r="CL1280">
            <v>0</v>
          </cell>
          <cell r="CM1280">
            <v>0</v>
          </cell>
          <cell r="CU1280">
            <v>0</v>
          </cell>
        </row>
        <row r="1281">
          <cell r="F1281">
            <v>1126725</v>
          </cell>
          <cell r="G1281">
            <v>1126725</v>
          </cell>
          <cell r="H1281">
            <v>26537.26</v>
          </cell>
          <cell r="I1281">
            <v>0</v>
          </cell>
          <cell r="AY1281">
            <v>0</v>
          </cell>
          <cell r="CK1281">
            <v>0</v>
          </cell>
          <cell r="CL1281">
            <v>0</v>
          </cell>
          <cell r="CM1281">
            <v>0</v>
          </cell>
          <cell r="CU1281">
            <v>0</v>
          </cell>
        </row>
        <row r="1282">
          <cell r="F1282">
            <v>0</v>
          </cell>
          <cell r="G1282">
            <v>190777.29</v>
          </cell>
          <cell r="H1282">
            <v>190777.29</v>
          </cell>
          <cell r="I1282">
            <v>0</v>
          </cell>
          <cell r="AY1282">
            <v>0</v>
          </cell>
          <cell r="CK1282">
            <v>0</v>
          </cell>
          <cell r="CL1282">
            <v>0</v>
          </cell>
          <cell r="CM1282">
            <v>0</v>
          </cell>
          <cell r="CU1282">
            <v>0</v>
          </cell>
        </row>
        <row r="1284">
          <cell r="F1284">
            <v>821045</v>
          </cell>
          <cell r="G1284">
            <v>821045</v>
          </cell>
          <cell r="H1284">
            <v>590846.59</v>
          </cell>
          <cell r="I1284">
            <v>0</v>
          </cell>
          <cell r="AY1284">
            <v>68547.33</v>
          </cell>
          <cell r="CK1284">
            <v>0</v>
          </cell>
          <cell r="CL1284">
            <v>0</v>
          </cell>
          <cell r="CM1284">
            <v>0</v>
          </cell>
          <cell r="CU1284">
            <v>70802.570000000007</v>
          </cell>
        </row>
        <row r="1285">
          <cell r="F1285">
            <v>133637</v>
          </cell>
          <cell r="G1285">
            <v>133637</v>
          </cell>
          <cell r="H1285">
            <v>98179.68</v>
          </cell>
          <cell r="I1285">
            <v>0</v>
          </cell>
          <cell r="AY1285">
            <v>11406.22</v>
          </cell>
          <cell r="CK1285">
            <v>0</v>
          </cell>
          <cell r="CL1285">
            <v>0</v>
          </cell>
          <cell r="CM1285">
            <v>0</v>
          </cell>
          <cell r="CU1285">
            <v>11699.08</v>
          </cell>
        </row>
        <row r="1286">
          <cell r="F1286">
            <v>257400</v>
          </cell>
          <cell r="G1286">
            <v>257400</v>
          </cell>
          <cell r="H1286">
            <v>187733.67</v>
          </cell>
          <cell r="I1286">
            <v>0</v>
          </cell>
          <cell r="AY1286">
            <v>21645</v>
          </cell>
          <cell r="CK1286">
            <v>0</v>
          </cell>
          <cell r="CL1286">
            <v>0</v>
          </cell>
          <cell r="CM1286">
            <v>0</v>
          </cell>
          <cell r="CU1286">
            <v>21645</v>
          </cell>
        </row>
        <row r="1287">
          <cell r="F1287">
            <v>128631</v>
          </cell>
          <cell r="G1287">
            <v>125232.61</v>
          </cell>
          <cell r="H1287">
            <v>124918.59</v>
          </cell>
          <cell r="I1287">
            <v>0</v>
          </cell>
          <cell r="AY1287">
            <v>0</v>
          </cell>
          <cell r="CK1287">
            <v>0</v>
          </cell>
          <cell r="CL1287">
            <v>0</v>
          </cell>
          <cell r="CM1287">
            <v>0</v>
          </cell>
          <cell r="CU1287">
            <v>0</v>
          </cell>
        </row>
        <row r="1288">
          <cell r="F1288">
            <v>734050</v>
          </cell>
          <cell r="G1288">
            <v>734050</v>
          </cell>
          <cell r="H1288">
            <v>488278.55</v>
          </cell>
          <cell r="I1288">
            <v>0</v>
          </cell>
          <cell r="AY1288">
            <v>51707.79</v>
          </cell>
          <cell r="CK1288">
            <v>0</v>
          </cell>
          <cell r="CL1288">
            <v>0</v>
          </cell>
          <cell r="CM1288">
            <v>0</v>
          </cell>
          <cell r="CU1288">
            <v>51822.68</v>
          </cell>
        </row>
        <row r="1289">
          <cell r="F1289">
            <v>5605</v>
          </cell>
          <cell r="G1289">
            <v>5605</v>
          </cell>
          <cell r="H1289">
            <v>0</v>
          </cell>
          <cell r="I1289">
            <v>0</v>
          </cell>
          <cell r="AY1289">
            <v>0</v>
          </cell>
          <cell r="CK1289">
            <v>0</v>
          </cell>
          <cell r="CL1289">
            <v>0</v>
          </cell>
          <cell r="CM1289">
            <v>0</v>
          </cell>
          <cell r="CU1289">
            <v>0</v>
          </cell>
        </row>
        <row r="1290">
          <cell r="F1290">
            <v>132006</v>
          </cell>
          <cell r="G1290">
            <v>132006</v>
          </cell>
          <cell r="H1290">
            <v>111424.88</v>
          </cell>
          <cell r="I1290">
            <v>0</v>
          </cell>
          <cell r="AY1290">
            <v>11047.13</v>
          </cell>
          <cell r="CK1290">
            <v>0</v>
          </cell>
          <cell r="CL1290">
            <v>0</v>
          </cell>
          <cell r="CM1290">
            <v>0</v>
          </cell>
          <cell r="CU1290">
            <v>0</v>
          </cell>
        </row>
        <row r="1291">
          <cell r="F1291">
            <v>41813</v>
          </cell>
          <cell r="G1291">
            <v>41813</v>
          </cell>
          <cell r="H1291">
            <v>27238.74</v>
          </cell>
          <cell r="I1291">
            <v>936.05</v>
          </cell>
          <cell r="AY1291">
            <v>0</v>
          </cell>
          <cell r="CK1291">
            <v>0</v>
          </cell>
          <cell r="CL1291">
            <v>0</v>
          </cell>
          <cell r="CM1291">
            <v>0</v>
          </cell>
          <cell r="CU1291">
            <v>0</v>
          </cell>
        </row>
        <row r="1292">
          <cell r="F1292">
            <v>2292396</v>
          </cell>
          <cell r="G1292">
            <v>2292396</v>
          </cell>
          <cell r="H1292">
            <v>1862611.45</v>
          </cell>
          <cell r="I1292">
            <v>0</v>
          </cell>
          <cell r="AY1292">
            <v>191720.2</v>
          </cell>
          <cell r="CK1292">
            <v>0</v>
          </cell>
          <cell r="CL1292">
            <v>0</v>
          </cell>
          <cell r="CM1292">
            <v>0</v>
          </cell>
          <cell r="CU1292">
            <v>207001</v>
          </cell>
        </row>
        <row r="1293">
          <cell r="F1293">
            <v>36889</v>
          </cell>
          <cell r="G1293">
            <v>36889</v>
          </cell>
          <cell r="H1293">
            <v>30033</v>
          </cell>
          <cell r="I1293">
            <v>0</v>
          </cell>
          <cell r="AY1293">
            <v>3337</v>
          </cell>
          <cell r="CK1293">
            <v>0</v>
          </cell>
          <cell r="CL1293">
            <v>0</v>
          </cell>
          <cell r="CM1293">
            <v>0</v>
          </cell>
          <cell r="CU1293">
            <v>3337</v>
          </cell>
        </row>
        <row r="1294">
          <cell r="F1294">
            <v>146035</v>
          </cell>
          <cell r="G1294">
            <v>146035</v>
          </cell>
          <cell r="H1294">
            <v>75146.960000000006</v>
          </cell>
          <cell r="I1294">
            <v>0</v>
          </cell>
          <cell r="AY1294">
            <v>0</v>
          </cell>
          <cell r="CK1294">
            <v>0</v>
          </cell>
          <cell r="CL1294">
            <v>0</v>
          </cell>
          <cell r="CM1294">
            <v>0</v>
          </cell>
          <cell r="CU1294">
            <v>0</v>
          </cell>
        </row>
        <row r="1295">
          <cell r="F1295">
            <v>453157</v>
          </cell>
          <cell r="G1295">
            <v>453157</v>
          </cell>
          <cell r="H1295">
            <v>0</v>
          </cell>
          <cell r="I1295">
            <v>0</v>
          </cell>
          <cell r="AY1295">
            <v>0</v>
          </cell>
          <cell r="CK1295">
            <v>0</v>
          </cell>
          <cell r="CL1295">
            <v>0</v>
          </cell>
          <cell r="CM1295">
            <v>0</v>
          </cell>
          <cell r="CU1295">
            <v>0</v>
          </cell>
        </row>
        <row r="1296">
          <cell r="F1296">
            <v>321138</v>
          </cell>
          <cell r="G1296">
            <v>321138</v>
          </cell>
          <cell r="H1296">
            <v>251374.99</v>
          </cell>
          <cell r="I1296">
            <v>0</v>
          </cell>
          <cell r="AY1296">
            <v>26346.99</v>
          </cell>
          <cell r="CK1296">
            <v>0</v>
          </cell>
          <cell r="CL1296">
            <v>0</v>
          </cell>
          <cell r="CM1296">
            <v>0</v>
          </cell>
          <cell r="CU1296">
            <v>29308.58</v>
          </cell>
        </row>
        <row r="1297">
          <cell r="F1297">
            <v>53905</v>
          </cell>
          <cell r="G1297">
            <v>53905</v>
          </cell>
          <cell r="H1297">
            <v>42867.75</v>
          </cell>
          <cell r="I1297">
            <v>0</v>
          </cell>
          <cell r="AY1297">
            <v>4505.43</v>
          </cell>
          <cell r="CK1297">
            <v>0</v>
          </cell>
          <cell r="CL1297">
            <v>0</v>
          </cell>
          <cell r="CM1297">
            <v>0</v>
          </cell>
          <cell r="CU1297">
            <v>4967.66</v>
          </cell>
        </row>
        <row r="1298">
          <cell r="F1298">
            <v>79200</v>
          </cell>
          <cell r="G1298">
            <v>79200</v>
          </cell>
          <cell r="H1298">
            <v>67567.5</v>
          </cell>
          <cell r="I1298">
            <v>0</v>
          </cell>
          <cell r="AY1298">
            <v>7020</v>
          </cell>
          <cell r="CK1298">
            <v>0</v>
          </cell>
          <cell r="CL1298">
            <v>0</v>
          </cell>
          <cell r="CM1298">
            <v>0</v>
          </cell>
          <cell r="CU1298">
            <v>7605</v>
          </cell>
        </row>
        <row r="1299">
          <cell r="F1299">
            <v>51789</v>
          </cell>
          <cell r="G1299">
            <v>55593.21</v>
          </cell>
          <cell r="H1299">
            <v>55593.21</v>
          </cell>
          <cell r="I1299">
            <v>0</v>
          </cell>
          <cell r="AY1299">
            <v>0</v>
          </cell>
          <cell r="CK1299">
            <v>0</v>
          </cell>
          <cell r="CL1299">
            <v>0</v>
          </cell>
          <cell r="CM1299">
            <v>0</v>
          </cell>
          <cell r="CU1299">
            <v>0</v>
          </cell>
        </row>
        <row r="1300">
          <cell r="F1300">
            <v>297544</v>
          </cell>
          <cell r="G1300">
            <v>297544</v>
          </cell>
          <cell r="H1300">
            <v>208745.34</v>
          </cell>
          <cell r="I1300">
            <v>0</v>
          </cell>
          <cell r="AY1300">
            <v>20482.93</v>
          </cell>
          <cell r="CK1300">
            <v>0</v>
          </cell>
          <cell r="CL1300">
            <v>0</v>
          </cell>
          <cell r="CM1300">
            <v>0</v>
          </cell>
          <cell r="CU1300">
            <v>21803.040000000001</v>
          </cell>
        </row>
        <row r="1301">
          <cell r="F1301">
            <v>10295</v>
          </cell>
          <cell r="G1301">
            <v>9685.86</v>
          </cell>
          <cell r="H1301">
            <v>2545.7199999999998</v>
          </cell>
          <cell r="I1301">
            <v>0</v>
          </cell>
          <cell r="AY1301">
            <v>0</v>
          </cell>
          <cell r="CK1301">
            <v>0</v>
          </cell>
          <cell r="CL1301">
            <v>0</v>
          </cell>
          <cell r="CM1301">
            <v>0</v>
          </cell>
          <cell r="CU1301">
            <v>0</v>
          </cell>
        </row>
        <row r="1302">
          <cell r="F1302">
            <v>45915</v>
          </cell>
          <cell r="G1302">
            <v>45915</v>
          </cell>
          <cell r="H1302">
            <v>38756.480000000003</v>
          </cell>
          <cell r="I1302">
            <v>0</v>
          </cell>
          <cell r="AY1302">
            <v>3842.48</v>
          </cell>
          <cell r="CK1302">
            <v>0</v>
          </cell>
          <cell r="CL1302">
            <v>0</v>
          </cell>
          <cell r="CM1302">
            <v>0</v>
          </cell>
          <cell r="CU1302">
            <v>0</v>
          </cell>
        </row>
        <row r="1303">
          <cell r="F1303">
            <v>1915</v>
          </cell>
          <cell r="G1303">
            <v>1915</v>
          </cell>
          <cell r="H1303">
            <v>1127.76</v>
          </cell>
          <cell r="I1303">
            <v>0</v>
          </cell>
          <cell r="AY1303">
            <v>94.74</v>
          </cell>
          <cell r="CK1303">
            <v>0</v>
          </cell>
          <cell r="CL1303">
            <v>0</v>
          </cell>
          <cell r="CM1303">
            <v>0</v>
          </cell>
          <cell r="CU1303">
            <v>0</v>
          </cell>
        </row>
        <row r="1304">
          <cell r="F1304">
            <v>5022324</v>
          </cell>
          <cell r="G1304">
            <v>5022324</v>
          </cell>
          <cell r="H1304">
            <v>3688882.59</v>
          </cell>
          <cell r="I1304">
            <v>0</v>
          </cell>
          <cell r="AY1304">
            <v>445684.02</v>
          </cell>
          <cell r="CK1304">
            <v>0</v>
          </cell>
          <cell r="CL1304">
            <v>0</v>
          </cell>
          <cell r="CM1304">
            <v>0</v>
          </cell>
          <cell r="CU1304">
            <v>416122</v>
          </cell>
        </row>
        <row r="1305">
          <cell r="F1305">
            <v>0</v>
          </cell>
          <cell r="G1305">
            <v>1114492.6200000001</v>
          </cell>
          <cell r="H1305">
            <v>1114492.6200000001</v>
          </cell>
          <cell r="I1305">
            <v>0</v>
          </cell>
          <cell r="AY1305">
            <v>0</v>
          </cell>
          <cell r="CK1305">
            <v>100000</v>
          </cell>
          <cell r="CL1305">
            <v>150000</v>
          </cell>
          <cell r="CM1305">
            <v>150000</v>
          </cell>
          <cell r="CU1305">
            <v>198441.33</v>
          </cell>
        </row>
        <row r="1306">
          <cell r="F1306">
            <v>264425</v>
          </cell>
          <cell r="G1306">
            <v>264425</v>
          </cell>
          <cell r="H1306">
            <v>185967.07</v>
          </cell>
          <cell r="I1306">
            <v>0</v>
          </cell>
          <cell r="AY1306">
            <v>23365</v>
          </cell>
          <cell r="CK1306">
            <v>0</v>
          </cell>
          <cell r="CL1306">
            <v>0</v>
          </cell>
          <cell r="CM1306">
            <v>0</v>
          </cell>
          <cell r="CU1306">
            <v>17385</v>
          </cell>
        </row>
        <row r="1307">
          <cell r="F1307">
            <v>371612</v>
          </cell>
          <cell r="G1307">
            <v>371612</v>
          </cell>
          <cell r="H1307">
            <v>155917.95000000001</v>
          </cell>
          <cell r="I1307">
            <v>0</v>
          </cell>
          <cell r="AY1307">
            <v>0</v>
          </cell>
          <cell r="CK1307">
            <v>0</v>
          </cell>
          <cell r="CL1307">
            <v>0</v>
          </cell>
          <cell r="CM1307">
            <v>0</v>
          </cell>
          <cell r="CU1307">
            <v>0</v>
          </cell>
        </row>
        <row r="1308">
          <cell r="F1308">
            <v>1028494</v>
          </cell>
          <cell r="G1308">
            <v>1028494</v>
          </cell>
          <cell r="H1308">
            <v>5306.88</v>
          </cell>
          <cell r="I1308">
            <v>0</v>
          </cell>
          <cell r="AY1308">
            <v>0</v>
          </cell>
          <cell r="CK1308">
            <v>0</v>
          </cell>
          <cell r="CL1308">
            <v>0</v>
          </cell>
          <cell r="CM1308">
            <v>0</v>
          </cell>
          <cell r="CU1308">
            <v>0</v>
          </cell>
        </row>
        <row r="1309">
          <cell r="F1309">
            <v>0</v>
          </cell>
          <cell r="G1309">
            <v>242561.22</v>
          </cell>
          <cell r="H1309">
            <v>242561.22</v>
          </cell>
          <cell r="I1309">
            <v>0</v>
          </cell>
          <cell r="AY1309">
            <v>0</v>
          </cell>
          <cell r="CK1309">
            <v>0</v>
          </cell>
          <cell r="CL1309">
            <v>0</v>
          </cell>
          <cell r="CM1309">
            <v>0</v>
          </cell>
          <cell r="CU1309">
            <v>0</v>
          </cell>
        </row>
        <row r="1310">
          <cell r="F1310">
            <v>749593</v>
          </cell>
          <cell r="G1310">
            <v>749593</v>
          </cell>
          <cell r="H1310">
            <v>509164.4</v>
          </cell>
          <cell r="I1310">
            <v>0</v>
          </cell>
          <cell r="AY1310">
            <v>64240.37</v>
          </cell>
          <cell r="CK1310">
            <v>0</v>
          </cell>
          <cell r="CL1310">
            <v>0</v>
          </cell>
          <cell r="CM1310">
            <v>0</v>
          </cell>
          <cell r="CU1310">
            <v>60298.43</v>
          </cell>
        </row>
        <row r="1311">
          <cell r="F1311">
            <v>120632</v>
          </cell>
          <cell r="G1311">
            <v>120632</v>
          </cell>
          <cell r="H1311">
            <v>84355.199999999997</v>
          </cell>
          <cell r="I1311">
            <v>0</v>
          </cell>
          <cell r="AY1311">
            <v>10562.6</v>
          </cell>
          <cell r="CK1311">
            <v>0</v>
          </cell>
          <cell r="CL1311">
            <v>0</v>
          </cell>
          <cell r="CM1311">
            <v>0</v>
          </cell>
          <cell r="CU1311">
            <v>9990.9500000000007</v>
          </cell>
        </row>
        <row r="1312">
          <cell r="F1312">
            <v>250800</v>
          </cell>
          <cell r="G1312">
            <v>250800</v>
          </cell>
          <cell r="H1312">
            <v>164817.63</v>
          </cell>
          <cell r="I1312">
            <v>0</v>
          </cell>
          <cell r="AY1312">
            <v>21645</v>
          </cell>
          <cell r="CK1312">
            <v>0</v>
          </cell>
          <cell r="CL1312">
            <v>0</v>
          </cell>
          <cell r="CM1312">
            <v>0</v>
          </cell>
          <cell r="CU1312">
            <v>18135</v>
          </cell>
        </row>
        <row r="1313">
          <cell r="F1313">
            <v>117542</v>
          </cell>
          <cell r="G1313">
            <v>107947.9</v>
          </cell>
          <cell r="H1313">
            <v>107947.9</v>
          </cell>
          <cell r="I1313">
            <v>0</v>
          </cell>
          <cell r="AY1313">
            <v>0</v>
          </cell>
          <cell r="CK1313">
            <v>0</v>
          </cell>
          <cell r="CL1313">
            <v>0</v>
          </cell>
          <cell r="CM1313">
            <v>0</v>
          </cell>
          <cell r="CU1313">
            <v>0</v>
          </cell>
        </row>
        <row r="1314">
          <cell r="F1314">
            <v>626165</v>
          </cell>
          <cell r="G1314">
            <v>626165</v>
          </cell>
          <cell r="H1314">
            <v>448318.57</v>
          </cell>
          <cell r="I1314">
            <v>0</v>
          </cell>
          <cell r="AY1314">
            <v>46982.35</v>
          </cell>
          <cell r="CK1314">
            <v>0</v>
          </cell>
          <cell r="CL1314">
            <v>0</v>
          </cell>
          <cell r="CM1314">
            <v>0</v>
          </cell>
          <cell r="CU1314">
            <v>43887.02</v>
          </cell>
        </row>
        <row r="1315">
          <cell r="F1315">
            <v>2571</v>
          </cell>
          <cell r="G1315">
            <v>6285.7</v>
          </cell>
          <cell r="H1315">
            <v>6285.7</v>
          </cell>
          <cell r="I1315">
            <v>0</v>
          </cell>
          <cell r="AY1315">
            <v>0</v>
          </cell>
          <cell r="CK1315">
            <v>0</v>
          </cell>
          <cell r="CL1315">
            <v>0</v>
          </cell>
          <cell r="CM1315">
            <v>0</v>
          </cell>
          <cell r="CU1315">
            <v>0</v>
          </cell>
        </row>
        <row r="1316">
          <cell r="F1316">
            <v>35431</v>
          </cell>
          <cell r="G1316">
            <v>35431</v>
          </cell>
          <cell r="H1316">
            <v>28836.240000000002</v>
          </cell>
          <cell r="I1316">
            <v>0</v>
          </cell>
          <cell r="AY1316">
            <v>3578.24</v>
          </cell>
          <cell r="CK1316">
            <v>0</v>
          </cell>
          <cell r="CL1316">
            <v>0</v>
          </cell>
          <cell r="CM1316">
            <v>0</v>
          </cell>
          <cell r="CU1316">
            <v>0</v>
          </cell>
        </row>
        <row r="1317">
          <cell r="F1317">
            <v>0</v>
          </cell>
          <cell r="G1317">
            <v>63527.8</v>
          </cell>
          <cell r="H1317">
            <v>27027.68</v>
          </cell>
          <cell r="I1317">
            <v>0</v>
          </cell>
          <cell r="AY1317">
            <v>0</v>
          </cell>
          <cell r="CK1317">
            <v>0</v>
          </cell>
          <cell r="CL1317">
            <v>0</v>
          </cell>
          <cell r="CM1317">
            <v>0</v>
          </cell>
          <cell r="CU1317">
            <v>0</v>
          </cell>
        </row>
        <row r="1318">
          <cell r="F1318">
            <v>10329</v>
          </cell>
          <cell r="G1318">
            <v>9494.94</v>
          </cell>
          <cell r="H1318">
            <v>2861.04</v>
          </cell>
          <cell r="I1318">
            <v>0</v>
          </cell>
          <cell r="AY1318">
            <v>0</v>
          </cell>
          <cell r="CK1318">
            <v>0</v>
          </cell>
          <cell r="CL1318">
            <v>0</v>
          </cell>
          <cell r="CM1318">
            <v>0</v>
          </cell>
          <cell r="CU1318">
            <v>0</v>
          </cell>
        </row>
        <row r="1319">
          <cell r="F1319">
            <v>123928</v>
          </cell>
          <cell r="G1319">
            <v>123928</v>
          </cell>
          <cell r="H1319">
            <v>33945.33</v>
          </cell>
          <cell r="I1319">
            <v>678.46</v>
          </cell>
          <cell r="AY1319">
            <v>245.35</v>
          </cell>
          <cell r="CK1319">
            <v>0</v>
          </cell>
          <cell r="CL1319">
            <v>0</v>
          </cell>
          <cell r="CM1319">
            <v>0</v>
          </cell>
          <cell r="CU1319">
            <v>0</v>
          </cell>
        </row>
        <row r="1320">
          <cell r="F1320">
            <v>4868304</v>
          </cell>
          <cell r="G1320">
            <v>4868304</v>
          </cell>
          <cell r="H1320">
            <v>3933693.4</v>
          </cell>
          <cell r="I1320">
            <v>0</v>
          </cell>
          <cell r="AY1320">
            <v>435320.06</v>
          </cell>
          <cell r="CK1320">
            <v>0</v>
          </cell>
          <cell r="CL1320">
            <v>0</v>
          </cell>
          <cell r="CM1320">
            <v>0</v>
          </cell>
          <cell r="CU1320">
            <v>419078</v>
          </cell>
        </row>
        <row r="1321">
          <cell r="F1321">
            <v>0</v>
          </cell>
          <cell r="G1321">
            <v>70655.45</v>
          </cell>
          <cell r="H1321">
            <v>70655.45</v>
          </cell>
          <cell r="I1321">
            <v>0</v>
          </cell>
          <cell r="AY1321">
            <v>0</v>
          </cell>
          <cell r="CK1321">
            <v>0</v>
          </cell>
          <cell r="CL1321">
            <v>0</v>
          </cell>
          <cell r="CM1321">
            <v>0</v>
          </cell>
          <cell r="CU1321">
            <v>0</v>
          </cell>
        </row>
        <row r="1322">
          <cell r="F1322">
            <v>183269</v>
          </cell>
          <cell r="G1322">
            <v>183269</v>
          </cell>
          <cell r="H1322">
            <v>170053.79</v>
          </cell>
          <cell r="I1322">
            <v>0</v>
          </cell>
          <cell r="AY1322">
            <v>17757</v>
          </cell>
          <cell r="CK1322">
            <v>0</v>
          </cell>
          <cell r="CL1322">
            <v>0</v>
          </cell>
          <cell r="CM1322">
            <v>0</v>
          </cell>
          <cell r="CU1322">
            <v>18398</v>
          </cell>
        </row>
        <row r="1323">
          <cell r="F1323">
            <v>336614</v>
          </cell>
          <cell r="G1323">
            <v>336614</v>
          </cell>
          <cell r="H1323">
            <v>162438.95000000001</v>
          </cell>
          <cell r="I1323">
            <v>0</v>
          </cell>
          <cell r="AY1323">
            <v>0</v>
          </cell>
          <cell r="CK1323">
            <v>0</v>
          </cell>
          <cell r="CL1323">
            <v>0</v>
          </cell>
          <cell r="CM1323">
            <v>0</v>
          </cell>
          <cell r="CU1323">
            <v>0</v>
          </cell>
        </row>
        <row r="1324">
          <cell r="F1324">
            <v>985231</v>
          </cell>
          <cell r="G1324">
            <v>985231</v>
          </cell>
          <cell r="H1324">
            <v>0</v>
          </cell>
          <cell r="I1324">
            <v>0</v>
          </cell>
          <cell r="AY1324">
            <v>0</v>
          </cell>
          <cell r="CK1324">
            <v>0</v>
          </cell>
          <cell r="CL1324">
            <v>0</v>
          </cell>
          <cell r="CM1324">
            <v>0</v>
          </cell>
          <cell r="CU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CK1325">
            <v>0</v>
          </cell>
          <cell r="CL1325">
            <v>0</v>
          </cell>
          <cell r="CM1325">
            <v>0</v>
          </cell>
        </row>
        <row r="1326">
          <cell r="F1326">
            <v>772540</v>
          </cell>
          <cell r="G1326">
            <v>772540</v>
          </cell>
          <cell r="H1326">
            <v>590710.52</v>
          </cell>
          <cell r="I1326">
            <v>0</v>
          </cell>
          <cell r="AY1326">
            <v>68248.94</v>
          </cell>
          <cell r="CK1326">
            <v>0</v>
          </cell>
          <cell r="CL1326">
            <v>0</v>
          </cell>
          <cell r="CM1326">
            <v>0</v>
          </cell>
          <cell r="CU1326">
            <v>67430.710000000006</v>
          </cell>
        </row>
        <row r="1327">
          <cell r="F1327">
            <v>122252</v>
          </cell>
          <cell r="G1327">
            <v>122252</v>
          </cell>
          <cell r="H1327">
            <v>95157.46</v>
          </cell>
          <cell r="I1327">
            <v>0</v>
          </cell>
          <cell r="AY1327">
            <v>10997.95</v>
          </cell>
          <cell r="CK1327">
            <v>0</v>
          </cell>
          <cell r="CL1327">
            <v>0</v>
          </cell>
          <cell r="CM1327">
            <v>0</v>
          </cell>
          <cell r="CU1327">
            <v>10777.32</v>
          </cell>
        </row>
        <row r="1328">
          <cell r="F1328">
            <v>283800</v>
          </cell>
          <cell r="G1328">
            <v>283800</v>
          </cell>
          <cell r="H1328">
            <v>220143.3</v>
          </cell>
          <cell r="I1328">
            <v>0</v>
          </cell>
          <cell r="AY1328">
            <v>24952.2</v>
          </cell>
          <cell r="CK1328">
            <v>0</v>
          </cell>
          <cell r="CL1328">
            <v>0</v>
          </cell>
          <cell r="CM1328">
            <v>0</v>
          </cell>
          <cell r="CU1328">
            <v>24570</v>
          </cell>
        </row>
        <row r="1329">
          <cell r="F1329">
            <v>112385</v>
          </cell>
          <cell r="G1329">
            <v>116922.73</v>
          </cell>
          <cell r="H1329">
            <v>116922.73</v>
          </cell>
          <cell r="I1329">
            <v>0</v>
          </cell>
          <cell r="AY1329">
            <v>0</v>
          </cell>
          <cell r="CK1329">
            <v>0</v>
          </cell>
          <cell r="CL1329">
            <v>0</v>
          </cell>
          <cell r="CM1329">
            <v>0</v>
          </cell>
          <cell r="CU1329">
            <v>0</v>
          </cell>
        </row>
        <row r="1330">
          <cell r="F1330">
            <v>569895</v>
          </cell>
          <cell r="G1330">
            <v>569895</v>
          </cell>
          <cell r="H1330">
            <v>417450.66</v>
          </cell>
          <cell r="I1330">
            <v>0</v>
          </cell>
          <cell r="AY1330">
            <v>43025.75</v>
          </cell>
          <cell r="CK1330">
            <v>0</v>
          </cell>
          <cell r="CL1330">
            <v>0</v>
          </cell>
          <cell r="CM1330">
            <v>0</v>
          </cell>
          <cell r="CU1330">
            <v>40187.360000000001</v>
          </cell>
        </row>
        <row r="1331">
          <cell r="F1331">
            <v>234569</v>
          </cell>
          <cell r="G1331">
            <v>228640</v>
          </cell>
          <cell r="H1331">
            <v>84367.3</v>
          </cell>
          <cell r="I1331">
            <v>0</v>
          </cell>
          <cell r="AY1331">
            <v>0</v>
          </cell>
          <cell r="CK1331">
            <v>0</v>
          </cell>
          <cell r="CL1331">
            <v>0</v>
          </cell>
          <cell r="CM1331">
            <v>0</v>
          </cell>
          <cell r="CU1331">
            <v>0</v>
          </cell>
        </row>
        <row r="1332">
          <cell r="F1332">
            <v>19737</v>
          </cell>
          <cell r="G1332">
            <v>34965.4</v>
          </cell>
          <cell r="H1332">
            <v>34965.4</v>
          </cell>
          <cell r="I1332">
            <v>0</v>
          </cell>
          <cell r="AY1332">
            <v>3776.69</v>
          </cell>
          <cell r="CK1332">
            <v>0</v>
          </cell>
          <cell r="CL1332">
            <v>0</v>
          </cell>
          <cell r="CM1332">
            <v>0</v>
          </cell>
          <cell r="CU1332">
            <v>0</v>
          </cell>
        </row>
        <row r="1333">
          <cell r="F1333">
            <v>6751</v>
          </cell>
          <cell r="G1333">
            <v>7067.21</v>
          </cell>
          <cell r="H1333">
            <v>7067.21</v>
          </cell>
          <cell r="I1333">
            <v>0</v>
          </cell>
          <cell r="AY1333">
            <v>843.59</v>
          </cell>
          <cell r="CK1333">
            <v>0</v>
          </cell>
          <cell r="CL1333">
            <v>0</v>
          </cell>
          <cell r="CM1333">
            <v>0</v>
          </cell>
          <cell r="CU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CK1334">
            <v>0</v>
          </cell>
          <cell r="CL1334">
            <v>0</v>
          </cell>
          <cell r="CM1334">
            <v>0</v>
          </cell>
        </row>
        <row r="1335">
          <cell r="F1335">
            <v>1800000</v>
          </cell>
          <cell r="G1335">
            <v>1800000</v>
          </cell>
          <cell r="H1335">
            <v>0</v>
          </cell>
          <cell r="I1335">
            <v>0</v>
          </cell>
          <cell r="AY1335">
            <v>0</v>
          </cell>
          <cell r="CK1335">
            <v>0</v>
          </cell>
          <cell r="CL1335">
            <v>0</v>
          </cell>
          <cell r="CM1335">
            <v>0</v>
          </cell>
          <cell r="CU1335">
            <v>0</v>
          </cell>
        </row>
        <row r="1336">
          <cell r="F1336">
            <v>10000</v>
          </cell>
          <cell r="G1336">
            <v>10000</v>
          </cell>
          <cell r="H1336">
            <v>34</v>
          </cell>
          <cell r="I1336">
            <v>0</v>
          </cell>
          <cell r="AY1336">
            <v>0</v>
          </cell>
          <cell r="CK1336">
            <v>0</v>
          </cell>
          <cell r="CL1336">
            <v>0</v>
          </cell>
          <cell r="CM1336">
            <v>0</v>
          </cell>
          <cell r="CU1336">
            <v>0</v>
          </cell>
        </row>
        <row r="1337">
          <cell r="F1337">
            <v>5506</v>
          </cell>
          <cell r="G1337">
            <v>5506</v>
          </cell>
          <cell r="H1337">
            <v>2243</v>
          </cell>
          <cell r="I1337">
            <v>532</v>
          </cell>
          <cell r="AY1337">
            <v>0</v>
          </cell>
          <cell r="CK1337">
            <v>0</v>
          </cell>
          <cell r="CL1337">
            <v>0</v>
          </cell>
          <cell r="CM1337">
            <v>0</v>
          </cell>
          <cell r="CU1337">
            <v>0</v>
          </cell>
        </row>
        <row r="1338">
          <cell r="F1338">
            <v>0</v>
          </cell>
          <cell r="G1338">
            <v>378.03</v>
          </cell>
          <cell r="H1338">
            <v>378.03</v>
          </cell>
          <cell r="I1338">
            <v>0</v>
          </cell>
          <cell r="AY1338">
            <v>0</v>
          </cell>
          <cell r="CK1338">
            <v>0</v>
          </cell>
          <cell r="CL1338">
            <v>0</v>
          </cell>
          <cell r="CM1338">
            <v>0</v>
          </cell>
          <cell r="CU1338">
            <v>0</v>
          </cell>
        </row>
        <row r="1339">
          <cell r="F1339">
            <v>296085</v>
          </cell>
          <cell r="G1339">
            <v>296085</v>
          </cell>
          <cell r="H1339">
            <v>225632.3</v>
          </cell>
          <cell r="I1339">
            <v>9209.74</v>
          </cell>
          <cell r="AY1339">
            <v>9964.42</v>
          </cell>
          <cell r="CK1339">
            <v>0</v>
          </cell>
          <cell r="CL1339">
            <v>0</v>
          </cell>
          <cell r="CM1339">
            <v>0</v>
          </cell>
          <cell r="CU1339">
            <v>0</v>
          </cell>
        </row>
        <row r="1340">
          <cell r="F1340">
            <v>1200000</v>
          </cell>
          <cell r="G1340">
            <v>3365916.1</v>
          </cell>
          <cell r="H1340">
            <v>2975916.23</v>
          </cell>
          <cell r="I1340">
            <v>120000</v>
          </cell>
          <cell r="AY1340">
            <v>90000</v>
          </cell>
          <cell r="CK1340">
            <v>0</v>
          </cell>
          <cell r="CL1340">
            <v>0</v>
          </cell>
          <cell r="CM1340">
            <v>0</v>
          </cell>
          <cell r="CU1340">
            <v>0</v>
          </cell>
        </row>
        <row r="1341">
          <cell r="F1341">
            <v>4444261</v>
          </cell>
          <cell r="G1341">
            <v>4444261</v>
          </cell>
          <cell r="H1341">
            <v>3338971</v>
          </cell>
          <cell r="I1341">
            <v>0</v>
          </cell>
          <cell r="AY1341">
            <v>379477</v>
          </cell>
          <cell r="CK1341">
            <v>0</v>
          </cell>
          <cell r="CL1341">
            <v>0</v>
          </cell>
          <cell r="CM1341">
            <v>0</v>
          </cell>
          <cell r="CU1341">
            <v>397007</v>
          </cell>
        </row>
        <row r="1342">
          <cell r="F1342">
            <v>1729370</v>
          </cell>
          <cell r="G1342">
            <v>3142891.8</v>
          </cell>
          <cell r="H1342">
            <v>1793028.3</v>
          </cell>
          <cell r="I1342">
            <v>713552</v>
          </cell>
          <cell r="AY1342">
            <v>0</v>
          </cell>
          <cell r="CK1342">
            <v>0</v>
          </cell>
          <cell r="CL1342">
            <v>0</v>
          </cell>
          <cell r="CM1342">
            <v>0</v>
          </cell>
          <cell r="CU1342">
            <v>0</v>
          </cell>
        </row>
        <row r="1343">
          <cell r="F1343">
            <v>41148</v>
          </cell>
          <cell r="G1343">
            <v>41148</v>
          </cell>
          <cell r="H1343">
            <v>35910</v>
          </cell>
          <cell r="I1343">
            <v>0</v>
          </cell>
          <cell r="AY1343">
            <v>3600</v>
          </cell>
          <cell r="CK1343">
            <v>0</v>
          </cell>
          <cell r="CL1343">
            <v>0</v>
          </cell>
          <cell r="CM1343">
            <v>0</v>
          </cell>
          <cell r="CU1343">
            <v>3600</v>
          </cell>
        </row>
        <row r="1344">
          <cell r="F1344">
            <v>271181</v>
          </cell>
          <cell r="G1344">
            <v>271181</v>
          </cell>
          <cell r="H1344">
            <v>125612</v>
          </cell>
          <cell r="I1344">
            <v>0</v>
          </cell>
          <cell r="AY1344">
            <v>0</v>
          </cell>
          <cell r="CK1344">
            <v>0</v>
          </cell>
          <cell r="CL1344">
            <v>0</v>
          </cell>
          <cell r="CM1344">
            <v>0</v>
          </cell>
          <cell r="CU1344">
            <v>0</v>
          </cell>
        </row>
        <row r="1345">
          <cell r="F1345">
            <v>853566</v>
          </cell>
          <cell r="G1345">
            <v>853566</v>
          </cell>
          <cell r="H1345">
            <v>0</v>
          </cell>
          <cell r="I1345">
            <v>0</v>
          </cell>
          <cell r="AY1345">
            <v>0</v>
          </cell>
          <cell r="CK1345">
            <v>0</v>
          </cell>
          <cell r="CL1345">
            <v>0</v>
          </cell>
          <cell r="CM1345">
            <v>0</v>
          </cell>
          <cell r="CU1345">
            <v>0</v>
          </cell>
        </row>
        <row r="1346">
          <cell r="F1346">
            <v>107895</v>
          </cell>
          <cell r="G1346">
            <v>75476.06</v>
          </cell>
          <cell r="H1346">
            <v>75476.06</v>
          </cell>
          <cell r="I1346">
            <v>0</v>
          </cell>
          <cell r="AY1346">
            <v>6818.11</v>
          </cell>
          <cell r="CK1346">
            <v>0</v>
          </cell>
          <cell r="CL1346">
            <v>0</v>
          </cell>
          <cell r="CM1346">
            <v>0</v>
          </cell>
          <cell r="CU1346">
            <v>0</v>
          </cell>
        </row>
        <row r="1347">
          <cell r="F1347">
            <v>380182</v>
          </cell>
          <cell r="G1347">
            <v>380182</v>
          </cell>
          <cell r="H1347">
            <v>277675.8</v>
          </cell>
          <cell r="I1347">
            <v>0</v>
          </cell>
          <cell r="AY1347">
            <v>32744.36</v>
          </cell>
          <cell r="CK1347">
            <v>0</v>
          </cell>
          <cell r="CL1347">
            <v>0</v>
          </cell>
          <cell r="CM1347">
            <v>0</v>
          </cell>
          <cell r="CU1347">
            <v>33129.199999999997</v>
          </cell>
        </row>
        <row r="1348">
          <cell r="F1348">
            <v>66853</v>
          </cell>
          <cell r="G1348">
            <v>66853</v>
          </cell>
          <cell r="H1348">
            <v>50016.12</v>
          </cell>
          <cell r="I1348">
            <v>0</v>
          </cell>
          <cell r="AY1348">
            <v>5922.32</v>
          </cell>
          <cell r="CK1348">
            <v>0</v>
          </cell>
          <cell r="CL1348">
            <v>0</v>
          </cell>
          <cell r="CM1348">
            <v>0</v>
          </cell>
          <cell r="CU1348">
            <v>5922.32</v>
          </cell>
        </row>
        <row r="1349">
          <cell r="F1349">
            <v>59400</v>
          </cell>
          <cell r="G1349">
            <v>59400</v>
          </cell>
          <cell r="H1349">
            <v>45630</v>
          </cell>
          <cell r="I1349">
            <v>0</v>
          </cell>
          <cell r="AY1349">
            <v>5265</v>
          </cell>
          <cell r="CK1349">
            <v>0</v>
          </cell>
          <cell r="CL1349">
            <v>0</v>
          </cell>
          <cell r="CM1349">
            <v>0</v>
          </cell>
          <cell r="CU1349">
            <v>5265</v>
          </cell>
        </row>
        <row r="1350">
          <cell r="F1350">
            <v>97550</v>
          </cell>
          <cell r="G1350">
            <v>106699.04</v>
          </cell>
          <cell r="H1350">
            <v>106699.04</v>
          </cell>
          <cell r="I1350">
            <v>0</v>
          </cell>
          <cell r="AY1350">
            <v>0</v>
          </cell>
          <cell r="CK1350">
            <v>0</v>
          </cell>
          <cell r="CL1350">
            <v>0</v>
          </cell>
          <cell r="CM1350">
            <v>0</v>
          </cell>
          <cell r="CU1350">
            <v>0</v>
          </cell>
        </row>
        <row r="1351">
          <cell r="F1351">
            <v>857681</v>
          </cell>
          <cell r="G1351">
            <v>857681</v>
          </cell>
          <cell r="H1351">
            <v>531649.66</v>
          </cell>
          <cell r="I1351">
            <v>0</v>
          </cell>
          <cell r="AY1351">
            <v>56452.98</v>
          </cell>
          <cell r="CK1351">
            <v>0</v>
          </cell>
          <cell r="CL1351">
            <v>0</v>
          </cell>
          <cell r="CM1351">
            <v>0</v>
          </cell>
          <cell r="CU1351">
            <v>60335.1</v>
          </cell>
        </row>
        <row r="1352">
          <cell r="F1352">
            <v>7200219</v>
          </cell>
          <cell r="G1352">
            <v>4311.08</v>
          </cell>
          <cell r="H1352">
            <v>0</v>
          </cell>
          <cell r="I1352">
            <v>0</v>
          </cell>
          <cell r="AY1352">
            <v>0</v>
          </cell>
          <cell r="CK1352">
            <v>0</v>
          </cell>
          <cell r="CL1352">
            <v>0</v>
          </cell>
          <cell r="CM1352">
            <v>0</v>
          </cell>
          <cell r="CU1352">
            <v>0</v>
          </cell>
        </row>
        <row r="1353">
          <cell r="F1353">
            <v>3511</v>
          </cell>
          <cell r="G1353">
            <v>3511</v>
          </cell>
          <cell r="H1353">
            <v>3504.71</v>
          </cell>
          <cell r="I1353">
            <v>0</v>
          </cell>
          <cell r="AY1353">
            <v>880.06</v>
          </cell>
          <cell r="CK1353">
            <v>0</v>
          </cell>
          <cell r="CL1353">
            <v>0</v>
          </cell>
          <cell r="CM1353">
            <v>0</v>
          </cell>
          <cell r="CU1353">
            <v>0</v>
          </cell>
        </row>
        <row r="1354">
          <cell r="F1354">
            <v>6662</v>
          </cell>
          <cell r="G1354">
            <v>6662</v>
          </cell>
          <cell r="H1354">
            <v>4223.25</v>
          </cell>
          <cell r="I1354">
            <v>0</v>
          </cell>
          <cell r="AY1354">
            <v>0</v>
          </cell>
          <cell r="CK1354">
            <v>0</v>
          </cell>
          <cell r="CL1354">
            <v>0</v>
          </cell>
          <cell r="CM1354">
            <v>0</v>
          </cell>
          <cell r="CU1354">
            <v>0</v>
          </cell>
        </row>
        <row r="1355">
          <cell r="F1355">
            <v>82863</v>
          </cell>
          <cell r="G1355">
            <v>77370.570000000007</v>
          </cell>
          <cell r="H1355">
            <v>77370.570000000007</v>
          </cell>
          <cell r="I1355">
            <v>0</v>
          </cell>
          <cell r="AY1355">
            <v>7432.19</v>
          </cell>
          <cell r="CK1355">
            <v>0</v>
          </cell>
          <cell r="CL1355">
            <v>0</v>
          </cell>
          <cell r="CM1355">
            <v>0</v>
          </cell>
          <cell r="CU1355">
            <v>0</v>
          </cell>
        </row>
        <row r="1356">
          <cell r="F1356">
            <v>66198</v>
          </cell>
          <cell r="G1356">
            <v>66198</v>
          </cell>
          <cell r="H1356">
            <v>33896.42</v>
          </cell>
          <cell r="I1356">
            <v>0</v>
          </cell>
          <cell r="AY1356">
            <v>1835.92</v>
          </cell>
          <cell r="CK1356">
            <v>0</v>
          </cell>
          <cell r="CL1356">
            <v>0</v>
          </cell>
          <cell r="CM1356">
            <v>0</v>
          </cell>
          <cell r="CU1356">
            <v>0</v>
          </cell>
        </row>
        <row r="1357">
          <cell r="F1357">
            <v>16999</v>
          </cell>
          <cell r="G1357">
            <v>16999</v>
          </cell>
          <cell r="H1357">
            <v>9889.06</v>
          </cell>
          <cell r="I1357">
            <v>0</v>
          </cell>
          <cell r="AY1357">
            <v>1185.28</v>
          </cell>
          <cell r="CK1357">
            <v>0</v>
          </cell>
          <cell r="CL1357">
            <v>0</v>
          </cell>
          <cell r="CM1357">
            <v>0</v>
          </cell>
          <cell r="CU1357">
            <v>0</v>
          </cell>
        </row>
        <row r="1358">
          <cell r="F1358">
            <v>43434</v>
          </cell>
          <cell r="G1358">
            <v>42435.040000000001</v>
          </cell>
          <cell r="H1358">
            <v>27613.119999999999</v>
          </cell>
          <cell r="I1358">
            <v>0</v>
          </cell>
          <cell r="AY1358">
            <v>1000.6</v>
          </cell>
          <cell r="CK1358">
            <v>0</v>
          </cell>
          <cell r="CL1358">
            <v>0</v>
          </cell>
          <cell r="CM1358">
            <v>0</v>
          </cell>
          <cell r="CU1358">
            <v>0</v>
          </cell>
        </row>
        <row r="1359">
          <cell r="F1359">
            <v>24000</v>
          </cell>
          <cell r="G1359">
            <v>24000</v>
          </cell>
          <cell r="H1359">
            <v>10389.07</v>
          </cell>
          <cell r="I1359">
            <v>1477</v>
          </cell>
          <cell r="AY1359">
            <v>1000.01</v>
          </cell>
          <cell r="CK1359">
            <v>0</v>
          </cell>
          <cell r="CL1359">
            <v>0</v>
          </cell>
          <cell r="CM1359">
            <v>0</v>
          </cell>
          <cell r="CU1359">
            <v>0</v>
          </cell>
        </row>
        <row r="1360">
          <cell r="F1360">
            <v>44019</v>
          </cell>
          <cell r="G1360">
            <v>44019</v>
          </cell>
          <cell r="H1360">
            <v>23236</v>
          </cell>
          <cell r="I1360">
            <v>2541</v>
          </cell>
          <cell r="AY1360">
            <v>3077.4</v>
          </cell>
          <cell r="CK1360">
            <v>0</v>
          </cell>
          <cell r="CL1360">
            <v>0</v>
          </cell>
          <cell r="CM1360">
            <v>0</v>
          </cell>
          <cell r="CU1360">
            <v>0</v>
          </cell>
        </row>
        <row r="1361">
          <cell r="F1361">
            <v>4676</v>
          </cell>
          <cell r="G1361">
            <v>4676</v>
          </cell>
          <cell r="H1361">
            <v>4167.46</v>
          </cell>
          <cell r="I1361">
            <v>317.75</v>
          </cell>
          <cell r="AY1361">
            <v>0</v>
          </cell>
          <cell r="CK1361">
            <v>0</v>
          </cell>
          <cell r="CL1361">
            <v>0</v>
          </cell>
          <cell r="CM1361">
            <v>0</v>
          </cell>
          <cell r="CU1361">
            <v>0</v>
          </cell>
        </row>
        <row r="1362">
          <cell r="F1362">
            <v>0</v>
          </cell>
          <cell r="G1362">
            <v>5000</v>
          </cell>
          <cell r="H1362">
            <v>5000</v>
          </cell>
          <cell r="I1362">
            <v>0</v>
          </cell>
          <cell r="AY1362">
            <v>0</v>
          </cell>
          <cell r="CK1362">
            <v>0</v>
          </cell>
          <cell r="CL1362">
            <v>0</v>
          </cell>
          <cell r="CM1362">
            <v>0</v>
          </cell>
          <cell r="CU1362">
            <v>0</v>
          </cell>
        </row>
        <row r="1363">
          <cell r="F1363">
            <v>7875</v>
          </cell>
          <cell r="G1363">
            <v>8375</v>
          </cell>
          <cell r="H1363">
            <v>1752.1</v>
          </cell>
          <cell r="I1363">
            <v>6494</v>
          </cell>
          <cell r="AY1363">
            <v>0</v>
          </cell>
          <cell r="CK1363">
            <v>0</v>
          </cell>
          <cell r="CL1363">
            <v>0</v>
          </cell>
          <cell r="CM1363">
            <v>0</v>
          </cell>
          <cell r="CU1363">
            <v>0</v>
          </cell>
        </row>
        <row r="1364">
          <cell r="F1364">
            <v>5000000</v>
          </cell>
          <cell r="G1364">
            <v>2330408.0099999998</v>
          </cell>
          <cell r="H1364">
            <v>1512451.99</v>
          </cell>
          <cell r="I1364">
            <v>729088</v>
          </cell>
          <cell r="AY1364">
            <v>0</v>
          </cell>
          <cell r="CK1364">
            <v>0</v>
          </cell>
          <cell r="CL1364">
            <v>0</v>
          </cell>
          <cell r="CM1364">
            <v>0</v>
          </cell>
          <cell r="CU1364">
            <v>0</v>
          </cell>
        </row>
        <row r="1365">
          <cell r="F1365">
            <v>2200000</v>
          </cell>
          <cell r="G1365">
            <v>1891604</v>
          </cell>
          <cell r="H1365">
            <v>1495496.02</v>
          </cell>
          <cell r="I1365">
            <v>17880</v>
          </cell>
          <cell r="AY1365">
            <v>6360</v>
          </cell>
          <cell r="CK1365">
            <v>0</v>
          </cell>
          <cell r="CL1365">
            <v>0</v>
          </cell>
          <cell r="CM1365">
            <v>0</v>
          </cell>
          <cell r="CU1365">
            <v>0</v>
          </cell>
        </row>
        <row r="1366">
          <cell r="F1366">
            <v>3500000</v>
          </cell>
          <cell r="G1366">
            <v>5515838.2999999998</v>
          </cell>
          <cell r="H1366">
            <v>4950905</v>
          </cell>
          <cell r="I1366">
            <v>564933.30000000005</v>
          </cell>
          <cell r="AY1366">
            <v>0</v>
          </cell>
          <cell r="CK1366">
            <v>0</v>
          </cell>
          <cell r="CL1366">
            <v>5175000</v>
          </cell>
          <cell r="CM1366">
            <v>500000</v>
          </cell>
          <cell r="CU1366">
            <v>0</v>
          </cell>
        </row>
        <row r="1367">
          <cell r="F1367">
            <v>2187</v>
          </cell>
          <cell r="G1367">
            <v>2187</v>
          </cell>
          <cell r="H1367">
            <v>1857</v>
          </cell>
          <cell r="I1367">
            <v>0</v>
          </cell>
          <cell r="AY1367">
            <v>0</v>
          </cell>
          <cell r="CK1367">
            <v>0</v>
          </cell>
          <cell r="CL1367">
            <v>0</v>
          </cell>
          <cell r="CM1367">
            <v>0</v>
          </cell>
          <cell r="CU1367">
            <v>0</v>
          </cell>
        </row>
        <row r="1368">
          <cell r="F1368">
            <v>1303</v>
          </cell>
          <cell r="G1368">
            <v>1303</v>
          </cell>
          <cell r="H1368">
            <v>931.5</v>
          </cell>
          <cell r="I1368">
            <v>345</v>
          </cell>
          <cell r="AY1368">
            <v>0</v>
          </cell>
          <cell r="CK1368">
            <v>0</v>
          </cell>
          <cell r="CL1368">
            <v>0</v>
          </cell>
          <cell r="CM1368">
            <v>0</v>
          </cell>
          <cell r="CU1368">
            <v>0</v>
          </cell>
        </row>
        <row r="1369">
          <cell r="F1369">
            <v>50000</v>
          </cell>
          <cell r="G1369">
            <v>50000</v>
          </cell>
          <cell r="H1369">
            <v>42424.98</v>
          </cell>
          <cell r="I1369">
            <v>2514.5</v>
          </cell>
          <cell r="AY1369">
            <v>37.159999999999997</v>
          </cell>
          <cell r="CK1369">
            <v>0</v>
          </cell>
          <cell r="CL1369">
            <v>0</v>
          </cell>
          <cell r="CM1369">
            <v>0</v>
          </cell>
          <cell r="CU1369">
            <v>0</v>
          </cell>
        </row>
        <row r="1370">
          <cell r="F1370">
            <v>5508</v>
          </cell>
          <cell r="G1370">
            <v>5508</v>
          </cell>
          <cell r="H1370">
            <v>1915</v>
          </cell>
          <cell r="I1370">
            <v>500</v>
          </cell>
          <cell r="AY1370">
            <v>180</v>
          </cell>
          <cell r="CK1370">
            <v>0</v>
          </cell>
          <cell r="CL1370">
            <v>0</v>
          </cell>
          <cell r="CM1370">
            <v>0</v>
          </cell>
          <cell r="CU1370">
            <v>0</v>
          </cell>
        </row>
        <row r="1371">
          <cell r="F1371">
            <v>22832</v>
          </cell>
          <cell r="G1371">
            <v>22832</v>
          </cell>
          <cell r="H1371">
            <v>7387.16</v>
          </cell>
          <cell r="I1371">
            <v>12674.68</v>
          </cell>
          <cell r="AY1371">
            <v>0</v>
          </cell>
          <cell r="CK1371">
            <v>0</v>
          </cell>
          <cell r="CL1371">
            <v>0</v>
          </cell>
          <cell r="CM1371">
            <v>0</v>
          </cell>
          <cell r="CU1371">
            <v>0</v>
          </cell>
        </row>
        <row r="1372">
          <cell r="F1372">
            <v>2648</v>
          </cell>
          <cell r="G1372">
            <v>2648</v>
          </cell>
          <cell r="H1372">
            <v>2209.66</v>
          </cell>
          <cell r="I1372">
            <v>0</v>
          </cell>
          <cell r="AY1372">
            <v>0</v>
          </cell>
          <cell r="CK1372">
            <v>0</v>
          </cell>
          <cell r="CL1372">
            <v>0</v>
          </cell>
          <cell r="CM1372">
            <v>0</v>
          </cell>
          <cell r="CU1372">
            <v>0</v>
          </cell>
        </row>
        <row r="1373">
          <cell r="F1373">
            <v>350000</v>
          </cell>
          <cell r="G1373">
            <v>350000</v>
          </cell>
          <cell r="H1373">
            <v>104075</v>
          </cell>
          <cell r="I1373">
            <v>104075</v>
          </cell>
          <cell r="AY1373">
            <v>0</v>
          </cell>
          <cell r="CK1373">
            <v>0</v>
          </cell>
          <cell r="CL1373">
            <v>0</v>
          </cell>
          <cell r="CM1373">
            <v>0</v>
          </cell>
          <cell r="CU1373">
            <v>0</v>
          </cell>
        </row>
        <row r="1374">
          <cell r="F1374">
            <v>183274</v>
          </cell>
          <cell r="G1374">
            <v>183274</v>
          </cell>
          <cell r="H1374">
            <v>176422.31</v>
          </cell>
          <cell r="I1374">
            <v>2552</v>
          </cell>
          <cell r="AY1374">
            <v>3758.44</v>
          </cell>
          <cell r="CK1374">
            <v>0</v>
          </cell>
          <cell r="CL1374">
            <v>0</v>
          </cell>
          <cell r="CM1374">
            <v>0</v>
          </cell>
          <cell r="CU1374">
            <v>0</v>
          </cell>
        </row>
        <row r="1375">
          <cell r="F1375">
            <v>90000</v>
          </cell>
          <cell r="G1375">
            <v>637355.25</v>
          </cell>
          <cell r="H1375">
            <v>406602.18</v>
          </cell>
          <cell r="I1375">
            <v>97407.27</v>
          </cell>
          <cell r="AY1375">
            <v>0</v>
          </cell>
          <cell r="CK1375">
            <v>0</v>
          </cell>
          <cell r="CL1375">
            <v>0</v>
          </cell>
          <cell r="CM1375">
            <v>0</v>
          </cell>
          <cell r="CU1375">
            <v>0</v>
          </cell>
        </row>
        <row r="1376">
          <cell r="F1376">
            <v>150000</v>
          </cell>
          <cell r="G1376">
            <v>150000</v>
          </cell>
          <cell r="H1376">
            <v>37085.83</v>
          </cell>
          <cell r="I1376">
            <v>2363.37</v>
          </cell>
          <cell r="AY1376">
            <v>642.22</v>
          </cell>
          <cell r="CK1376">
            <v>0</v>
          </cell>
          <cell r="CL1376">
            <v>0</v>
          </cell>
          <cell r="CM1376">
            <v>0</v>
          </cell>
          <cell r="CU1376">
            <v>0</v>
          </cell>
        </row>
        <row r="1377">
          <cell r="F1377">
            <v>50000</v>
          </cell>
          <cell r="G1377">
            <v>50000</v>
          </cell>
          <cell r="H1377">
            <v>0</v>
          </cell>
          <cell r="I1377">
            <v>0</v>
          </cell>
          <cell r="AY1377">
            <v>0</v>
          </cell>
          <cell r="CK1377">
            <v>0</v>
          </cell>
          <cell r="CL1377">
            <v>0</v>
          </cell>
          <cell r="CM1377">
            <v>0</v>
          </cell>
          <cell r="CU1377">
            <v>0</v>
          </cell>
        </row>
        <row r="1378">
          <cell r="F1378">
            <v>92949</v>
          </cell>
          <cell r="G1378">
            <v>92949</v>
          </cell>
          <cell r="H1378">
            <v>72746.59</v>
          </cell>
          <cell r="I1378">
            <v>12443.66</v>
          </cell>
          <cell r="AY1378">
            <v>0</v>
          </cell>
          <cell r="CK1378">
            <v>0</v>
          </cell>
          <cell r="CL1378">
            <v>0</v>
          </cell>
          <cell r="CM1378">
            <v>0</v>
          </cell>
          <cell r="CU1378">
            <v>0</v>
          </cell>
        </row>
        <row r="1379">
          <cell r="F1379">
            <v>50000</v>
          </cell>
          <cell r="G1379">
            <v>125000</v>
          </cell>
          <cell r="H1379">
            <v>28281</v>
          </cell>
          <cell r="I1379">
            <v>0</v>
          </cell>
          <cell r="AY1379">
            <v>0</v>
          </cell>
          <cell r="CK1379">
            <v>0</v>
          </cell>
          <cell r="CL1379">
            <v>0</v>
          </cell>
          <cell r="CM1379">
            <v>0</v>
          </cell>
          <cell r="CU1379">
            <v>0</v>
          </cell>
        </row>
        <row r="1380">
          <cell r="F1380">
            <v>40000</v>
          </cell>
          <cell r="G1380">
            <v>134000</v>
          </cell>
          <cell r="H1380">
            <v>66659.070000000007</v>
          </cell>
          <cell r="I1380">
            <v>27110.69</v>
          </cell>
          <cell r="AY1380">
            <v>360</v>
          </cell>
          <cell r="CK1380">
            <v>0</v>
          </cell>
          <cell r="CL1380">
            <v>0</v>
          </cell>
          <cell r="CM1380">
            <v>0</v>
          </cell>
          <cell r="CU1380">
            <v>0</v>
          </cell>
        </row>
        <row r="1381">
          <cell r="F1381">
            <v>14571</v>
          </cell>
          <cell r="G1381">
            <v>14571</v>
          </cell>
          <cell r="H1381">
            <v>7399.03</v>
          </cell>
          <cell r="I1381">
            <v>2691.8</v>
          </cell>
          <cell r="AY1381">
            <v>224.7</v>
          </cell>
          <cell r="CK1381">
            <v>0</v>
          </cell>
          <cell r="CL1381">
            <v>0</v>
          </cell>
          <cell r="CM1381">
            <v>0</v>
          </cell>
          <cell r="CU1381">
            <v>0</v>
          </cell>
        </row>
        <row r="1382">
          <cell r="F1382">
            <v>2865</v>
          </cell>
          <cell r="G1382">
            <v>2865</v>
          </cell>
          <cell r="H1382">
            <v>2344.2600000000002</v>
          </cell>
          <cell r="I1382">
            <v>350</v>
          </cell>
          <cell r="AY1382">
            <v>0</v>
          </cell>
          <cell r="CK1382">
            <v>0</v>
          </cell>
          <cell r="CL1382">
            <v>0</v>
          </cell>
          <cell r="CM1382">
            <v>0</v>
          </cell>
          <cell r="CU1382">
            <v>0</v>
          </cell>
        </row>
        <row r="1383">
          <cell r="F1383">
            <v>3313</v>
          </cell>
          <cell r="G1383">
            <v>3313</v>
          </cell>
          <cell r="H1383">
            <v>2479.58</v>
          </cell>
          <cell r="I1383">
            <v>0</v>
          </cell>
          <cell r="AY1383">
            <v>0</v>
          </cell>
          <cell r="CK1383">
            <v>0</v>
          </cell>
          <cell r="CL1383">
            <v>0</v>
          </cell>
          <cell r="CM1383">
            <v>0</v>
          </cell>
          <cell r="CU1383">
            <v>0</v>
          </cell>
        </row>
        <row r="1384">
          <cell r="F1384">
            <v>43421</v>
          </cell>
          <cell r="G1384">
            <v>43421</v>
          </cell>
          <cell r="H1384">
            <v>36210</v>
          </cell>
          <cell r="I1384">
            <v>3500</v>
          </cell>
          <cell r="AY1384">
            <v>12826</v>
          </cell>
          <cell r="CK1384">
            <v>0</v>
          </cell>
          <cell r="CL1384">
            <v>0</v>
          </cell>
          <cell r="CM1384">
            <v>0</v>
          </cell>
          <cell r="CU1384">
            <v>0</v>
          </cell>
        </row>
        <row r="1385">
          <cell r="F1385">
            <v>24759</v>
          </cell>
          <cell r="G1385">
            <v>24759</v>
          </cell>
          <cell r="H1385">
            <v>4607.42</v>
          </cell>
          <cell r="I1385">
            <v>270</v>
          </cell>
          <cell r="AY1385">
            <v>1420</v>
          </cell>
          <cell r="CK1385">
            <v>0</v>
          </cell>
          <cell r="CL1385">
            <v>0</v>
          </cell>
          <cell r="CM1385">
            <v>0</v>
          </cell>
          <cell r="CU1385">
            <v>0</v>
          </cell>
        </row>
        <row r="1386">
          <cell r="F1386">
            <v>24916</v>
          </cell>
          <cell r="G1386">
            <v>24916</v>
          </cell>
          <cell r="H1386">
            <v>21140.86</v>
          </cell>
          <cell r="I1386">
            <v>1536.14</v>
          </cell>
          <cell r="AY1386">
            <v>584.97</v>
          </cell>
          <cell r="CK1386">
            <v>0</v>
          </cell>
          <cell r="CL1386">
            <v>0</v>
          </cell>
          <cell r="CM1386">
            <v>0</v>
          </cell>
          <cell r="CU1386">
            <v>0</v>
          </cell>
        </row>
        <row r="1387">
          <cell r="F1387">
            <v>3000</v>
          </cell>
          <cell r="G1387">
            <v>3000</v>
          </cell>
          <cell r="H1387">
            <v>2990.86</v>
          </cell>
          <cell r="I1387">
            <v>0</v>
          </cell>
          <cell r="AY1387">
            <v>0</v>
          </cell>
          <cell r="CK1387">
            <v>0</v>
          </cell>
          <cell r="CL1387">
            <v>0</v>
          </cell>
          <cell r="CM1387">
            <v>0</v>
          </cell>
          <cell r="CU1387">
            <v>0</v>
          </cell>
        </row>
        <row r="1388">
          <cell r="F1388">
            <v>5839</v>
          </cell>
          <cell r="G1388">
            <v>5839</v>
          </cell>
          <cell r="H1388">
            <v>3137.99</v>
          </cell>
          <cell r="I1388">
            <v>0</v>
          </cell>
          <cell r="AY1388">
            <v>0</v>
          </cell>
          <cell r="CK1388">
            <v>0</v>
          </cell>
          <cell r="CL1388">
            <v>0</v>
          </cell>
          <cell r="CM1388">
            <v>0</v>
          </cell>
          <cell r="CU1388">
            <v>0</v>
          </cell>
        </row>
        <row r="1389">
          <cell r="F1389">
            <v>1000</v>
          </cell>
          <cell r="G1389">
            <v>1000</v>
          </cell>
          <cell r="H1389">
            <v>628</v>
          </cell>
          <cell r="I1389">
            <v>0</v>
          </cell>
          <cell r="AY1389">
            <v>0</v>
          </cell>
          <cell r="CK1389">
            <v>0</v>
          </cell>
          <cell r="CL1389">
            <v>0</v>
          </cell>
          <cell r="CM1389">
            <v>0</v>
          </cell>
          <cell r="CU1389">
            <v>0</v>
          </cell>
        </row>
        <row r="1390">
          <cell r="F1390">
            <v>2000</v>
          </cell>
          <cell r="G1390">
            <v>2000</v>
          </cell>
          <cell r="H1390">
            <v>1479.08</v>
          </cell>
          <cell r="I1390">
            <v>1</v>
          </cell>
          <cell r="AY1390">
            <v>0</v>
          </cell>
          <cell r="CK1390">
            <v>0</v>
          </cell>
          <cell r="CL1390">
            <v>0</v>
          </cell>
          <cell r="CM1390">
            <v>0</v>
          </cell>
          <cell r="CU1390">
            <v>0</v>
          </cell>
        </row>
        <row r="1391">
          <cell r="F1391">
            <v>1000</v>
          </cell>
          <cell r="G1391">
            <v>1000</v>
          </cell>
          <cell r="H1391">
            <v>229.92</v>
          </cell>
          <cell r="I1391">
            <v>59.4</v>
          </cell>
          <cell r="AY1391">
            <v>0</v>
          </cell>
          <cell r="CK1391">
            <v>0</v>
          </cell>
          <cell r="CL1391">
            <v>0</v>
          </cell>
          <cell r="CM1391">
            <v>0</v>
          </cell>
          <cell r="CU1391">
            <v>0</v>
          </cell>
        </row>
        <row r="1392">
          <cell r="F1392">
            <v>94482</v>
          </cell>
          <cell r="G1392">
            <v>94214.1</v>
          </cell>
          <cell r="H1392">
            <v>45221.58</v>
          </cell>
          <cell r="I1392">
            <v>927.48</v>
          </cell>
          <cell r="AY1392">
            <v>813.16</v>
          </cell>
          <cell r="CK1392">
            <v>0</v>
          </cell>
          <cell r="CL1392">
            <v>0</v>
          </cell>
          <cell r="CM1392">
            <v>0</v>
          </cell>
          <cell r="CU1392">
            <v>0</v>
          </cell>
        </row>
        <row r="1393">
          <cell r="F1393">
            <v>0</v>
          </cell>
          <cell r="G1393">
            <v>1570</v>
          </cell>
          <cell r="H1393">
            <v>0</v>
          </cell>
          <cell r="I1393">
            <v>0</v>
          </cell>
          <cell r="AY1393">
            <v>0</v>
          </cell>
          <cell r="CK1393">
            <v>0</v>
          </cell>
          <cell r="CL1393">
            <v>0</v>
          </cell>
          <cell r="CM1393">
            <v>0</v>
          </cell>
          <cell r="CU1393">
            <v>0</v>
          </cell>
        </row>
        <row r="1394">
          <cell r="F1394">
            <v>4160772</v>
          </cell>
          <cell r="G1394">
            <v>4160772</v>
          </cell>
          <cell r="H1394">
            <v>3439622.31</v>
          </cell>
          <cell r="I1394">
            <v>0</v>
          </cell>
          <cell r="AY1394">
            <v>371812.99</v>
          </cell>
          <cell r="CK1394">
            <v>0</v>
          </cell>
          <cell r="CL1394">
            <v>0</v>
          </cell>
          <cell r="CM1394">
            <v>0</v>
          </cell>
          <cell r="CU1394">
            <v>380557</v>
          </cell>
        </row>
        <row r="1395">
          <cell r="F1395">
            <v>0</v>
          </cell>
          <cell r="G1395">
            <v>29718.45</v>
          </cell>
          <cell r="H1395">
            <v>29718.45</v>
          </cell>
          <cell r="I1395">
            <v>0</v>
          </cell>
          <cell r="AY1395">
            <v>0</v>
          </cell>
          <cell r="CK1395">
            <v>0</v>
          </cell>
          <cell r="CL1395">
            <v>0</v>
          </cell>
          <cell r="CM1395">
            <v>0</v>
          </cell>
          <cell r="CU1395">
            <v>12116.64</v>
          </cell>
        </row>
        <row r="1396">
          <cell r="F1396">
            <v>260437</v>
          </cell>
          <cell r="G1396">
            <v>260437</v>
          </cell>
          <cell r="H1396">
            <v>207631.13</v>
          </cell>
          <cell r="I1396">
            <v>0</v>
          </cell>
          <cell r="AY1396">
            <v>23533</v>
          </cell>
          <cell r="CK1396">
            <v>0</v>
          </cell>
          <cell r="CL1396">
            <v>0</v>
          </cell>
          <cell r="CM1396">
            <v>0</v>
          </cell>
          <cell r="CU1396">
            <v>20809.5</v>
          </cell>
        </row>
        <row r="1397">
          <cell r="F1397">
            <v>367061</v>
          </cell>
          <cell r="G1397">
            <v>367061</v>
          </cell>
          <cell r="H1397">
            <v>166637.10999999999</v>
          </cell>
          <cell r="I1397">
            <v>0</v>
          </cell>
          <cell r="AY1397">
            <v>0</v>
          </cell>
          <cell r="CK1397">
            <v>0</v>
          </cell>
          <cell r="CL1397">
            <v>0</v>
          </cell>
          <cell r="CM1397">
            <v>0</v>
          </cell>
          <cell r="CU1397">
            <v>0</v>
          </cell>
        </row>
        <row r="1398">
          <cell r="F1398">
            <v>860743</v>
          </cell>
          <cell r="G1398">
            <v>860743</v>
          </cell>
          <cell r="H1398">
            <v>8128.61</v>
          </cell>
          <cell r="I1398">
            <v>0</v>
          </cell>
          <cell r="AY1398">
            <v>0</v>
          </cell>
          <cell r="CK1398">
            <v>0</v>
          </cell>
          <cell r="CL1398">
            <v>0</v>
          </cell>
          <cell r="CM1398">
            <v>0</v>
          </cell>
          <cell r="CU1398">
            <v>0</v>
          </cell>
        </row>
        <row r="1399">
          <cell r="F1399">
            <v>0</v>
          </cell>
          <cell r="G1399">
            <v>228310.23</v>
          </cell>
          <cell r="H1399">
            <v>228310.23</v>
          </cell>
          <cell r="I1399">
            <v>0</v>
          </cell>
          <cell r="AY1399">
            <v>0</v>
          </cell>
          <cell r="CK1399">
            <v>0</v>
          </cell>
          <cell r="CL1399">
            <v>0</v>
          </cell>
          <cell r="CM1399">
            <v>0</v>
          </cell>
          <cell r="CU1399">
            <v>0</v>
          </cell>
        </row>
        <row r="1400">
          <cell r="F1400">
            <v>582564</v>
          </cell>
          <cell r="G1400">
            <v>582564</v>
          </cell>
          <cell r="H1400">
            <v>459936.64</v>
          </cell>
          <cell r="I1400">
            <v>0</v>
          </cell>
          <cell r="AY1400">
            <v>50540.800000000003</v>
          </cell>
          <cell r="CK1400">
            <v>0</v>
          </cell>
          <cell r="CL1400">
            <v>0</v>
          </cell>
          <cell r="CM1400">
            <v>0</v>
          </cell>
          <cell r="CU1400">
            <v>52948.61</v>
          </cell>
        </row>
        <row r="1401">
          <cell r="F1401">
            <v>98283</v>
          </cell>
          <cell r="G1401">
            <v>98283</v>
          </cell>
          <cell r="H1401">
            <v>79508.11</v>
          </cell>
          <cell r="I1401">
            <v>0</v>
          </cell>
          <cell r="AY1401">
            <v>8752.9500000000007</v>
          </cell>
          <cell r="CK1401">
            <v>0</v>
          </cell>
          <cell r="CL1401">
            <v>0</v>
          </cell>
          <cell r="CM1401">
            <v>0</v>
          </cell>
          <cell r="CU1401">
            <v>9108.58</v>
          </cell>
        </row>
        <row r="1402">
          <cell r="F1402">
            <v>138600</v>
          </cell>
          <cell r="G1402">
            <v>138600</v>
          </cell>
          <cell r="H1402">
            <v>112024.2</v>
          </cell>
          <cell r="I1402">
            <v>0</v>
          </cell>
          <cell r="AY1402">
            <v>12284.32</v>
          </cell>
          <cell r="CK1402">
            <v>0</v>
          </cell>
          <cell r="CL1402">
            <v>0</v>
          </cell>
          <cell r="CM1402">
            <v>0</v>
          </cell>
          <cell r="CU1402">
            <v>12285</v>
          </cell>
        </row>
        <row r="1403">
          <cell r="F1403">
            <v>98277</v>
          </cell>
          <cell r="G1403">
            <v>106898.16</v>
          </cell>
          <cell r="H1403">
            <v>106898.16</v>
          </cell>
          <cell r="I1403">
            <v>0</v>
          </cell>
          <cell r="AY1403">
            <v>0</v>
          </cell>
          <cell r="CK1403">
            <v>0</v>
          </cell>
          <cell r="CL1403">
            <v>0</v>
          </cell>
          <cell r="CM1403">
            <v>0</v>
          </cell>
          <cell r="CU1403">
            <v>0</v>
          </cell>
        </row>
        <row r="1404">
          <cell r="F1404">
            <v>718805</v>
          </cell>
          <cell r="G1404">
            <v>718805</v>
          </cell>
          <cell r="H1404">
            <v>484785.48</v>
          </cell>
          <cell r="I1404">
            <v>0</v>
          </cell>
          <cell r="AY1404">
            <v>48525.23</v>
          </cell>
          <cell r="CK1404">
            <v>0</v>
          </cell>
          <cell r="CL1404">
            <v>0</v>
          </cell>
          <cell r="CM1404">
            <v>0</v>
          </cell>
          <cell r="CU1404">
            <v>49490.02</v>
          </cell>
        </row>
        <row r="1405">
          <cell r="F1405">
            <v>3375</v>
          </cell>
          <cell r="G1405">
            <v>3375</v>
          </cell>
          <cell r="H1405">
            <v>941.91</v>
          </cell>
          <cell r="I1405">
            <v>592.99</v>
          </cell>
          <cell r="AY1405">
            <v>0</v>
          </cell>
          <cell r="CK1405">
            <v>0</v>
          </cell>
          <cell r="CL1405">
            <v>0</v>
          </cell>
          <cell r="CM1405">
            <v>0</v>
          </cell>
          <cell r="CU1405">
            <v>0</v>
          </cell>
        </row>
        <row r="1406">
          <cell r="F1406">
            <v>2846</v>
          </cell>
          <cell r="G1406">
            <v>2846</v>
          </cell>
          <cell r="H1406">
            <v>1821.6</v>
          </cell>
          <cell r="I1406">
            <v>0</v>
          </cell>
          <cell r="AY1406">
            <v>0</v>
          </cell>
          <cell r="CK1406">
            <v>0</v>
          </cell>
          <cell r="CL1406">
            <v>0</v>
          </cell>
          <cell r="CM1406">
            <v>0</v>
          </cell>
          <cell r="CU1406">
            <v>0</v>
          </cell>
        </row>
        <row r="1407">
          <cell r="F1407">
            <v>6885</v>
          </cell>
          <cell r="G1407">
            <v>6885</v>
          </cell>
          <cell r="H1407">
            <v>5564.48</v>
          </cell>
          <cell r="I1407">
            <v>0</v>
          </cell>
          <cell r="AY1407">
            <v>458.98</v>
          </cell>
          <cell r="CK1407">
            <v>0</v>
          </cell>
          <cell r="CL1407">
            <v>0</v>
          </cell>
          <cell r="CM1407">
            <v>0</v>
          </cell>
          <cell r="CU1407">
            <v>0</v>
          </cell>
        </row>
        <row r="1408">
          <cell r="F1408">
            <v>11316</v>
          </cell>
          <cell r="G1408">
            <v>11316</v>
          </cell>
          <cell r="H1408">
            <v>8283.7800000000007</v>
          </cell>
          <cell r="I1408">
            <v>0</v>
          </cell>
          <cell r="AY1408">
            <v>1010.98</v>
          </cell>
          <cell r="CK1408">
            <v>0</v>
          </cell>
          <cell r="CL1408">
            <v>0</v>
          </cell>
          <cell r="CM1408">
            <v>0</v>
          </cell>
          <cell r="CU1408">
            <v>0</v>
          </cell>
        </row>
        <row r="1409">
          <cell r="F1409">
            <v>42866</v>
          </cell>
          <cell r="G1409">
            <v>42866</v>
          </cell>
          <cell r="H1409">
            <v>27498.16</v>
          </cell>
          <cell r="I1409">
            <v>0</v>
          </cell>
          <cell r="AY1409">
            <v>228.43</v>
          </cell>
          <cell r="CK1409">
            <v>0</v>
          </cell>
          <cell r="CL1409">
            <v>0</v>
          </cell>
          <cell r="CM1409">
            <v>0</v>
          </cell>
          <cell r="CU1409">
            <v>0</v>
          </cell>
        </row>
        <row r="1410">
          <cell r="F1410">
            <v>2884</v>
          </cell>
          <cell r="G1410">
            <v>2884</v>
          </cell>
          <cell r="H1410">
            <v>1600</v>
          </cell>
          <cell r="I1410">
            <v>300</v>
          </cell>
          <cell r="AY1410">
            <v>0</v>
          </cell>
          <cell r="CK1410">
            <v>0</v>
          </cell>
          <cell r="CL1410">
            <v>0</v>
          </cell>
          <cell r="CM1410">
            <v>0</v>
          </cell>
          <cell r="CU1410">
            <v>0</v>
          </cell>
        </row>
        <row r="1411">
          <cell r="F1411">
            <v>22565</v>
          </cell>
          <cell r="G1411">
            <v>22565</v>
          </cell>
          <cell r="H1411">
            <v>13498.35</v>
          </cell>
          <cell r="I1411">
            <v>1697</v>
          </cell>
          <cell r="AY1411">
            <v>1619.35</v>
          </cell>
          <cell r="CK1411">
            <v>0</v>
          </cell>
          <cell r="CL1411">
            <v>0</v>
          </cell>
          <cell r="CM1411">
            <v>0</v>
          </cell>
          <cell r="CU1411">
            <v>0</v>
          </cell>
        </row>
        <row r="1412">
          <cell r="F1412">
            <v>24163</v>
          </cell>
          <cell r="G1412">
            <v>24163</v>
          </cell>
          <cell r="H1412">
            <v>18703.25</v>
          </cell>
          <cell r="I1412">
            <v>1263.74</v>
          </cell>
          <cell r="AY1412">
            <v>0</v>
          </cell>
          <cell r="CK1412">
            <v>0</v>
          </cell>
          <cell r="CL1412">
            <v>0</v>
          </cell>
          <cell r="CM1412">
            <v>0</v>
          </cell>
          <cell r="CU1412">
            <v>0</v>
          </cell>
        </row>
        <row r="1413">
          <cell r="F1413">
            <v>0</v>
          </cell>
          <cell r="G1413">
            <v>16200</v>
          </cell>
          <cell r="H1413">
            <v>16200</v>
          </cell>
          <cell r="I1413">
            <v>0</v>
          </cell>
          <cell r="AY1413">
            <v>0</v>
          </cell>
          <cell r="CK1413">
            <v>0</v>
          </cell>
          <cell r="CL1413">
            <v>0</v>
          </cell>
          <cell r="CM1413">
            <v>0</v>
          </cell>
          <cell r="CU1413">
            <v>0</v>
          </cell>
        </row>
        <row r="1414">
          <cell r="F1414">
            <v>598879</v>
          </cell>
          <cell r="G1414">
            <v>830062.69</v>
          </cell>
          <cell r="H1414">
            <v>620147.07999999996</v>
          </cell>
          <cell r="I1414">
            <v>39148.85</v>
          </cell>
          <cell r="AY1414">
            <v>0</v>
          </cell>
          <cell r="CK1414">
            <v>0</v>
          </cell>
          <cell r="CL1414">
            <v>0</v>
          </cell>
          <cell r="CM1414">
            <v>0</v>
          </cell>
          <cell r="CU1414">
            <v>0</v>
          </cell>
        </row>
        <row r="1415">
          <cell r="F1415">
            <v>6600000</v>
          </cell>
          <cell r="G1415">
            <v>6550000</v>
          </cell>
          <cell r="H1415">
            <v>5784113.9400000004</v>
          </cell>
          <cell r="I1415">
            <v>73377.850000000006</v>
          </cell>
          <cell r="AY1415">
            <v>712305.71</v>
          </cell>
          <cell r="CK1415">
            <v>0</v>
          </cell>
          <cell r="CL1415">
            <v>0</v>
          </cell>
          <cell r="CM1415">
            <v>0</v>
          </cell>
          <cell r="CU1415">
            <v>0</v>
          </cell>
        </row>
        <row r="1416">
          <cell r="F1416">
            <v>0</v>
          </cell>
          <cell r="G1416">
            <v>220000</v>
          </cell>
          <cell r="H1416">
            <v>218212.5</v>
          </cell>
          <cell r="I1416">
            <v>0</v>
          </cell>
          <cell r="AY1416">
            <v>0</v>
          </cell>
          <cell r="CK1416">
            <v>0</v>
          </cell>
          <cell r="CL1416">
            <v>0</v>
          </cell>
          <cell r="CM1416">
            <v>0</v>
          </cell>
          <cell r="CU1416">
            <v>0</v>
          </cell>
        </row>
        <row r="1417">
          <cell r="F1417">
            <v>350000</v>
          </cell>
          <cell r="G1417">
            <v>127000</v>
          </cell>
          <cell r="H1417">
            <v>86802</v>
          </cell>
          <cell r="I1417">
            <v>0</v>
          </cell>
          <cell r="AY1417">
            <v>0</v>
          </cell>
          <cell r="CK1417">
            <v>0</v>
          </cell>
          <cell r="CL1417">
            <v>0</v>
          </cell>
          <cell r="CM1417">
            <v>0</v>
          </cell>
          <cell r="CU1417">
            <v>0</v>
          </cell>
        </row>
        <row r="1418">
          <cell r="F1418">
            <v>0</v>
          </cell>
          <cell r="G1418">
            <v>50000</v>
          </cell>
          <cell r="H1418">
            <v>-28516.29</v>
          </cell>
          <cell r="I1418">
            <v>1323.94</v>
          </cell>
          <cell r="AY1418">
            <v>-4270.95</v>
          </cell>
          <cell r="CK1418">
            <v>0</v>
          </cell>
          <cell r="CL1418">
            <v>0</v>
          </cell>
          <cell r="CM1418">
            <v>0</v>
          </cell>
          <cell r="CU1418">
            <v>0</v>
          </cell>
        </row>
        <row r="1419">
          <cell r="F1419">
            <v>200000</v>
          </cell>
          <cell r="G1419">
            <v>200000</v>
          </cell>
          <cell r="H1419">
            <v>0</v>
          </cell>
          <cell r="I1419">
            <v>0</v>
          </cell>
          <cell r="AY1419">
            <v>0</v>
          </cell>
          <cell r="CK1419">
            <v>0</v>
          </cell>
          <cell r="CL1419">
            <v>0</v>
          </cell>
          <cell r="CM1419">
            <v>0</v>
          </cell>
          <cell r="CU1419">
            <v>0</v>
          </cell>
        </row>
        <row r="1420">
          <cell r="F1420">
            <v>700000</v>
          </cell>
          <cell r="G1420">
            <v>223584</v>
          </cell>
          <cell r="H1420">
            <v>194495</v>
          </cell>
          <cell r="I1420">
            <v>0</v>
          </cell>
          <cell r="AY1420">
            <v>0</v>
          </cell>
          <cell r="CK1420">
            <v>0</v>
          </cell>
          <cell r="CL1420">
            <v>0</v>
          </cell>
          <cell r="CM1420">
            <v>0</v>
          </cell>
          <cell r="CU1420">
            <v>0</v>
          </cell>
        </row>
        <row r="1421">
          <cell r="F1421">
            <v>3513</v>
          </cell>
          <cell r="G1421">
            <v>3513</v>
          </cell>
          <cell r="H1421">
            <v>3240.65</v>
          </cell>
          <cell r="I1421">
            <v>252.5</v>
          </cell>
          <cell r="AY1421">
            <v>0</v>
          </cell>
          <cell r="CK1421">
            <v>0</v>
          </cell>
          <cell r="CL1421">
            <v>0</v>
          </cell>
          <cell r="CM1421">
            <v>0</v>
          </cell>
          <cell r="CU1421">
            <v>0</v>
          </cell>
        </row>
        <row r="1422">
          <cell r="F1422">
            <v>20000</v>
          </cell>
          <cell r="G1422">
            <v>20000</v>
          </cell>
          <cell r="H1422">
            <v>0</v>
          </cell>
          <cell r="I1422">
            <v>1265</v>
          </cell>
          <cell r="AY1422">
            <v>0</v>
          </cell>
          <cell r="CK1422">
            <v>0</v>
          </cell>
          <cell r="CL1422">
            <v>0</v>
          </cell>
          <cell r="CM1422">
            <v>0</v>
          </cell>
          <cell r="CU1422">
            <v>0</v>
          </cell>
        </row>
        <row r="1423">
          <cell r="F1423">
            <v>30000</v>
          </cell>
          <cell r="G1423">
            <v>30000</v>
          </cell>
          <cell r="H1423">
            <v>29037.68</v>
          </cell>
          <cell r="I1423">
            <v>544.74</v>
          </cell>
          <cell r="AY1423">
            <v>0</v>
          </cell>
          <cell r="CK1423">
            <v>0</v>
          </cell>
          <cell r="CL1423">
            <v>0</v>
          </cell>
          <cell r="CM1423">
            <v>0</v>
          </cell>
          <cell r="CU1423">
            <v>0</v>
          </cell>
        </row>
        <row r="1424">
          <cell r="F1424">
            <v>10000</v>
          </cell>
          <cell r="G1424">
            <v>10000</v>
          </cell>
          <cell r="H1424">
            <v>4934.57</v>
          </cell>
          <cell r="I1424">
            <v>1701</v>
          </cell>
          <cell r="AY1424">
            <v>0</v>
          </cell>
          <cell r="CK1424">
            <v>0</v>
          </cell>
          <cell r="CL1424">
            <v>0</v>
          </cell>
          <cell r="CM1424">
            <v>0</v>
          </cell>
          <cell r="CU1424">
            <v>0</v>
          </cell>
        </row>
        <row r="1425">
          <cell r="F1425">
            <v>17000</v>
          </cell>
          <cell r="G1425">
            <v>17000</v>
          </cell>
          <cell r="H1425">
            <v>3324.82</v>
          </cell>
          <cell r="I1425">
            <v>0</v>
          </cell>
          <cell r="AY1425">
            <v>158.71</v>
          </cell>
          <cell r="CK1425">
            <v>0</v>
          </cell>
          <cell r="CL1425">
            <v>0</v>
          </cell>
          <cell r="CM1425">
            <v>0</v>
          </cell>
          <cell r="CU1425">
            <v>0</v>
          </cell>
        </row>
        <row r="1426">
          <cell r="F1426">
            <v>2530</v>
          </cell>
          <cell r="G1426">
            <v>2530</v>
          </cell>
          <cell r="H1426">
            <v>2455</v>
          </cell>
          <cell r="I1426">
            <v>0</v>
          </cell>
          <cell r="AY1426">
            <v>0</v>
          </cell>
          <cell r="CK1426">
            <v>0</v>
          </cell>
          <cell r="CL1426">
            <v>0</v>
          </cell>
          <cell r="CM1426">
            <v>0</v>
          </cell>
          <cell r="CU1426">
            <v>0</v>
          </cell>
        </row>
        <row r="1427">
          <cell r="F1427">
            <v>8586</v>
          </cell>
          <cell r="G1427">
            <v>8586</v>
          </cell>
          <cell r="H1427">
            <v>8164.22</v>
          </cell>
          <cell r="I1427">
            <v>370</v>
          </cell>
          <cell r="AY1427">
            <v>661</v>
          </cell>
          <cell r="CK1427">
            <v>0</v>
          </cell>
          <cell r="CL1427">
            <v>0</v>
          </cell>
          <cell r="CM1427">
            <v>0</v>
          </cell>
          <cell r="CU1427">
            <v>0</v>
          </cell>
        </row>
        <row r="1428">
          <cell r="F1428">
            <v>9871</v>
          </cell>
          <cell r="G1428">
            <v>9871</v>
          </cell>
          <cell r="H1428">
            <v>9674</v>
          </cell>
          <cell r="I1428">
            <v>0</v>
          </cell>
          <cell r="AY1428">
            <v>808</v>
          </cell>
          <cell r="CK1428">
            <v>0</v>
          </cell>
          <cell r="CL1428">
            <v>0</v>
          </cell>
          <cell r="CM1428">
            <v>0</v>
          </cell>
          <cell r="CU1428">
            <v>0</v>
          </cell>
        </row>
        <row r="1429">
          <cell r="F1429">
            <v>0</v>
          </cell>
          <cell r="G1429">
            <v>186945</v>
          </cell>
          <cell r="H1429">
            <v>186944.83</v>
          </cell>
          <cell r="I1429">
            <v>0</v>
          </cell>
          <cell r="AY1429">
            <v>0</v>
          </cell>
          <cell r="CK1429">
            <v>0</v>
          </cell>
          <cell r="CL1429">
            <v>0</v>
          </cell>
          <cell r="CM1429">
            <v>0</v>
          </cell>
          <cell r="CU1429">
            <v>0</v>
          </cell>
        </row>
        <row r="1430">
          <cell r="F1430">
            <v>53902</v>
          </cell>
          <cell r="G1430">
            <v>53902</v>
          </cell>
          <cell r="H1430">
            <v>48150.51</v>
          </cell>
          <cell r="I1430">
            <v>6647.29</v>
          </cell>
          <cell r="AY1430">
            <v>0</v>
          </cell>
          <cell r="CK1430">
            <v>0</v>
          </cell>
          <cell r="CL1430">
            <v>0</v>
          </cell>
          <cell r="CM1430">
            <v>0</v>
          </cell>
          <cell r="CU1430">
            <v>0</v>
          </cell>
        </row>
        <row r="1431">
          <cell r="F1431">
            <v>3193</v>
          </cell>
          <cell r="G1431">
            <v>3193</v>
          </cell>
          <cell r="H1431">
            <v>2441.35</v>
          </cell>
          <cell r="I1431">
            <v>680.25</v>
          </cell>
          <cell r="AY1431">
            <v>0</v>
          </cell>
          <cell r="CK1431">
            <v>0</v>
          </cell>
          <cell r="CL1431">
            <v>0</v>
          </cell>
          <cell r="CM1431">
            <v>0</v>
          </cell>
          <cell r="CU1431">
            <v>0</v>
          </cell>
        </row>
        <row r="1432">
          <cell r="F1432">
            <v>22975</v>
          </cell>
          <cell r="G1432">
            <v>22975</v>
          </cell>
          <cell r="H1432">
            <v>11923.62</v>
          </cell>
          <cell r="I1432">
            <v>4561.8900000000003</v>
          </cell>
          <cell r="AY1432">
            <v>0</v>
          </cell>
          <cell r="CK1432">
            <v>0</v>
          </cell>
          <cell r="CL1432">
            <v>0</v>
          </cell>
          <cell r="CM1432">
            <v>0</v>
          </cell>
          <cell r="CU1432">
            <v>0</v>
          </cell>
        </row>
        <row r="1433">
          <cell r="F1433">
            <v>1500</v>
          </cell>
          <cell r="G1433">
            <v>1500</v>
          </cell>
          <cell r="H1433">
            <v>1500</v>
          </cell>
          <cell r="I1433">
            <v>0</v>
          </cell>
          <cell r="AY1433">
            <v>1500</v>
          </cell>
          <cell r="CK1433">
            <v>0</v>
          </cell>
          <cell r="CL1433">
            <v>0</v>
          </cell>
          <cell r="CM1433">
            <v>0</v>
          </cell>
          <cell r="CU1433">
            <v>0</v>
          </cell>
        </row>
        <row r="1434">
          <cell r="F1434">
            <v>11035</v>
          </cell>
          <cell r="G1434">
            <v>11035</v>
          </cell>
          <cell r="H1434">
            <v>5923</v>
          </cell>
          <cell r="I1434">
            <v>464</v>
          </cell>
          <cell r="AY1434">
            <v>0</v>
          </cell>
          <cell r="CK1434">
            <v>0</v>
          </cell>
          <cell r="CL1434">
            <v>0</v>
          </cell>
          <cell r="CM1434">
            <v>0</v>
          </cell>
          <cell r="CU1434">
            <v>0</v>
          </cell>
        </row>
        <row r="1435">
          <cell r="F1435">
            <v>4006</v>
          </cell>
          <cell r="G1435">
            <v>7006</v>
          </cell>
          <cell r="H1435">
            <v>4680</v>
          </cell>
          <cell r="I1435">
            <v>1311</v>
          </cell>
          <cell r="AY1435">
            <v>0</v>
          </cell>
          <cell r="CK1435">
            <v>0</v>
          </cell>
          <cell r="CL1435">
            <v>0</v>
          </cell>
          <cell r="CM1435">
            <v>0</v>
          </cell>
          <cell r="CU1435">
            <v>0</v>
          </cell>
        </row>
        <row r="1436">
          <cell r="F1436">
            <v>4474</v>
          </cell>
          <cell r="G1436">
            <v>4474</v>
          </cell>
          <cell r="H1436">
            <v>1217.79</v>
          </cell>
          <cell r="I1436">
            <v>440</v>
          </cell>
          <cell r="AY1436">
            <v>0</v>
          </cell>
          <cell r="CK1436">
            <v>0</v>
          </cell>
          <cell r="CL1436">
            <v>0</v>
          </cell>
          <cell r="CM1436">
            <v>0</v>
          </cell>
          <cell r="CU1436">
            <v>0</v>
          </cell>
        </row>
        <row r="1437">
          <cell r="F1437">
            <v>500</v>
          </cell>
          <cell r="G1437">
            <v>500</v>
          </cell>
          <cell r="H1437">
            <v>0</v>
          </cell>
          <cell r="I1437">
            <v>25</v>
          </cell>
          <cell r="AY1437">
            <v>0</v>
          </cell>
          <cell r="CK1437">
            <v>0</v>
          </cell>
          <cell r="CL1437">
            <v>0</v>
          </cell>
          <cell r="CM1437">
            <v>0</v>
          </cell>
          <cell r="CU1437">
            <v>0</v>
          </cell>
        </row>
        <row r="1438">
          <cell r="F1438">
            <v>5921</v>
          </cell>
          <cell r="G1438">
            <v>5921</v>
          </cell>
          <cell r="H1438">
            <v>3357.72</v>
          </cell>
          <cell r="I1438">
            <v>0</v>
          </cell>
          <cell r="AY1438">
            <v>0</v>
          </cell>
          <cell r="CK1438">
            <v>0</v>
          </cell>
          <cell r="CL1438">
            <v>0</v>
          </cell>
          <cell r="CM1438">
            <v>0</v>
          </cell>
          <cell r="CU1438">
            <v>0</v>
          </cell>
        </row>
        <row r="1439">
          <cell r="F1439">
            <v>19282</v>
          </cell>
          <cell r="G1439">
            <v>19282</v>
          </cell>
          <cell r="H1439">
            <v>0</v>
          </cell>
          <cell r="I1439">
            <v>0</v>
          </cell>
          <cell r="AY1439">
            <v>0</v>
          </cell>
          <cell r="CK1439">
            <v>0</v>
          </cell>
          <cell r="CL1439">
            <v>0</v>
          </cell>
          <cell r="CM1439">
            <v>0</v>
          </cell>
          <cell r="CU1439">
            <v>0</v>
          </cell>
        </row>
        <row r="1440">
          <cell r="F1440">
            <v>3243580</v>
          </cell>
          <cell r="G1440">
            <v>3243580</v>
          </cell>
          <cell r="H1440">
            <v>2672416.59</v>
          </cell>
          <cell r="I1440">
            <v>0</v>
          </cell>
          <cell r="AY1440">
            <v>308047.17</v>
          </cell>
          <cell r="CK1440">
            <v>0</v>
          </cell>
          <cell r="CL1440">
            <v>0</v>
          </cell>
          <cell r="CM1440">
            <v>0</v>
          </cell>
          <cell r="CU1440">
            <v>301610</v>
          </cell>
        </row>
        <row r="1441">
          <cell r="F1441">
            <v>0</v>
          </cell>
          <cell r="G1441">
            <v>22787.7</v>
          </cell>
          <cell r="H1441">
            <v>22787.7</v>
          </cell>
          <cell r="I1441">
            <v>0</v>
          </cell>
          <cell r="AY1441">
            <v>0</v>
          </cell>
          <cell r="CK1441">
            <v>0</v>
          </cell>
          <cell r="CL1441">
            <v>0</v>
          </cell>
          <cell r="CM1441">
            <v>0</v>
          </cell>
          <cell r="CU1441">
            <v>0</v>
          </cell>
        </row>
        <row r="1442">
          <cell r="F1442">
            <v>106729</v>
          </cell>
          <cell r="G1442">
            <v>106891.5</v>
          </cell>
          <cell r="H1442">
            <v>94633.33</v>
          </cell>
          <cell r="I1442">
            <v>0</v>
          </cell>
          <cell r="AY1442">
            <v>10258</v>
          </cell>
          <cell r="CK1442">
            <v>0</v>
          </cell>
          <cell r="CL1442">
            <v>0</v>
          </cell>
          <cell r="CM1442">
            <v>0</v>
          </cell>
          <cell r="CU1442">
            <v>10258</v>
          </cell>
        </row>
        <row r="1443">
          <cell r="F1443">
            <v>234499</v>
          </cell>
          <cell r="G1443">
            <v>234499</v>
          </cell>
          <cell r="H1443">
            <v>110088.86</v>
          </cell>
          <cell r="I1443">
            <v>0</v>
          </cell>
          <cell r="AY1443">
            <v>0</v>
          </cell>
          <cell r="CK1443">
            <v>0</v>
          </cell>
          <cell r="CL1443">
            <v>0</v>
          </cell>
          <cell r="CM1443">
            <v>0</v>
          </cell>
          <cell r="CU1443">
            <v>0</v>
          </cell>
        </row>
        <row r="1444">
          <cell r="F1444">
            <v>692379</v>
          </cell>
          <cell r="G1444">
            <v>692379</v>
          </cell>
          <cell r="H1444">
            <v>0</v>
          </cell>
          <cell r="I1444">
            <v>0</v>
          </cell>
          <cell r="AY1444">
            <v>0</v>
          </cell>
          <cell r="CK1444">
            <v>0</v>
          </cell>
          <cell r="CL1444">
            <v>0</v>
          </cell>
          <cell r="CM1444">
            <v>0</v>
          </cell>
          <cell r="CU1444">
            <v>0</v>
          </cell>
        </row>
        <row r="1445">
          <cell r="F1445">
            <v>0</v>
          </cell>
          <cell r="G1445">
            <v>322.85000000000002</v>
          </cell>
          <cell r="H1445">
            <v>322.85000000000002</v>
          </cell>
          <cell r="I1445">
            <v>0</v>
          </cell>
          <cell r="AY1445">
            <v>0</v>
          </cell>
          <cell r="CK1445">
            <v>0</v>
          </cell>
          <cell r="CL1445">
            <v>0</v>
          </cell>
          <cell r="CM1445">
            <v>0</v>
          </cell>
          <cell r="CU1445">
            <v>0</v>
          </cell>
        </row>
        <row r="1446">
          <cell r="F1446">
            <v>497668</v>
          </cell>
          <cell r="G1446">
            <v>497668</v>
          </cell>
          <cell r="H1446">
            <v>374722.95</v>
          </cell>
          <cell r="I1446">
            <v>0</v>
          </cell>
          <cell r="AY1446">
            <v>42627.26</v>
          </cell>
          <cell r="CK1446">
            <v>0</v>
          </cell>
          <cell r="CL1446">
            <v>0</v>
          </cell>
          <cell r="CM1446">
            <v>0</v>
          </cell>
          <cell r="CU1446">
            <v>43971.09</v>
          </cell>
        </row>
        <row r="1447">
          <cell r="F1447">
            <v>83882</v>
          </cell>
          <cell r="G1447">
            <v>83882</v>
          </cell>
          <cell r="H1447">
            <v>64562.18</v>
          </cell>
          <cell r="I1447">
            <v>0</v>
          </cell>
          <cell r="AY1447">
            <v>7366.65</v>
          </cell>
          <cell r="CK1447">
            <v>0</v>
          </cell>
          <cell r="CL1447">
            <v>0</v>
          </cell>
          <cell r="CM1447">
            <v>0</v>
          </cell>
          <cell r="CU1447">
            <v>7534</v>
          </cell>
        </row>
        <row r="1448">
          <cell r="F1448">
            <v>118800</v>
          </cell>
          <cell r="G1448">
            <v>118800</v>
          </cell>
          <cell r="H1448">
            <v>93616.82</v>
          </cell>
          <cell r="I1448">
            <v>0</v>
          </cell>
          <cell r="AY1448">
            <v>10530</v>
          </cell>
          <cell r="CK1448">
            <v>0</v>
          </cell>
          <cell r="CL1448">
            <v>0</v>
          </cell>
          <cell r="CM1448">
            <v>0</v>
          </cell>
          <cell r="CU1448">
            <v>10530</v>
          </cell>
        </row>
        <row r="1449">
          <cell r="F1449">
            <v>79129</v>
          </cell>
          <cell r="G1449">
            <v>74351.31</v>
          </cell>
          <cell r="H1449">
            <v>74223.240000000005</v>
          </cell>
          <cell r="I1449">
            <v>0</v>
          </cell>
          <cell r="AY1449">
            <v>0</v>
          </cell>
          <cell r="CK1449">
            <v>0</v>
          </cell>
          <cell r="CL1449">
            <v>0</v>
          </cell>
          <cell r="CM1449">
            <v>0</v>
          </cell>
          <cell r="CU1449">
            <v>0</v>
          </cell>
        </row>
        <row r="1450">
          <cell r="F1450">
            <v>456691</v>
          </cell>
          <cell r="G1450">
            <v>456691</v>
          </cell>
          <cell r="H1450">
            <v>311875.51</v>
          </cell>
          <cell r="I1450">
            <v>0</v>
          </cell>
          <cell r="AY1450">
            <v>34239.26</v>
          </cell>
          <cell r="CK1450">
            <v>0</v>
          </cell>
          <cell r="CL1450">
            <v>0</v>
          </cell>
          <cell r="CM1450">
            <v>0</v>
          </cell>
          <cell r="CU1450">
            <v>33868.1</v>
          </cell>
        </row>
        <row r="1451">
          <cell r="F1451">
            <v>6711</v>
          </cell>
          <cell r="G1451">
            <v>6711</v>
          </cell>
          <cell r="H1451">
            <v>2634.76</v>
          </cell>
          <cell r="I1451">
            <v>38.46</v>
          </cell>
          <cell r="AY1451">
            <v>107.01</v>
          </cell>
          <cell r="CK1451">
            <v>0</v>
          </cell>
          <cell r="CL1451">
            <v>0</v>
          </cell>
          <cell r="CM1451">
            <v>0</v>
          </cell>
          <cell r="CU1451">
            <v>0</v>
          </cell>
        </row>
        <row r="1452">
          <cell r="F1452">
            <v>43926</v>
          </cell>
          <cell r="G1452">
            <v>43926</v>
          </cell>
          <cell r="H1452">
            <v>37390</v>
          </cell>
          <cell r="I1452">
            <v>0</v>
          </cell>
          <cell r="AY1452">
            <v>0</v>
          </cell>
          <cell r="CK1452">
            <v>0</v>
          </cell>
          <cell r="CL1452">
            <v>0</v>
          </cell>
          <cell r="CM1452">
            <v>0</v>
          </cell>
          <cell r="CU1452">
            <v>0</v>
          </cell>
        </row>
        <row r="1453">
          <cell r="F1453">
            <v>15773</v>
          </cell>
          <cell r="G1453">
            <v>15773</v>
          </cell>
          <cell r="H1453">
            <v>7861.56</v>
          </cell>
          <cell r="I1453">
            <v>0</v>
          </cell>
          <cell r="AY1453">
            <v>909.01</v>
          </cell>
          <cell r="CK1453">
            <v>0</v>
          </cell>
          <cell r="CL1453">
            <v>0</v>
          </cell>
          <cell r="CM1453">
            <v>0</v>
          </cell>
          <cell r="CU1453">
            <v>0</v>
          </cell>
        </row>
        <row r="1454">
          <cell r="F1454">
            <v>41672</v>
          </cell>
          <cell r="G1454">
            <v>41672</v>
          </cell>
          <cell r="H1454">
            <v>25203.48</v>
          </cell>
          <cell r="I1454">
            <v>0</v>
          </cell>
          <cell r="AY1454">
            <v>1150.21</v>
          </cell>
          <cell r="CK1454">
            <v>0</v>
          </cell>
          <cell r="CL1454">
            <v>0</v>
          </cell>
          <cell r="CM1454">
            <v>0</v>
          </cell>
          <cell r="CU1454">
            <v>0</v>
          </cell>
        </row>
        <row r="1455">
          <cell r="F1455">
            <v>33005</v>
          </cell>
          <cell r="G1455">
            <v>33005</v>
          </cell>
          <cell r="H1455">
            <v>20095.05</v>
          </cell>
          <cell r="I1455">
            <v>2541</v>
          </cell>
          <cell r="AY1455">
            <v>2308.0500000000002</v>
          </cell>
          <cell r="CK1455">
            <v>0</v>
          </cell>
          <cell r="CL1455">
            <v>0</v>
          </cell>
          <cell r="CM1455">
            <v>0</v>
          </cell>
          <cell r="CU1455">
            <v>0</v>
          </cell>
        </row>
        <row r="1456">
          <cell r="F1456">
            <v>33021</v>
          </cell>
          <cell r="G1456">
            <v>33021</v>
          </cell>
          <cell r="H1456">
            <v>23882.13</v>
          </cell>
          <cell r="I1456">
            <v>5738.06</v>
          </cell>
          <cell r="AY1456">
            <v>0</v>
          </cell>
          <cell r="CK1456">
            <v>0</v>
          </cell>
          <cell r="CL1456">
            <v>0</v>
          </cell>
          <cell r="CM1456">
            <v>0</v>
          </cell>
          <cell r="CU1456">
            <v>0</v>
          </cell>
        </row>
        <row r="1457">
          <cell r="F1457">
            <v>10000</v>
          </cell>
          <cell r="G1457">
            <v>10000</v>
          </cell>
          <cell r="H1457">
            <v>791.5</v>
          </cell>
          <cell r="I1457">
            <v>0</v>
          </cell>
          <cell r="AY1457">
            <v>0</v>
          </cell>
          <cell r="CK1457">
            <v>0</v>
          </cell>
          <cell r="CL1457">
            <v>0</v>
          </cell>
          <cell r="CM1457">
            <v>0</v>
          </cell>
          <cell r="CU1457">
            <v>0</v>
          </cell>
        </row>
        <row r="1458">
          <cell r="F1458">
            <v>190000</v>
          </cell>
          <cell r="G1458">
            <v>150000</v>
          </cell>
          <cell r="H1458">
            <v>104075</v>
          </cell>
          <cell r="I1458">
            <v>42205</v>
          </cell>
          <cell r="AY1458">
            <v>0</v>
          </cell>
          <cell r="CK1458">
            <v>0</v>
          </cell>
          <cell r="CL1458">
            <v>0</v>
          </cell>
          <cell r="CM1458">
            <v>0</v>
          </cell>
          <cell r="CU1458">
            <v>0</v>
          </cell>
        </row>
        <row r="1459">
          <cell r="F1459">
            <v>5000</v>
          </cell>
          <cell r="G1459">
            <v>5000</v>
          </cell>
          <cell r="H1459">
            <v>822.69</v>
          </cell>
          <cell r="I1459">
            <v>54</v>
          </cell>
          <cell r="AY1459">
            <v>0</v>
          </cell>
          <cell r="CK1459">
            <v>0</v>
          </cell>
          <cell r="CL1459">
            <v>0</v>
          </cell>
          <cell r="CM1459">
            <v>0</v>
          </cell>
          <cell r="CU1459">
            <v>0</v>
          </cell>
        </row>
        <row r="1460">
          <cell r="F1460">
            <v>50000</v>
          </cell>
          <cell r="G1460">
            <v>50000</v>
          </cell>
          <cell r="H1460">
            <v>27146.59</v>
          </cell>
          <cell r="I1460">
            <v>1</v>
          </cell>
          <cell r="AY1460">
            <v>0</v>
          </cell>
          <cell r="CK1460">
            <v>0</v>
          </cell>
          <cell r="CL1460">
            <v>0</v>
          </cell>
          <cell r="CM1460">
            <v>0</v>
          </cell>
          <cell r="CU1460">
            <v>0</v>
          </cell>
        </row>
        <row r="1461">
          <cell r="F1461">
            <v>27287</v>
          </cell>
          <cell r="G1461">
            <v>27287</v>
          </cell>
          <cell r="H1461">
            <v>12343.52</v>
          </cell>
          <cell r="I1461">
            <v>1847.5</v>
          </cell>
          <cell r="AY1461">
            <v>0</v>
          </cell>
          <cell r="CK1461">
            <v>0</v>
          </cell>
          <cell r="CL1461">
            <v>0</v>
          </cell>
          <cell r="CM1461">
            <v>0</v>
          </cell>
          <cell r="CU1461">
            <v>0</v>
          </cell>
        </row>
        <row r="1462">
          <cell r="F1462">
            <v>260000</v>
          </cell>
          <cell r="G1462">
            <v>260000</v>
          </cell>
          <cell r="H1462">
            <v>46181.37</v>
          </cell>
          <cell r="I1462">
            <v>0</v>
          </cell>
          <cell r="AY1462">
            <v>0</v>
          </cell>
          <cell r="CK1462">
            <v>0</v>
          </cell>
          <cell r="CL1462">
            <v>0</v>
          </cell>
          <cell r="CM1462">
            <v>0</v>
          </cell>
          <cell r="CU1462">
            <v>0</v>
          </cell>
        </row>
        <row r="1463">
          <cell r="F1463">
            <v>3481</v>
          </cell>
          <cell r="G1463">
            <v>3481</v>
          </cell>
          <cell r="H1463">
            <v>1900</v>
          </cell>
          <cell r="I1463">
            <v>0</v>
          </cell>
          <cell r="AY1463">
            <v>0</v>
          </cell>
          <cell r="CK1463">
            <v>0</v>
          </cell>
          <cell r="CL1463">
            <v>0</v>
          </cell>
          <cell r="CM1463">
            <v>0</v>
          </cell>
          <cell r="CU1463">
            <v>0</v>
          </cell>
        </row>
        <row r="1464">
          <cell r="F1464">
            <v>6976</v>
          </cell>
          <cell r="G1464">
            <v>6976</v>
          </cell>
          <cell r="H1464">
            <v>6096.14</v>
          </cell>
          <cell r="I1464">
            <v>0</v>
          </cell>
          <cell r="AY1464">
            <v>0</v>
          </cell>
          <cell r="CK1464">
            <v>0</v>
          </cell>
          <cell r="CL1464">
            <v>0</v>
          </cell>
          <cell r="CM1464">
            <v>0</v>
          </cell>
          <cell r="CU1464">
            <v>0</v>
          </cell>
        </row>
        <row r="1465">
          <cell r="F1465">
            <v>31244</v>
          </cell>
          <cell r="G1465">
            <v>31244</v>
          </cell>
          <cell r="H1465">
            <v>25082.02</v>
          </cell>
          <cell r="I1465">
            <v>574.70000000000005</v>
          </cell>
          <cell r="AY1465">
            <v>9</v>
          </cell>
          <cell r="CK1465">
            <v>0</v>
          </cell>
          <cell r="CL1465">
            <v>0</v>
          </cell>
          <cell r="CM1465">
            <v>0</v>
          </cell>
          <cell r="CU1465">
            <v>0</v>
          </cell>
        </row>
        <row r="1466">
          <cell r="F1466">
            <v>9775</v>
          </cell>
          <cell r="G1466">
            <v>9775</v>
          </cell>
          <cell r="H1466">
            <v>7326.85</v>
          </cell>
          <cell r="I1466">
            <v>0</v>
          </cell>
          <cell r="AY1466">
            <v>0</v>
          </cell>
          <cell r="CK1466">
            <v>0</v>
          </cell>
          <cell r="CL1466">
            <v>0</v>
          </cell>
          <cell r="CM1466">
            <v>0</v>
          </cell>
          <cell r="CU1466">
            <v>0</v>
          </cell>
        </row>
        <row r="1467">
          <cell r="F1467">
            <v>0</v>
          </cell>
          <cell r="G1467">
            <v>7320</v>
          </cell>
          <cell r="H1467">
            <v>7200</v>
          </cell>
          <cell r="I1467">
            <v>0</v>
          </cell>
          <cell r="AY1467">
            <v>0</v>
          </cell>
          <cell r="CK1467">
            <v>0</v>
          </cell>
          <cell r="CL1467">
            <v>0</v>
          </cell>
          <cell r="CM1467">
            <v>0</v>
          </cell>
          <cell r="CU1467">
            <v>0</v>
          </cell>
        </row>
        <row r="1468">
          <cell r="F1468">
            <v>31448</v>
          </cell>
          <cell r="G1468">
            <v>31448</v>
          </cell>
          <cell r="H1468">
            <v>23133.89</v>
          </cell>
          <cell r="I1468">
            <v>1400.42</v>
          </cell>
          <cell r="AY1468">
            <v>0</v>
          </cell>
          <cell r="CK1468">
            <v>0</v>
          </cell>
          <cell r="CL1468">
            <v>0</v>
          </cell>
          <cell r="CM1468">
            <v>0</v>
          </cell>
          <cell r="CU1468">
            <v>0</v>
          </cell>
        </row>
        <row r="1469">
          <cell r="F1469">
            <v>19837</v>
          </cell>
          <cell r="G1469">
            <v>31837</v>
          </cell>
          <cell r="H1469">
            <v>22980.3</v>
          </cell>
          <cell r="I1469">
            <v>7320</v>
          </cell>
          <cell r="AY1469">
            <v>0</v>
          </cell>
          <cell r="CK1469">
            <v>0</v>
          </cell>
          <cell r="CL1469">
            <v>0</v>
          </cell>
          <cell r="CM1469">
            <v>0</v>
          </cell>
          <cell r="CU1469">
            <v>0</v>
          </cell>
        </row>
        <row r="1470">
          <cell r="F1470">
            <v>5028</v>
          </cell>
          <cell r="G1470">
            <v>5028</v>
          </cell>
          <cell r="H1470">
            <v>2526.1999999999998</v>
          </cell>
          <cell r="I1470">
            <v>592</v>
          </cell>
          <cell r="AY1470">
            <v>207</v>
          </cell>
          <cell r="CK1470">
            <v>0</v>
          </cell>
          <cell r="CL1470">
            <v>0</v>
          </cell>
          <cell r="CM1470">
            <v>0</v>
          </cell>
          <cell r="CU1470">
            <v>0</v>
          </cell>
        </row>
        <row r="1471">
          <cell r="F1471">
            <v>3860</v>
          </cell>
          <cell r="G1471">
            <v>9310</v>
          </cell>
          <cell r="H1471">
            <v>4887.72</v>
          </cell>
          <cell r="I1471">
            <v>2146.06</v>
          </cell>
          <cell r="AY1471">
            <v>160</v>
          </cell>
          <cell r="CK1471">
            <v>0</v>
          </cell>
          <cell r="CL1471">
            <v>0</v>
          </cell>
          <cell r="CM1471">
            <v>0</v>
          </cell>
          <cell r="CU1471">
            <v>0</v>
          </cell>
        </row>
        <row r="1472">
          <cell r="F1472">
            <v>914</v>
          </cell>
          <cell r="G1472">
            <v>914</v>
          </cell>
          <cell r="H1472">
            <v>838</v>
          </cell>
          <cell r="I1472">
            <v>0</v>
          </cell>
          <cell r="AY1472">
            <v>0</v>
          </cell>
          <cell r="CK1472">
            <v>0</v>
          </cell>
          <cell r="CL1472">
            <v>0</v>
          </cell>
          <cell r="CM1472">
            <v>0</v>
          </cell>
          <cell r="CU1472">
            <v>0</v>
          </cell>
        </row>
        <row r="1473">
          <cell r="F1473">
            <v>859</v>
          </cell>
          <cell r="G1473">
            <v>859</v>
          </cell>
          <cell r="H1473">
            <v>798.3</v>
          </cell>
          <cell r="I1473">
            <v>0</v>
          </cell>
          <cell r="AY1473">
            <v>0</v>
          </cell>
          <cell r="CK1473">
            <v>0</v>
          </cell>
          <cell r="CL1473">
            <v>0</v>
          </cell>
          <cell r="CM1473">
            <v>0</v>
          </cell>
          <cell r="CU1473">
            <v>0</v>
          </cell>
        </row>
        <row r="1474">
          <cell r="F1474">
            <v>500</v>
          </cell>
          <cell r="G1474">
            <v>500</v>
          </cell>
          <cell r="H1474">
            <v>320</v>
          </cell>
          <cell r="I1474">
            <v>0</v>
          </cell>
          <cell r="AY1474">
            <v>0</v>
          </cell>
          <cell r="CK1474">
            <v>0</v>
          </cell>
          <cell r="CL1474">
            <v>0</v>
          </cell>
          <cell r="CM1474">
            <v>0</v>
          </cell>
          <cell r="CU1474">
            <v>0</v>
          </cell>
        </row>
        <row r="1475">
          <cell r="F1475">
            <v>35526</v>
          </cell>
          <cell r="G1475">
            <v>31798.22</v>
          </cell>
          <cell r="H1475">
            <v>20055.47</v>
          </cell>
          <cell r="I1475">
            <v>255.85</v>
          </cell>
          <cell r="AY1475">
            <v>574.82000000000005</v>
          </cell>
          <cell r="CK1475">
            <v>0</v>
          </cell>
          <cell r="CL1475">
            <v>0</v>
          </cell>
          <cell r="CM1475">
            <v>0</v>
          </cell>
          <cell r="CU1475">
            <v>0</v>
          </cell>
        </row>
        <row r="1476">
          <cell r="F1476">
            <v>28922</v>
          </cell>
          <cell r="G1476">
            <v>16922</v>
          </cell>
          <cell r="H1476">
            <v>0</v>
          </cell>
          <cell r="I1476">
            <v>0</v>
          </cell>
          <cell r="AY1476">
            <v>0</v>
          </cell>
          <cell r="CK1476">
            <v>0</v>
          </cell>
          <cell r="CL1476">
            <v>0</v>
          </cell>
          <cell r="CM1476">
            <v>0</v>
          </cell>
          <cell r="CU1476">
            <v>0</v>
          </cell>
        </row>
        <row r="1477">
          <cell r="F1477">
            <v>3332116</v>
          </cell>
          <cell r="G1477">
            <v>3332116</v>
          </cell>
          <cell r="H1477">
            <v>2782815.96</v>
          </cell>
          <cell r="I1477">
            <v>0</v>
          </cell>
          <cell r="AY1477">
            <v>311225.33</v>
          </cell>
          <cell r="CK1477">
            <v>0</v>
          </cell>
          <cell r="CL1477">
            <v>0</v>
          </cell>
          <cell r="CM1477">
            <v>0</v>
          </cell>
          <cell r="CU1477">
            <v>343570</v>
          </cell>
        </row>
        <row r="1478">
          <cell r="F1478">
            <v>168022</v>
          </cell>
          <cell r="G1478">
            <v>168022</v>
          </cell>
          <cell r="H1478">
            <v>134890.5</v>
          </cell>
          <cell r="I1478">
            <v>0</v>
          </cell>
          <cell r="AY1478">
            <v>14926</v>
          </cell>
          <cell r="CK1478">
            <v>0</v>
          </cell>
          <cell r="CL1478">
            <v>0</v>
          </cell>
          <cell r="CM1478">
            <v>0</v>
          </cell>
          <cell r="CU1478">
            <v>14926</v>
          </cell>
        </row>
        <row r="1479">
          <cell r="F1479">
            <v>256584</v>
          </cell>
          <cell r="G1479">
            <v>256584</v>
          </cell>
          <cell r="H1479">
            <v>122288.86</v>
          </cell>
          <cell r="I1479">
            <v>0</v>
          </cell>
          <cell r="AY1479">
            <v>0</v>
          </cell>
          <cell r="CK1479">
            <v>0</v>
          </cell>
          <cell r="CL1479">
            <v>0</v>
          </cell>
          <cell r="CM1479">
            <v>0</v>
          </cell>
          <cell r="CU1479">
            <v>0</v>
          </cell>
        </row>
        <row r="1480">
          <cell r="F1480">
            <v>690800</v>
          </cell>
          <cell r="G1480">
            <v>690800</v>
          </cell>
          <cell r="H1480">
            <v>12611.21</v>
          </cell>
          <cell r="I1480">
            <v>0</v>
          </cell>
          <cell r="AY1480">
            <v>0</v>
          </cell>
          <cell r="CK1480">
            <v>0</v>
          </cell>
          <cell r="CL1480">
            <v>0</v>
          </cell>
          <cell r="CM1480">
            <v>0</v>
          </cell>
          <cell r="CU1480">
            <v>0</v>
          </cell>
        </row>
        <row r="1481">
          <cell r="F1481">
            <v>0</v>
          </cell>
          <cell r="G1481">
            <v>92506.37</v>
          </cell>
          <cell r="H1481">
            <v>92506.37</v>
          </cell>
          <cell r="I1481">
            <v>0</v>
          </cell>
          <cell r="AY1481">
            <v>0</v>
          </cell>
          <cell r="CK1481">
            <v>0</v>
          </cell>
          <cell r="CL1481">
            <v>0</v>
          </cell>
          <cell r="CM1481">
            <v>0</v>
          </cell>
          <cell r="CU1481">
            <v>0</v>
          </cell>
        </row>
        <row r="1482">
          <cell r="F1482">
            <v>21380</v>
          </cell>
          <cell r="G1482">
            <v>37385.15</v>
          </cell>
          <cell r="H1482">
            <v>37385.15</v>
          </cell>
          <cell r="I1482">
            <v>0</v>
          </cell>
          <cell r="AY1482">
            <v>0</v>
          </cell>
          <cell r="CK1482">
            <v>0</v>
          </cell>
          <cell r="CL1482">
            <v>0</v>
          </cell>
          <cell r="CM1482">
            <v>0</v>
          </cell>
          <cell r="CU1482">
            <v>0</v>
          </cell>
        </row>
        <row r="1483">
          <cell r="F1483">
            <v>504961</v>
          </cell>
          <cell r="G1483">
            <v>504961</v>
          </cell>
          <cell r="H1483">
            <v>395951.8</v>
          </cell>
          <cell r="I1483">
            <v>0</v>
          </cell>
          <cell r="AY1483">
            <v>45156.99</v>
          </cell>
          <cell r="CK1483">
            <v>0</v>
          </cell>
          <cell r="CL1483">
            <v>0</v>
          </cell>
          <cell r="CM1483">
            <v>0</v>
          </cell>
          <cell r="CU1483">
            <v>51552.55</v>
          </cell>
        </row>
        <row r="1484">
          <cell r="F1484">
            <v>84216</v>
          </cell>
          <cell r="G1484">
            <v>84216</v>
          </cell>
          <cell r="H1484">
            <v>67227.149999999994</v>
          </cell>
          <cell r="I1484">
            <v>0</v>
          </cell>
          <cell r="AY1484">
            <v>7698.65</v>
          </cell>
          <cell r="CK1484">
            <v>0</v>
          </cell>
          <cell r="CL1484">
            <v>0</v>
          </cell>
          <cell r="CM1484">
            <v>0</v>
          </cell>
          <cell r="CU1484">
            <v>8730.69</v>
          </cell>
        </row>
        <row r="1485">
          <cell r="F1485">
            <v>132000</v>
          </cell>
          <cell r="G1485">
            <v>132000</v>
          </cell>
          <cell r="H1485">
            <v>109961.43</v>
          </cell>
          <cell r="I1485">
            <v>0</v>
          </cell>
          <cell r="AY1485">
            <v>12281.66</v>
          </cell>
          <cell r="CK1485">
            <v>0</v>
          </cell>
          <cell r="CL1485">
            <v>0</v>
          </cell>
          <cell r="CM1485">
            <v>0</v>
          </cell>
          <cell r="CU1485">
            <v>13455</v>
          </cell>
        </row>
        <row r="1486">
          <cell r="F1486">
            <v>78949</v>
          </cell>
          <cell r="G1486">
            <v>89905.98</v>
          </cell>
          <cell r="H1486">
            <v>89905.98</v>
          </cell>
          <cell r="I1486">
            <v>0</v>
          </cell>
          <cell r="AY1486">
            <v>0</v>
          </cell>
          <cell r="CK1486">
            <v>0</v>
          </cell>
          <cell r="CL1486">
            <v>0</v>
          </cell>
          <cell r="CM1486">
            <v>0</v>
          </cell>
          <cell r="CU1486">
            <v>0</v>
          </cell>
        </row>
        <row r="1487">
          <cell r="F1487">
            <v>461173</v>
          </cell>
          <cell r="G1487">
            <v>461173</v>
          </cell>
          <cell r="H1487">
            <v>326903.84999999998</v>
          </cell>
          <cell r="I1487">
            <v>0</v>
          </cell>
          <cell r="AY1487">
            <v>34010.339999999997</v>
          </cell>
          <cell r="CK1487">
            <v>0</v>
          </cell>
          <cell r="CL1487">
            <v>0</v>
          </cell>
          <cell r="CM1487">
            <v>0</v>
          </cell>
          <cell r="CU1487">
            <v>37679.339999999997</v>
          </cell>
        </row>
        <row r="1488">
          <cell r="F1488">
            <v>0</v>
          </cell>
          <cell r="G1488">
            <v>237683.78</v>
          </cell>
          <cell r="H1488">
            <v>237683.78</v>
          </cell>
          <cell r="I1488">
            <v>0</v>
          </cell>
          <cell r="AY1488">
            <v>0</v>
          </cell>
          <cell r="CK1488">
            <v>50000</v>
          </cell>
          <cell r="CL1488">
            <v>50000</v>
          </cell>
          <cell r="CM1488">
            <v>50000</v>
          </cell>
          <cell r="CU1488">
            <v>0</v>
          </cell>
        </row>
        <row r="1489">
          <cell r="F1489">
            <v>500</v>
          </cell>
          <cell r="G1489">
            <v>500</v>
          </cell>
          <cell r="H1489">
            <v>306.35000000000002</v>
          </cell>
          <cell r="I1489">
            <v>30</v>
          </cell>
          <cell r="AY1489">
            <v>22</v>
          </cell>
          <cell r="CK1489">
            <v>0</v>
          </cell>
          <cell r="CL1489">
            <v>0</v>
          </cell>
          <cell r="CM1489">
            <v>0</v>
          </cell>
          <cell r="CU1489">
            <v>0</v>
          </cell>
        </row>
        <row r="1490">
          <cell r="F1490">
            <v>87160</v>
          </cell>
          <cell r="G1490">
            <v>87160</v>
          </cell>
          <cell r="H1490">
            <v>52594.7</v>
          </cell>
          <cell r="I1490">
            <v>0</v>
          </cell>
          <cell r="AY1490">
            <v>790.05</v>
          </cell>
          <cell r="CK1490">
            <v>0</v>
          </cell>
          <cell r="CL1490">
            <v>0</v>
          </cell>
          <cell r="CM1490">
            <v>0</v>
          </cell>
          <cell r="CU1490">
            <v>0</v>
          </cell>
        </row>
        <row r="1491">
          <cell r="F1491">
            <v>0</v>
          </cell>
          <cell r="G1491">
            <v>6347.67</v>
          </cell>
          <cell r="H1491">
            <v>6347.67</v>
          </cell>
          <cell r="I1491">
            <v>0</v>
          </cell>
          <cell r="AY1491">
            <v>0</v>
          </cell>
          <cell r="CK1491">
            <v>0</v>
          </cell>
          <cell r="CL1491">
            <v>0</v>
          </cell>
          <cell r="CM1491">
            <v>0</v>
          </cell>
          <cell r="CU1491">
            <v>0</v>
          </cell>
        </row>
        <row r="1492">
          <cell r="F1492">
            <v>205748</v>
          </cell>
          <cell r="G1492">
            <v>205748</v>
          </cell>
          <cell r="H1492">
            <v>160821.56</v>
          </cell>
          <cell r="I1492">
            <v>0</v>
          </cell>
          <cell r="AY1492">
            <v>12256.07</v>
          </cell>
          <cell r="CK1492">
            <v>0</v>
          </cell>
          <cell r="CL1492">
            <v>0</v>
          </cell>
          <cell r="CM1492">
            <v>0</v>
          </cell>
        </row>
        <row r="1493">
          <cell r="F1493">
            <v>289</v>
          </cell>
          <cell r="G1493">
            <v>1586.63</v>
          </cell>
          <cell r="H1493">
            <v>1564.63</v>
          </cell>
          <cell r="I1493">
            <v>0</v>
          </cell>
          <cell r="AY1493">
            <v>9.74</v>
          </cell>
          <cell r="CK1493">
            <v>0</v>
          </cell>
          <cell r="CL1493">
            <v>0</v>
          </cell>
          <cell r="CM1493">
            <v>0</v>
          </cell>
        </row>
        <row r="1494">
          <cell r="F1494">
            <v>3076</v>
          </cell>
          <cell r="G1494">
            <v>3076</v>
          </cell>
          <cell r="H1494">
            <v>2200</v>
          </cell>
          <cell r="I1494">
            <v>0</v>
          </cell>
          <cell r="AY1494">
            <v>0</v>
          </cell>
          <cell r="CK1494">
            <v>0</v>
          </cell>
          <cell r="CL1494">
            <v>0</v>
          </cell>
          <cell r="CM1494">
            <v>0</v>
          </cell>
        </row>
        <row r="1496">
          <cell r="F1496">
            <v>8927</v>
          </cell>
          <cell r="G1496">
            <v>8927</v>
          </cell>
          <cell r="H1496">
            <v>2900</v>
          </cell>
          <cell r="I1496">
            <v>100</v>
          </cell>
          <cell r="AY1496">
            <v>200</v>
          </cell>
          <cell r="CK1496">
            <v>0</v>
          </cell>
          <cell r="CL1496">
            <v>0</v>
          </cell>
          <cell r="CM1496">
            <v>0</v>
          </cell>
        </row>
        <row r="1497">
          <cell r="F1497">
            <v>109062</v>
          </cell>
          <cell r="G1497">
            <v>109062</v>
          </cell>
          <cell r="H1497">
            <v>30950.75</v>
          </cell>
          <cell r="I1497">
            <v>3388</v>
          </cell>
          <cell r="AY1497">
            <v>3846.75</v>
          </cell>
          <cell r="CK1497">
            <v>0</v>
          </cell>
          <cell r="CL1497">
            <v>0</v>
          </cell>
          <cell r="CM1497">
            <v>0</v>
          </cell>
        </row>
        <row r="1498">
          <cell r="F1498">
            <v>646520</v>
          </cell>
          <cell r="G1498">
            <v>657842.5</v>
          </cell>
          <cell r="H1498">
            <v>470070.61</v>
          </cell>
          <cell r="I1498">
            <v>25871.83</v>
          </cell>
          <cell r="AY1498">
            <v>34826.03</v>
          </cell>
          <cell r="CK1498">
            <v>0</v>
          </cell>
          <cell r="CL1498">
            <v>0</v>
          </cell>
          <cell r="CM1498">
            <v>0</v>
          </cell>
        </row>
        <row r="1499">
          <cell r="F1499">
            <v>76549</v>
          </cell>
          <cell r="G1499">
            <v>76549</v>
          </cell>
          <cell r="H1499">
            <v>62682.97</v>
          </cell>
          <cell r="I1499">
            <v>2863.34</v>
          </cell>
          <cell r="AY1499">
            <v>0</v>
          </cell>
          <cell r="CK1499">
            <v>0</v>
          </cell>
          <cell r="CL1499">
            <v>0</v>
          </cell>
          <cell r="CM1499">
            <v>0</v>
          </cell>
        </row>
        <row r="1500">
          <cell r="F1500">
            <v>0</v>
          </cell>
          <cell r="G1500">
            <v>207962.5</v>
          </cell>
          <cell r="H1500">
            <v>207962.5</v>
          </cell>
          <cell r="I1500">
            <v>0</v>
          </cell>
          <cell r="AY1500">
            <v>0</v>
          </cell>
          <cell r="CK1500">
            <v>0</v>
          </cell>
          <cell r="CL1500">
            <v>0</v>
          </cell>
          <cell r="CM1500">
            <v>0</v>
          </cell>
        </row>
        <row r="1501">
          <cell r="F1501">
            <v>0</v>
          </cell>
          <cell r="G1501">
            <v>104</v>
          </cell>
          <cell r="H1501">
            <v>104</v>
          </cell>
          <cell r="I1501">
            <v>0</v>
          </cell>
          <cell r="AY1501">
            <v>0</v>
          </cell>
          <cell r="CK1501">
            <v>0</v>
          </cell>
          <cell r="CL1501">
            <v>0</v>
          </cell>
          <cell r="CM1501">
            <v>0</v>
          </cell>
        </row>
        <row r="1502">
          <cell r="F1502">
            <v>300000</v>
          </cell>
          <cell r="G1502">
            <v>286020.5</v>
          </cell>
          <cell r="H1502">
            <v>141784.93</v>
          </cell>
          <cell r="I1502">
            <v>1207.5</v>
          </cell>
          <cell r="AY1502">
            <v>0</v>
          </cell>
          <cell r="CK1502">
            <v>0</v>
          </cell>
          <cell r="CL1502">
            <v>0</v>
          </cell>
          <cell r="CM1502">
            <v>0</v>
          </cell>
        </row>
        <row r="1503">
          <cell r="F1503">
            <v>10000</v>
          </cell>
          <cell r="G1503">
            <v>10000</v>
          </cell>
          <cell r="H1503">
            <v>7823.67</v>
          </cell>
          <cell r="I1503">
            <v>493</v>
          </cell>
          <cell r="AY1503">
            <v>348.5</v>
          </cell>
          <cell r="CK1503">
            <v>0</v>
          </cell>
          <cell r="CL1503">
            <v>0</v>
          </cell>
          <cell r="CM1503">
            <v>0</v>
          </cell>
        </row>
        <row r="1504">
          <cell r="F1504">
            <v>10972</v>
          </cell>
          <cell r="G1504">
            <v>10972</v>
          </cell>
          <cell r="H1504">
            <v>3700.59</v>
          </cell>
          <cell r="I1504">
            <v>1898.5</v>
          </cell>
          <cell r="AY1504">
            <v>0</v>
          </cell>
          <cell r="CK1504">
            <v>0</v>
          </cell>
          <cell r="CL1504">
            <v>0</v>
          </cell>
          <cell r="CM1504">
            <v>0</v>
          </cell>
        </row>
        <row r="1505">
          <cell r="F1505">
            <v>60000</v>
          </cell>
          <cell r="G1505">
            <v>60000</v>
          </cell>
          <cell r="H1505">
            <v>11316</v>
          </cell>
          <cell r="I1505">
            <v>27</v>
          </cell>
          <cell r="AY1505">
            <v>0</v>
          </cell>
          <cell r="CK1505">
            <v>0</v>
          </cell>
          <cell r="CL1505">
            <v>0</v>
          </cell>
          <cell r="CM1505">
            <v>0</v>
          </cell>
        </row>
        <row r="1506">
          <cell r="F1506">
            <v>50000</v>
          </cell>
          <cell r="G1506">
            <v>50000</v>
          </cell>
          <cell r="H1506">
            <v>47811.87</v>
          </cell>
          <cell r="I1506">
            <v>10</v>
          </cell>
          <cell r="AY1506">
            <v>2019.95</v>
          </cell>
          <cell r="CK1506">
            <v>0</v>
          </cell>
          <cell r="CL1506">
            <v>0</v>
          </cell>
          <cell r="CM1506">
            <v>0</v>
          </cell>
        </row>
        <row r="1507">
          <cell r="F1507">
            <v>5000</v>
          </cell>
          <cell r="G1507">
            <v>5000</v>
          </cell>
          <cell r="H1507">
            <v>720.27</v>
          </cell>
          <cell r="I1507">
            <v>280</v>
          </cell>
          <cell r="AY1507">
            <v>0</v>
          </cell>
          <cell r="CK1507">
            <v>0</v>
          </cell>
          <cell r="CL1507">
            <v>0</v>
          </cell>
          <cell r="CM1507">
            <v>0</v>
          </cell>
        </row>
        <row r="1508">
          <cell r="F1508">
            <v>30000</v>
          </cell>
          <cell r="G1508">
            <v>30000</v>
          </cell>
          <cell r="H1508">
            <v>5567.77</v>
          </cell>
          <cell r="I1508">
            <v>2051</v>
          </cell>
          <cell r="AY1508">
            <v>0</v>
          </cell>
          <cell r="CK1508">
            <v>0</v>
          </cell>
          <cell r="CL1508">
            <v>0</v>
          </cell>
          <cell r="CM1508">
            <v>0</v>
          </cell>
        </row>
        <row r="1509">
          <cell r="F1509">
            <v>65000</v>
          </cell>
          <cell r="G1509">
            <v>65000</v>
          </cell>
          <cell r="H1509">
            <v>34337.599999999999</v>
          </cell>
          <cell r="I1509">
            <v>0</v>
          </cell>
          <cell r="AY1509">
            <v>9297.81</v>
          </cell>
          <cell r="CK1509">
            <v>0</v>
          </cell>
          <cell r="CL1509">
            <v>0</v>
          </cell>
          <cell r="CM1509">
            <v>0</v>
          </cell>
        </row>
        <row r="1510">
          <cell r="F1510">
            <v>20000</v>
          </cell>
          <cell r="G1510">
            <v>20000</v>
          </cell>
          <cell r="H1510">
            <v>585.35</v>
          </cell>
          <cell r="I1510">
            <v>0</v>
          </cell>
          <cell r="AY1510">
            <v>0</v>
          </cell>
          <cell r="CK1510">
            <v>0</v>
          </cell>
          <cell r="CL1510">
            <v>0</v>
          </cell>
          <cell r="CM1510">
            <v>0</v>
          </cell>
        </row>
        <row r="1511">
          <cell r="F1511">
            <v>19493</v>
          </cell>
          <cell r="G1511">
            <v>19493</v>
          </cell>
          <cell r="H1511">
            <v>6317</v>
          </cell>
          <cell r="I1511">
            <v>439</v>
          </cell>
          <cell r="AY1511">
            <v>697</v>
          </cell>
          <cell r="CK1511">
            <v>0</v>
          </cell>
          <cell r="CL1511">
            <v>0</v>
          </cell>
          <cell r="CM1511">
            <v>0</v>
          </cell>
        </row>
        <row r="1512">
          <cell r="F1512">
            <v>30288</v>
          </cell>
          <cell r="G1512">
            <v>30288</v>
          </cell>
          <cell r="H1512">
            <v>7776</v>
          </cell>
          <cell r="I1512">
            <v>2246</v>
          </cell>
          <cell r="AY1512">
            <v>0</v>
          </cell>
          <cell r="CK1512">
            <v>0</v>
          </cell>
          <cell r="CL1512">
            <v>0</v>
          </cell>
          <cell r="CM1512">
            <v>0</v>
          </cell>
        </row>
        <row r="1513">
          <cell r="F1513">
            <v>26316</v>
          </cell>
          <cell r="G1513">
            <v>26316</v>
          </cell>
          <cell r="H1513">
            <v>8607.9</v>
          </cell>
          <cell r="I1513">
            <v>9032</v>
          </cell>
          <cell r="AY1513">
            <v>0</v>
          </cell>
          <cell r="CK1513">
            <v>0</v>
          </cell>
          <cell r="CL1513">
            <v>0</v>
          </cell>
          <cell r="CM1513">
            <v>0</v>
          </cell>
        </row>
        <row r="1514">
          <cell r="F1514">
            <v>12930</v>
          </cell>
          <cell r="G1514">
            <v>12930</v>
          </cell>
          <cell r="H1514">
            <v>3819</v>
          </cell>
          <cell r="I1514">
            <v>2062</v>
          </cell>
          <cell r="AY1514">
            <v>0</v>
          </cell>
          <cell r="CK1514">
            <v>0</v>
          </cell>
          <cell r="CL1514">
            <v>0</v>
          </cell>
          <cell r="CM1514">
            <v>0</v>
          </cell>
        </row>
        <row r="1515">
          <cell r="F1515">
            <v>1000</v>
          </cell>
          <cell r="G1515">
            <v>1000</v>
          </cell>
          <cell r="H1515">
            <v>0</v>
          </cell>
          <cell r="I1515">
            <v>0</v>
          </cell>
          <cell r="AY1515">
            <v>0</v>
          </cell>
          <cell r="CK1515">
            <v>0</v>
          </cell>
          <cell r="CL1515">
            <v>0</v>
          </cell>
          <cell r="CM1515">
            <v>0</v>
          </cell>
        </row>
        <row r="1516">
          <cell r="F1516">
            <v>165875</v>
          </cell>
          <cell r="G1516">
            <v>165875</v>
          </cell>
          <cell r="H1516">
            <v>132685.89000000001</v>
          </cell>
          <cell r="I1516">
            <v>13889.42</v>
          </cell>
          <cell r="AY1516">
            <v>2369.38</v>
          </cell>
          <cell r="CK1516">
            <v>0</v>
          </cell>
          <cell r="CL1516">
            <v>0</v>
          </cell>
          <cell r="CM1516">
            <v>0</v>
          </cell>
        </row>
        <row r="1517">
          <cell r="F1517">
            <v>631516</v>
          </cell>
          <cell r="G1517">
            <v>561516</v>
          </cell>
          <cell r="H1517">
            <v>398651.76</v>
          </cell>
          <cell r="I1517">
            <v>52992.34</v>
          </cell>
          <cell r="AY1517">
            <v>25300</v>
          </cell>
          <cell r="CK1517">
            <v>0</v>
          </cell>
          <cell r="CL1517">
            <v>0</v>
          </cell>
          <cell r="CM1517">
            <v>0</v>
          </cell>
        </row>
        <row r="1518">
          <cell r="F1518">
            <v>20000</v>
          </cell>
          <cell r="G1518">
            <v>20000</v>
          </cell>
          <cell r="H1518">
            <v>12981</v>
          </cell>
          <cell r="I1518">
            <v>0</v>
          </cell>
          <cell r="AY1518">
            <v>72</v>
          </cell>
          <cell r="CK1518">
            <v>0</v>
          </cell>
          <cell r="CL1518">
            <v>0</v>
          </cell>
          <cell r="CM1518">
            <v>0</v>
          </cell>
        </row>
        <row r="1519">
          <cell r="F1519">
            <v>0</v>
          </cell>
          <cell r="G1519">
            <v>1100</v>
          </cell>
          <cell r="H1519">
            <v>0</v>
          </cell>
          <cell r="I1519">
            <v>0</v>
          </cell>
          <cell r="AY1519">
            <v>0</v>
          </cell>
          <cell r="CK1519">
            <v>0</v>
          </cell>
          <cell r="CL1519">
            <v>0</v>
          </cell>
          <cell r="CM1519">
            <v>0</v>
          </cell>
        </row>
        <row r="1520">
          <cell r="F1520">
            <v>10445</v>
          </cell>
          <cell r="G1520">
            <v>14445</v>
          </cell>
          <cell r="H1520">
            <v>10933</v>
          </cell>
          <cell r="I1520">
            <v>1641.52</v>
          </cell>
          <cell r="AY1520">
            <v>0</v>
          </cell>
          <cell r="CK1520">
            <v>0</v>
          </cell>
          <cell r="CL1520">
            <v>0</v>
          </cell>
          <cell r="CM1520">
            <v>0</v>
          </cell>
        </row>
        <row r="1521">
          <cell r="F1521">
            <v>46790</v>
          </cell>
          <cell r="G1521">
            <v>42190</v>
          </cell>
          <cell r="H1521">
            <v>19035.310000000001</v>
          </cell>
          <cell r="I1521">
            <v>5017.05</v>
          </cell>
          <cell r="AY1521">
            <v>4015.3</v>
          </cell>
          <cell r="CK1521">
            <v>0</v>
          </cell>
          <cell r="CL1521">
            <v>0</v>
          </cell>
          <cell r="CM1521">
            <v>0</v>
          </cell>
        </row>
        <row r="1522">
          <cell r="F1522">
            <v>66124</v>
          </cell>
          <cell r="G1522">
            <v>87284</v>
          </cell>
          <cell r="H1522">
            <v>42023.74</v>
          </cell>
          <cell r="I1522">
            <v>493.1</v>
          </cell>
          <cell r="AY1522">
            <v>9781.98</v>
          </cell>
          <cell r="CK1522">
            <v>0</v>
          </cell>
          <cell r="CL1522">
            <v>0</v>
          </cell>
          <cell r="CM1522">
            <v>0</v>
          </cell>
        </row>
        <row r="1523">
          <cell r="F1523">
            <v>15663</v>
          </cell>
          <cell r="G1523">
            <v>15663</v>
          </cell>
          <cell r="H1523">
            <v>9189.01</v>
          </cell>
          <cell r="I1523">
            <v>79</v>
          </cell>
          <cell r="AY1523">
            <v>999.97</v>
          </cell>
          <cell r="CK1523">
            <v>0</v>
          </cell>
          <cell r="CL1523">
            <v>0</v>
          </cell>
          <cell r="CM1523">
            <v>0</v>
          </cell>
        </row>
        <row r="1524">
          <cell r="F1524">
            <v>1000</v>
          </cell>
          <cell r="G1524">
            <v>1000</v>
          </cell>
          <cell r="H1524">
            <v>400</v>
          </cell>
          <cell r="I1524">
            <v>0</v>
          </cell>
          <cell r="AY1524">
            <v>0</v>
          </cell>
          <cell r="CK1524">
            <v>0</v>
          </cell>
          <cell r="CL1524">
            <v>0</v>
          </cell>
          <cell r="CM1524">
            <v>0</v>
          </cell>
        </row>
        <row r="1525">
          <cell r="F1525">
            <v>0</v>
          </cell>
          <cell r="G1525">
            <v>4000</v>
          </cell>
          <cell r="H1525">
            <v>1810.42</v>
          </cell>
          <cell r="I1525">
            <v>180</v>
          </cell>
          <cell r="AY1525">
            <v>0</v>
          </cell>
          <cell r="CK1525">
            <v>0</v>
          </cell>
          <cell r="CL1525">
            <v>0</v>
          </cell>
          <cell r="CM1525">
            <v>0</v>
          </cell>
        </row>
        <row r="1526">
          <cell r="F1526">
            <v>1180</v>
          </cell>
          <cell r="G1526">
            <v>1886</v>
          </cell>
          <cell r="H1526">
            <v>508</v>
          </cell>
          <cell r="I1526">
            <v>0</v>
          </cell>
          <cell r="AY1526">
            <v>0</v>
          </cell>
          <cell r="CK1526">
            <v>0</v>
          </cell>
          <cell r="CL1526">
            <v>0</v>
          </cell>
          <cell r="CM1526">
            <v>0</v>
          </cell>
        </row>
        <row r="1527">
          <cell r="F1527">
            <v>500</v>
          </cell>
          <cell r="G1527">
            <v>500</v>
          </cell>
          <cell r="H1527">
            <v>197</v>
          </cell>
          <cell r="I1527">
            <v>0</v>
          </cell>
          <cell r="AY1527">
            <v>0</v>
          </cell>
          <cell r="CK1527">
            <v>0</v>
          </cell>
          <cell r="CL1527">
            <v>0</v>
          </cell>
          <cell r="CM1527">
            <v>0</v>
          </cell>
        </row>
        <row r="1528">
          <cell r="F1528">
            <v>500</v>
          </cell>
          <cell r="G1528">
            <v>500</v>
          </cell>
          <cell r="H1528">
            <v>0</v>
          </cell>
          <cell r="I1528">
            <v>0</v>
          </cell>
          <cell r="AY1528">
            <v>0</v>
          </cell>
          <cell r="CK1528">
            <v>0</v>
          </cell>
          <cell r="CL1528">
            <v>0</v>
          </cell>
          <cell r="CM1528">
            <v>0</v>
          </cell>
        </row>
        <row r="1529">
          <cell r="F1529">
            <v>62105</v>
          </cell>
          <cell r="G1529">
            <v>103449.48</v>
          </cell>
          <cell r="H1529">
            <v>102704.79</v>
          </cell>
          <cell r="I1529">
            <v>0</v>
          </cell>
          <cell r="AY1529">
            <v>0</v>
          </cell>
          <cell r="CK1529">
            <v>0</v>
          </cell>
          <cell r="CL1529">
            <v>0</v>
          </cell>
          <cell r="CM1529">
            <v>0</v>
          </cell>
        </row>
        <row r="1530">
          <cell r="F1530">
            <v>1343</v>
          </cell>
          <cell r="G1530">
            <v>1343</v>
          </cell>
          <cell r="H1530">
            <v>0</v>
          </cell>
          <cell r="I1530">
            <v>0</v>
          </cell>
          <cell r="AY1530">
            <v>0</v>
          </cell>
          <cell r="CK1530">
            <v>0</v>
          </cell>
          <cell r="CL1530">
            <v>0</v>
          </cell>
          <cell r="CM1530">
            <v>0</v>
          </cell>
        </row>
        <row r="1531">
          <cell r="F1531">
            <v>428480</v>
          </cell>
          <cell r="G1531">
            <v>393480</v>
          </cell>
          <cell r="H1531">
            <v>14076.8</v>
          </cell>
          <cell r="I1531">
            <v>0</v>
          </cell>
          <cell r="AY1531">
            <v>0</v>
          </cell>
          <cell r="CK1531">
            <v>0</v>
          </cell>
          <cell r="CL1531">
            <v>0</v>
          </cell>
          <cell r="CM1531">
            <v>0</v>
          </cell>
        </row>
        <row r="1532">
          <cell r="F1532">
            <v>10000</v>
          </cell>
          <cell r="G1532">
            <v>10000</v>
          </cell>
          <cell r="H1532">
            <v>1090.47</v>
          </cell>
          <cell r="I1532">
            <v>0</v>
          </cell>
          <cell r="AY1532">
            <v>0</v>
          </cell>
          <cell r="CK1532">
            <v>0</v>
          </cell>
          <cell r="CL1532">
            <v>0</v>
          </cell>
          <cell r="CM1532">
            <v>0</v>
          </cell>
        </row>
        <row r="1533">
          <cell r="F1533">
            <v>0</v>
          </cell>
          <cell r="G1533">
            <v>108650</v>
          </cell>
          <cell r="H1533">
            <v>0</v>
          </cell>
          <cell r="I1533">
            <v>0</v>
          </cell>
          <cell r="AY1533">
            <v>0</v>
          </cell>
          <cell r="CK1533">
            <v>0</v>
          </cell>
          <cell r="CL1533">
            <v>0</v>
          </cell>
          <cell r="CM1533">
            <v>0</v>
          </cell>
        </row>
        <row r="1534">
          <cell r="F1534">
            <v>0</v>
          </cell>
          <cell r="G1534">
            <v>25000</v>
          </cell>
          <cell r="H1534">
            <v>23576.06</v>
          </cell>
          <cell r="I1534">
            <v>0</v>
          </cell>
          <cell r="AY1534">
            <v>0</v>
          </cell>
          <cell r="CK1534">
            <v>0</v>
          </cell>
          <cell r="CL1534">
            <v>0</v>
          </cell>
          <cell r="CM1534">
            <v>0</v>
          </cell>
        </row>
        <row r="1535">
          <cell r="F1535">
            <v>0</v>
          </cell>
          <cell r="G1535">
            <v>9200</v>
          </cell>
          <cell r="H1535">
            <v>0</v>
          </cell>
          <cell r="I1535">
            <v>9190</v>
          </cell>
          <cell r="AY1535">
            <v>0</v>
          </cell>
          <cell r="CK1535">
            <v>0</v>
          </cell>
          <cell r="CL1535">
            <v>0</v>
          </cell>
          <cell r="CM1535">
            <v>0</v>
          </cell>
        </row>
        <row r="1536">
          <cell r="F1536">
            <v>0</v>
          </cell>
          <cell r="G1536">
            <v>45540</v>
          </cell>
          <cell r="H1536">
            <v>0</v>
          </cell>
          <cell r="I1536">
            <v>45540</v>
          </cell>
          <cell r="AY1536">
            <v>0</v>
          </cell>
          <cell r="CK1536">
            <v>0</v>
          </cell>
          <cell r="CL1536">
            <v>0</v>
          </cell>
          <cell r="CM1536">
            <v>0</v>
          </cell>
        </row>
        <row r="1537">
          <cell r="F1537">
            <v>16020736</v>
          </cell>
          <cell r="G1537">
            <v>16020736</v>
          </cell>
          <cell r="H1537">
            <v>13274692.529999999</v>
          </cell>
          <cell r="I1537">
            <v>0</v>
          </cell>
          <cell r="AY1537">
            <v>1446610.75</v>
          </cell>
          <cell r="CK1537">
            <v>0</v>
          </cell>
          <cell r="CL1537">
            <v>0</v>
          </cell>
          <cell r="CM1537">
            <v>0</v>
          </cell>
        </row>
        <row r="1538">
          <cell r="F1538">
            <v>0</v>
          </cell>
          <cell r="G1538">
            <v>9434.8799999999992</v>
          </cell>
          <cell r="H1538">
            <v>9434.8799999999992</v>
          </cell>
          <cell r="I1538">
            <v>0</v>
          </cell>
          <cell r="AY1538">
            <v>0</v>
          </cell>
          <cell r="CK1538">
            <v>0</v>
          </cell>
          <cell r="CL1538">
            <v>0</v>
          </cell>
          <cell r="CM1538">
            <v>0</v>
          </cell>
        </row>
        <row r="1539">
          <cell r="F1539">
            <v>75000</v>
          </cell>
          <cell r="G1539">
            <v>115760.14</v>
          </cell>
          <cell r="H1539">
            <v>115760.14</v>
          </cell>
          <cell r="I1539">
            <v>4857.74</v>
          </cell>
          <cell r="AY1539">
            <v>24750.9</v>
          </cell>
          <cell r="CK1539">
            <v>0</v>
          </cell>
          <cell r="CL1539">
            <v>0</v>
          </cell>
          <cell r="CM1539">
            <v>0</v>
          </cell>
        </row>
        <row r="1540">
          <cell r="F1540">
            <v>1683749</v>
          </cell>
          <cell r="G1540">
            <v>1683749</v>
          </cell>
          <cell r="H1540">
            <v>1290915.3999999999</v>
          </cell>
          <cell r="I1540">
            <v>0</v>
          </cell>
          <cell r="AY1540">
            <v>144070</v>
          </cell>
          <cell r="CK1540">
            <v>0</v>
          </cell>
          <cell r="CL1540">
            <v>0</v>
          </cell>
          <cell r="CM1540">
            <v>0</v>
          </cell>
        </row>
        <row r="1541">
          <cell r="F1541">
            <v>1403179</v>
          </cell>
          <cell r="G1541">
            <v>1403179</v>
          </cell>
          <cell r="H1541">
            <v>625281.86</v>
          </cell>
          <cell r="I1541">
            <v>0</v>
          </cell>
          <cell r="AY1541">
            <v>3239.52</v>
          </cell>
          <cell r="CK1541">
            <v>0</v>
          </cell>
          <cell r="CL1541">
            <v>0</v>
          </cell>
          <cell r="CM1541">
            <v>0</v>
          </cell>
        </row>
        <row r="1542">
          <cell r="F1542">
            <v>3487582</v>
          </cell>
          <cell r="G1542">
            <v>3487582</v>
          </cell>
          <cell r="H1542">
            <v>64781.760000000002</v>
          </cell>
          <cell r="I1542">
            <v>0</v>
          </cell>
          <cell r="AY1542">
            <v>13379.62</v>
          </cell>
          <cell r="CK1542">
            <v>0</v>
          </cell>
          <cell r="CL1542">
            <v>0</v>
          </cell>
          <cell r="CM1542">
            <v>0</v>
          </cell>
        </row>
        <row r="1543">
          <cell r="F1543">
            <v>314276</v>
          </cell>
          <cell r="G1543">
            <v>671686.09</v>
          </cell>
          <cell r="H1543">
            <v>671686.09</v>
          </cell>
          <cell r="I1543">
            <v>0</v>
          </cell>
          <cell r="AY1543">
            <v>19748.68</v>
          </cell>
          <cell r="CK1543">
            <v>0</v>
          </cell>
          <cell r="CL1543">
            <v>0</v>
          </cell>
          <cell r="CM1543">
            <v>0</v>
          </cell>
        </row>
        <row r="1544">
          <cell r="F1544">
            <v>0</v>
          </cell>
          <cell r="G1544">
            <v>1083942.53</v>
          </cell>
          <cell r="H1544">
            <v>937747.32</v>
          </cell>
          <cell r="I1544">
            <v>0</v>
          </cell>
          <cell r="AY1544">
            <v>0</v>
          </cell>
          <cell r="CK1544">
            <v>0</v>
          </cell>
          <cell r="CL1544">
            <v>0</v>
          </cell>
          <cell r="CM1544">
            <v>0</v>
          </cell>
        </row>
        <row r="1545">
          <cell r="F1545">
            <v>2874260</v>
          </cell>
          <cell r="G1545">
            <v>2874260</v>
          </cell>
          <cell r="H1545">
            <v>2198442.96</v>
          </cell>
          <cell r="I1545">
            <v>0</v>
          </cell>
          <cell r="AY1545">
            <v>246233.5</v>
          </cell>
          <cell r="CK1545">
            <v>0</v>
          </cell>
          <cell r="CL1545">
            <v>0</v>
          </cell>
          <cell r="CM1545">
            <v>0</v>
          </cell>
        </row>
        <row r="1546">
          <cell r="F1546">
            <v>453583</v>
          </cell>
          <cell r="G1546">
            <v>453583</v>
          </cell>
          <cell r="H1546">
            <v>351852.36</v>
          </cell>
          <cell r="I1546">
            <v>0</v>
          </cell>
          <cell r="AY1546">
            <v>39549.74</v>
          </cell>
          <cell r="CK1546">
            <v>0</v>
          </cell>
          <cell r="CL1546">
            <v>0</v>
          </cell>
          <cell r="CM1546">
            <v>0</v>
          </cell>
        </row>
        <row r="1547">
          <cell r="F1547">
            <v>1069200</v>
          </cell>
          <cell r="G1547">
            <v>1069200</v>
          </cell>
          <cell r="H1547">
            <v>845836.52</v>
          </cell>
          <cell r="I1547">
            <v>0</v>
          </cell>
          <cell r="AY1547">
            <v>93115.46</v>
          </cell>
          <cell r="CK1547">
            <v>0</v>
          </cell>
          <cell r="CL1547">
            <v>0</v>
          </cell>
          <cell r="CM1547">
            <v>0</v>
          </cell>
        </row>
        <row r="1548">
          <cell r="F1548">
            <v>398581</v>
          </cell>
          <cell r="G1548">
            <v>415868.44</v>
          </cell>
          <cell r="H1548">
            <v>415868.44</v>
          </cell>
          <cell r="I1548">
            <v>0</v>
          </cell>
          <cell r="AY1548">
            <v>0</v>
          </cell>
          <cell r="CK1548">
            <v>0</v>
          </cell>
          <cell r="CL1548">
            <v>0</v>
          </cell>
          <cell r="CM1548">
            <v>0</v>
          </cell>
        </row>
        <row r="1549">
          <cell r="F1549">
            <v>2059569</v>
          </cell>
          <cell r="G1549">
            <v>2059569</v>
          </cell>
          <cell r="H1549">
            <v>1571625.95</v>
          </cell>
          <cell r="I1549">
            <v>0</v>
          </cell>
          <cell r="AY1549">
            <v>147988.32999999999</v>
          </cell>
          <cell r="CK1549">
            <v>0</v>
          </cell>
          <cell r="CL1549">
            <v>0</v>
          </cell>
          <cell r="CM1549">
            <v>0</v>
          </cell>
        </row>
        <row r="1550">
          <cell r="F1550">
            <v>0</v>
          </cell>
          <cell r="G1550">
            <v>10730</v>
          </cell>
          <cell r="H1550">
            <v>10730</v>
          </cell>
          <cell r="I1550">
            <v>0</v>
          </cell>
          <cell r="AY1550">
            <v>0</v>
          </cell>
          <cell r="CK1550">
            <v>0</v>
          </cell>
          <cell r="CL1550">
            <v>0</v>
          </cell>
          <cell r="CM1550">
            <v>0</v>
          </cell>
        </row>
        <row r="1551">
          <cell r="F1551">
            <v>1189</v>
          </cell>
          <cell r="G1551">
            <v>1189</v>
          </cell>
          <cell r="H1551">
            <v>0</v>
          </cell>
          <cell r="I1551">
            <v>0</v>
          </cell>
          <cell r="AY1551">
            <v>0</v>
          </cell>
          <cell r="CK1551">
            <v>0</v>
          </cell>
          <cell r="CL1551">
            <v>0</v>
          </cell>
          <cell r="CM1551">
            <v>0</v>
          </cell>
        </row>
        <row r="1552">
          <cell r="F1552">
            <v>329627</v>
          </cell>
          <cell r="G1552">
            <v>324260</v>
          </cell>
          <cell r="H1552">
            <v>238925.01</v>
          </cell>
          <cell r="I1552">
            <v>0</v>
          </cell>
          <cell r="AY1552">
            <v>0</v>
          </cell>
          <cell r="CK1552">
            <v>0</v>
          </cell>
          <cell r="CL1552">
            <v>0</v>
          </cell>
          <cell r="CM1552">
            <v>0</v>
          </cell>
        </row>
        <row r="1553">
          <cell r="F1553">
            <v>134630</v>
          </cell>
          <cell r="G1553">
            <v>134630</v>
          </cell>
          <cell r="H1553">
            <v>108078.08</v>
          </cell>
          <cell r="I1553">
            <v>0</v>
          </cell>
          <cell r="AY1553">
            <v>9100.01</v>
          </cell>
          <cell r="CK1553">
            <v>0</v>
          </cell>
          <cell r="CL1553">
            <v>0</v>
          </cell>
          <cell r="CM1553">
            <v>0</v>
          </cell>
        </row>
        <row r="1554">
          <cell r="F1554">
            <v>36352</v>
          </cell>
          <cell r="G1554">
            <v>35059.199999999997</v>
          </cell>
          <cell r="H1554">
            <v>20167.830000000002</v>
          </cell>
          <cell r="I1554">
            <v>0</v>
          </cell>
          <cell r="AY1554">
            <v>2524.88</v>
          </cell>
          <cell r="CK1554">
            <v>0</v>
          </cell>
          <cell r="CL1554">
            <v>0</v>
          </cell>
          <cell r="CM1554">
            <v>0</v>
          </cell>
        </row>
        <row r="1555">
          <cell r="F1555">
            <v>5036</v>
          </cell>
          <cell r="G1555">
            <v>5036</v>
          </cell>
          <cell r="H1555">
            <v>3773.79</v>
          </cell>
          <cell r="I1555">
            <v>0</v>
          </cell>
          <cell r="AY1555">
            <v>0</v>
          </cell>
          <cell r="CK1555">
            <v>0</v>
          </cell>
          <cell r="CL1555">
            <v>0</v>
          </cell>
          <cell r="CM1555">
            <v>0</v>
          </cell>
        </row>
        <row r="1556">
          <cell r="F1556">
            <v>69464</v>
          </cell>
          <cell r="G1556">
            <v>243147.48</v>
          </cell>
          <cell r="H1556">
            <v>162098.44</v>
          </cell>
          <cell r="I1556">
            <v>0</v>
          </cell>
          <cell r="AY1556">
            <v>5472.89</v>
          </cell>
          <cell r="CK1556">
            <v>0</v>
          </cell>
          <cell r="CL1556">
            <v>0</v>
          </cell>
          <cell r="CM1556">
            <v>0</v>
          </cell>
        </row>
        <row r="1557">
          <cell r="F1557">
            <v>217976</v>
          </cell>
          <cell r="G1557">
            <v>217976</v>
          </cell>
          <cell r="H1557">
            <v>193459.88</v>
          </cell>
          <cell r="I1557">
            <v>0</v>
          </cell>
          <cell r="AY1557">
            <v>0</v>
          </cell>
          <cell r="CK1557">
            <v>0</v>
          </cell>
          <cell r="CL1557">
            <v>0</v>
          </cell>
          <cell r="CM1557">
            <v>0</v>
          </cell>
        </row>
        <row r="1558">
          <cell r="F1558">
            <v>17160</v>
          </cell>
          <cell r="G1558">
            <v>17160</v>
          </cell>
          <cell r="H1558">
            <v>0</v>
          </cell>
          <cell r="I1558">
            <v>3694.95</v>
          </cell>
          <cell r="AY1558">
            <v>0</v>
          </cell>
          <cell r="CK1558">
            <v>0</v>
          </cell>
          <cell r="CL1558">
            <v>0</v>
          </cell>
          <cell r="CM1558">
            <v>0</v>
          </cell>
        </row>
        <row r="1559">
          <cell r="F1559">
            <v>250000</v>
          </cell>
          <cell r="G1559">
            <v>250000</v>
          </cell>
          <cell r="H1559">
            <v>204622.24</v>
          </cell>
          <cell r="I1559">
            <v>45045.91</v>
          </cell>
          <cell r="AY1559">
            <v>0</v>
          </cell>
          <cell r="CK1559">
            <v>0</v>
          </cell>
          <cell r="CL1559">
            <v>0</v>
          </cell>
          <cell r="CM1559">
            <v>0</v>
          </cell>
        </row>
        <row r="1560">
          <cell r="F1560">
            <v>249000</v>
          </cell>
          <cell r="G1560">
            <v>249000</v>
          </cell>
          <cell r="H1560">
            <v>132885.74</v>
          </cell>
          <cell r="I1560">
            <v>26506.67</v>
          </cell>
          <cell r="AY1560">
            <v>0</v>
          </cell>
          <cell r="CK1560">
            <v>0</v>
          </cell>
          <cell r="CL1560">
            <v>0</v>
          </cell>
          <cell r="CM1560">
            <v>0</v>
          </cell>
        </row>
        <row r="1561">
          <cell r="F1561">
            <v>67357</v>
          </cell>
          <cell r="G1561">
            <v>67357</v>
          </cell>
          <cell r="H1561">
            <v>46823.62</v>
          </cell>
          <cell r="I1561">
            <v>6091.85</v>
          </cell>
          <cell r="AY1561">
            <v>215.97</v>
          </cell>
          <cell r="CK1561">
            <v>0</v>
          </cell>
          <cell r="CL1561">
            <v>0</v>
          </cell>
          <cell r="CM1561">
            <v>0</v>
          </cell>
        </row>
        <row r="1562">
          <cell r="F1562">
            <v>33041</v>
          </cell>
          <cell r="G1562">
            <v>33041</v>
          </cell>
          <cell r="H1562">
            <v>24451.68</v>
          </cell>
          <cell r="I1562">
            <v>2524.5</v>
          </cell>
          <cell r="AY1562">
            <v>66.53</v>
          </cell>
          <cell r="CK1562">
            <v>0</v>
          </cell>
          <cell r="CL1562">
            <v>0</v>
          </cell>
          <cell r="CM1562">
            <v>0</v>
          </cell>
        </row>
        <row r="1563">
          <cell r="F1563">
            <v>2288</v>
          </cell>
          <cell r="G1563">
            <v>2288</v>
          </cell>
          <cell r="H1563">
            <v>1841</v>
          </cell>
          <cell r="I1563">
            <v>0</v>
          </cell>
          <cell r="AY1563">
            <v>0</v>
          </cell>
          <cell r="CK1563">
            <v>0</v>
          </cell>
          <cell r="CL1563">
            <v>0</v>
          </cell>
          <cell r="CM1563">
            <v>0</v>
          </cell>
        </row>
        <row r="1564">
          <cell r="F1564">
            <v>4150</v>
          </cell>
          <cell r="G1564">
            <v>4150</v>
          </cell>
          <cell r="H1564">
            <v>956.87</v>
          </cell>
          <cell r="I1564">
            <v>360</v>
          </cell>
          <cell r="AY1564">
            <v>0</v>
          </cell>
          <cell r="CK1564">
            <v>0</v>
          </cell>
          <cell r="CL1564">
            <v>0</v>
          </cell>
          <cell r="CM1564">
            <v>0</v>
          </cell>
        </row>
        <row r="1565">
          <cell r="F1565">
            <v>500</v>
          </cell>
          <cell r="G1565">
            <v>500</v>
          </cell>
          <cell r="H1565">
            <v>300</v>
          </cell>
          <cell r="I1565">
            <v>0</v>
          </cell>
          <cell r="AY1565">
            <v>0</v>
          </cell>
          <cell r="CK1565">
            <v>0</v>
          </cell>
          <cell r="CL1565">
            <v>0</v>
          </cell>
          <cell r="CM1565">
            <v>0</v>
          </cell>
        </row>
        <row r="1566">
          <cell r="F1566">
            <v>567267</v>
          </cell>
          <cell r="G1566">
            <v>529650.30000000005</v>
          </cell>
          <cell r="H1566">
            <v>254781.07</v>
          </cell>
          <cell r="I1566">
            <v>9135.15</v>
          </cell>
          <cell r="AY1566">
            <v>3077.39</v>
          </cell>
          <cell r="CK1566">
            <v>0</v>
          </cell>
          <cell r="CL1566">
            <v>0</v>
          </cell>
          <cell r="CM1566">
            <v>0</v>
          </cell>
        </row>
        <row r="1567">
          <cell r="F1567">
            <v>1905360</v>
          </cell>
          <cell r="G1567">
            <v>1905360</v>
          </cell>
          <cell r="H1567">
            <v>1595687.32</v>
          </cell>
          <cell r="I1567">
            <v>0</v>
          </cell>
          <cell r="AY1567">
            <v>171374.31</v>
          </cell>
          <cell r="CK1567">
            <v>0</v>
          </cell>
          <cell r="CL1567">
            <v>0</v>
          </cell>
          <cell r="CM1567">
            <v>0</v>
          </cell>
        </row>
        <row r="1568">
          <cell r="F1568">
            <v>100146</v>
          </cell>
          <cell r="G1568">
            <v>100146</v>
          </cell>
          <cell r="H1568">
            <v>82441.66</v>
          </cell>
          <cell r="I1568">
            <v>0</v>
          </cell>
          <cell r="AY1568">
            <v>9211</v>
          </cell>
          <cell r="CK1568">
            <v>0</v>
          </cell>
          <cell r="CL1568">
            <v>0</v>
          </cell>
          <cell r="CM1568">
            <v>0</v>
          </cell>
        </row>
        <row r="1569">
          <cell r="F1569">
            <v>147645</v>
          </cell>
          <cell r="G1569">
            <v>147645</v>
          </cell>
          <cell r="H1569">
            <v>72687.05</v>
          </cell>
          <cell r="I1569">
            <v>0</v>
          </cell>
          <cell r="AY1569">
            <v>0</v>
          </cell>
          <cell r="CK1569">
            <v>0</v>
          </cell>
          <cell r="CL1569">
            <v>0</v>
          </cell>
          <cell r="CM1569">
            <v>0</v>
          </cell>
        </row>
        <row r="1570">
          <cell r="F1570">
            <v>390131</v>
          </cell>
          <cell r="G1570">
            <v>390131</v>
          </cell>
          <cell r="H1570">
            <v>20589.759999999998</v>
          </cell>
          <cell r="I1570">
            <v>0</v>
          </cell>
          <cell r="AY1570">
            <v>0</v>
          </cell>
          <cell r="CK1570">
            <v>0</v>
          </cell>
          <cell r="CL1570">
            <v>0</v>
          </cell>
          <cell r="CM1570">
            <v>0</v>
          </cell>
        </row>
        <row r="1571">
          <cell r="F1571">
            <v>1401</v>
          </cell>
          <cell r="G1571">
            <v>53460</v>
          </cell>
          <cell r="H1571">
            <v>53460</v>
          </cell>
          <cell r="I1571">
            <v>0</v>
          </cell>
          <cell r="AY1571">
            <v>0</v>
          </cell>
          <cell r="CK1571">
            <v>0</v>
          </cell>
          <cell r="CL1571">
            <v>0</v>
          </cell>
          <cell r="CM1571">
            <v>0</v>
          </cell>
        </row>
        <row r="1572">
          <cell r="F1572">
            <v>0</v>
          </cell>
          <cell r="G1572">
            <v>264274.39</v>
          </cell>
          <cell r="H1572">
            <v>264274.39</v>
          </cell>
          <cell r="I1572">
            <v>0</v>
          </cell>
          <cell r="AY1572">
            <v>0</v>
          </cell>
          <cell r="CK1572">
            <v>0</v>
          </cell>
          <cell r="CL1572">
            <v>0</v>
          </cell>
          <cell r="CM1572">
            <v>0</v>
          </cell>
        </row>
        <row r="1573">
          <cell r="F1573">
            <v>315952</v>
          </cell>
          <cell r="G1573">
            <v>315952</v>
          </cell>
          <cell r="H1573">
            <v>253602.84</v>
          </cell>
          <cell r="I1573">
            <v>0</v>
          </cell>
          <cell r="AY1573">
            <v>27649.4</v>
          </cell>
          <cell r="CK1573">
            <v>0</v>
          </cell>
          <cell r="CL1573">
            <v>0</v>
          </cell>
          <cell r="CM1573">
            <v>0</v>
          </cell>
        </row>
        <row r="1574">
          <cell r="F1574">
            <v>50806</v>
          </cell>
          <cell r="G1574">
            <v>50806</v>
          </cell>
          <cell r="H1574">
            <v>41440.65</v>
          </cell>
          <cell r="I1574">
            <v>0</v>
          </cell>
          <cell r="AY1574">
            <v>4542.18</v>
          </cell>
          <cell r="CK1574">
            <v>0</v>
          </cell>
          <cell r="CL1574">
            <v>0</v>
          </cell>
          <cell r="CM1574">
            <v>0</v>
          </cell>
        </row>
        <row r="1575">
          <cell r="F1575">
            <v>105600</v>
          </cell>
          <cell r="G1575">
            <v>105600</v>
          </cell>
          <cell r="H1575">
            <v>88126.87</v>
          </cell>
          <cell r="I1575">
            <v>0</v>
          </cell>
          <cell r="AY1575">
            <v>9359.42</v>
          </cell>
          <cell r="CK1575">
            <v>0</v>
          </cell>
          <cell r="CL1575">
            <v>0</v>
          </cell>
          <cell r="CM1575">
            <v>0</v>
          </cell>
        </row>
        <row r="1576">
          <cell r="F1576">
            <v>44586</v>
          </cell>
          <cell r="G1576">
            <v>46168.57</v>
          </cell>
          <cell r="H1576">
            <v>46168.57</v>
          </cell>
          <cell r="I1576">
            <v>0</v>
          </cell>
          <cell r="AY1576">
            <v>0</v>
          </cell>
          <cell r="CK1576">
            <v>0</v>
          </cell>
          <cell r="CL1576">
            <v>0</v>
          </cell>
          <cell r="CM1576">
            <v>0</v>
          </cell>
        </row>
        <row r="1577">
          <cell r="F1577">
            <v>229414</v>
          </cell>
          <cell r="G1577">
            <v>229414</v>
          </cell>
          <cell r="H1577">
            <v>191257.67</v>
          </cell>
          <cell r="I1577">
            <v>0</v>
          </cell>
          <cell r="AY1577">
            <v>15972.88</v>
          </cell>
          <cell r="CK1577">
            <v>0</v>
          </cell>
          <cell r="CL1577">
            <v>0</v>
          </cell>
          <cell r="CM1577">
            <v>0</v>
          </cell>
        </row>
        <row r="1578">
          <cell r="F1578">
            <v>1754</v>
          </cell>
          <cell r="G1578">
            <v>1754</v>
          </cell>
          <cell r="H1578">
            <v>7</v>
          </cell>
          <cell r="I1578">
            <v>708.5</v>
          </cell>
          <cell r="AY1578">
            <v>0</v>
          </cell>
          <cell r="CK1578">
            <v>0</v>
          </cell>
          <cell r="CL1578">
            <v>0</v>
          </cell>
          <cell r="CM1578">
            <v>0</v>
          </cell>
        </row>
        <row r="1579">
          <cell r="F1579">
            <v>61989</v>
          </cell>
          <cell r="G1579">
            <v>61989</v>
          </cell>
          <cell r="H1579">
            <v>38008.720000000001</v>
          </cell>
          <cell r="I1579">
            <v>0</v>
          </cell>
          <cell r="AY1579">
            <v>0</v>
          </cell>
          <cell r="CK1579">
            <v>0</v>
          </cell>
          <cell r="CL1579">
            <v>0</v>
          </cell>
          <cell r="CM1579">
            <v>0</v>
          </cell>
        </row>
        <row r="1580">
          <cell r="F1580">
            <v>10197</v>
          </cell>
          <cell r="G1580">
            <v>10197</v>
          </cell>
          <cell r="H1580">
            <v>8271.36</v>
          </cell>
          <cell r="I1580">
            <v>0</v>
          </cell>
          <cell r="AY1580">
            <v>830.92</v>
          </cell>
          <cell r="CK1580">
            <v>0</v>
          </cell>
          <cell r="CL1580">
            <v>0</v>
          </cell>
          <cell r="CM1580">
            <v>0</v>
          </cell>
        </row>
        <row r="1581">
          <cell r="F1581">
            <v>0</v>
          </cell>
          <cell r="G1581">
            <v>17.170000000000002</v>
          </cell>
          <cell r="H1581">
            <v>17.170000000000002</v>
          </cell>
          <cell r="I1581">
            <v>0</v>
          </cell>
          <cell r="AY1581">
            <v>2.2999999999999998</v>
          </cell>
          <cell r="CK1581">
            <v>0</v>
          </cell>
          <cell r="CL1581">
            <v>0</v>
          </cell>
          <cell r="CM1581">
            <v>0</v>
          </cell>
        </row>
        <row r="1582">
          <cell r="F1582">
            <v>100000</v>
          </cell>
          <cell r="G1582">
            <v>100000</v>
          </cell>
          <cell r="H1582">
            <v>31585.29</v>
          </cell>
          <cell r="I1582">
            <v>0</v>
          </cell>
          <cell r="AY1582">
            <v>0</v>
          </cell>
          <cell r="CK1582">
            <v>0</v>
          </cell>
          <cell r="CL1582">
            <v>0</v>
          </cell>
          <cell r="CM1582">
            <v>0</v>
          </cell>
        </row>
        <row r="1583">
          <cell r="F1583">
            <v>1370</v>
          </cell>
          <cell r="G1583">
            <v>1370</v>
          </cell>
          <cell r="H1583">
            <v>0</v>
          </cell>
          <cell r="I1583">
            <v>0</v>
          </cell>
          <cell r="AY1583">
            <v>0</v>
          </cell>
          <cell r="CK1583">
            <v>0</v>
          </cell>
          <cell r="CL1583">
            <v>0</v>
          </cell>
          <cell r="CM1583">
            <v>0</v>
          </cell>
        </row>
        <row r="1584">
          <cell r="F1584">
            <v>5503</v>
          </cell>
          <cell r="G1584">
            <v>5503</v>
          </cell>
          <cell r="H1584">
            <v>5430.54</v>
          </cell>
          <cell r="I1584">
            <v>0</v>
          </cell>
          <cell r="AY1584">
            <v>274.68</v>
          </cell>
          <cell r="CK1584">
            <v>0</v>
          </cell>
          <cell r="CL1584">
            <v>0</v>
          </cell>
          <cell r="CM1584">
            <v>0</v>
          </cell>
        </row>
        <row r="1585">
          <cell r="F1585">
            <v>8597</v>
          </cell>
          <cell r="G1585">
            <v>8597</v>
          </cell>
          <cell r="H1585">
            <v>8115.46</v>
          </cell>
          <cell r="I1585">
            <v>292.39999999999998</v>
          </cell>
          <cell r="AY1585">
            <v>0</v>
          </cell>
          <cell r="CK1585">
            <v>0</v>
          </cell>
          <cell r="CL1585">
            <v>0</v>
          </cell>
          <cell r="CM1585">
            <v>0</v>
          </cell>
        </row>
        <row r="1586">
          <cell r="F1586">
            <v>720456</v>
          </cell>
          <cell r="G1586">
            <v>720456</v>
          </cell>
          <cell r="H1586">
            <v>655843.68999999994</v>
          </cell>
          <cell r="I1586">
            <v>0</v>
          </cell>
          <cell r="AY1586">
            <v>72902.66</v>
          </cell>
          <cell r="CK1586">
            <v>0</v>
          </cell>
          <cell r="CL1586">
            <v>0</v>
          </cell>
          <cell r="CM1586">
            <v>0</v>
          </cell>
        </row>
        <row r="1587">
          <cell r="F1587">
            <v>4236</v>
          </cell>
          <cell r="G1587">
            <v>22401</v>
          </cell>
          <cell r="H1587">
            <v>22401</v>
          </cell>
          <cell r="I1587">
            <v>0</v>
          </cell>
          <cell r="AY1587">
            <v>2489</v>
          </cell>
          <cell r="CK1587">
            <v>0</v>
          </cell>
          <cell r="CL1587">
            <v>0</v>
          </cell>
          <cell r="CM1587">
            <v>0</v>
          </cell>
        </row>
        <row r="1588">
          <cell r="F1588">
            <v>43659</v>
          </cell>
          <cell r="G1588">
            <v>43659</v>
          </cell>
          <cell r="H1588">
            <v>27285.98</v>
          </cell>
          <cell r="I1588">
            <v>0</v>
          </cell>
          <cell r="AY1588">
            <v>0</v>
          </cell>
          <cell r="CK1588">
            <v>0</v>
          </cell>
          <cell r="CL1588">
            <v>0</v>
          </cell>
          <cell r="CM1588">
            <v>0</v>
          </cell>
        </row>
        <row r="1589">
          <cell r="F1589">
            <v>140912</v>
          </cell>
          <cell r="G1589">
            <v>140912</v>
          </cell>
          <cell r="H1589">
            <v>0</v>
          </cell>
          <cell r="I1589">
            <v>0</v>
          </cell>
          <cell r="AY1589">
            <v>0</v>
          </cell>
          <cell r="CK1589">
            <v>0</v>
          </cell>
          <cell r="CL1589">
            <v>0</v>
          </cell>
          <cell r="CM1589">
            <v>0</v>
          </cell>
        </row>
        <row r="1590">
          <cell r="F1590">
            <v>109285</v>
          </cell>
          <cell r="G1590">
            <v>109285</v>
          </cell>
          <cell r="H1590">
            <v>99120.01</v>
          </cell>
          <cell r="I1590">
            <v>0</v>
          </cell>
          <cell r="AY1590">
            <v>11177.94</v>
          </cell>
          <cell r="CK1590">
            <v>0</v>
          </cell>
          <cell r="CL1590">
            <v>0</v>
          </cell>
          <cell r="CM1590">
            <v>0</v>
          </cell>
        </row>
        <row r="1591">
          <cell r="F1591">
            <v>18359</v>
          </cell>
          <cell r="G1591">
            <v>18359</v>
          </cell>
          <cell r="H1591">
            <v>16937.53</v>
          </cell>
          <cell r="I1591">
            <v>0</v>
          </cell>
          <cell r="AY1591">
            <v>1916.43</v>
          </cell>
          <cell r="CK1591">
            <v>0</v>
          </cell>
          <cell r="CL1591">
            <v>0</v>
          </cell>
          <cell r="CM1591">
            <v>0</v>
          </cell>
        </row>
        <row r="1592">
          <cell r="F1592">
            <v>26400</v>
          </cell>
          <cell r="G1592">
            <v>26400</v>
          </cell>
          <cell r="H1592">
            <v>26321.05</v>
          </cell>
          <cell r="I1592">
            <v>0</v>
          </cell>
          <cell r="AY1592">
            <v>2925</v>
          </cell>
          <cell r="CK1592">
            <v>0</v>
          </cell>
          <cell r="CL1592">
            <v>0</v>
          </cell>
          <cell r="CM1592">
            <v>0</v>
          </cell>
        </row>
        <row r="1593">
          <cell r="F1593">
            <v>16104</v>
          </cell>
          <cell r="G1593">
            <v>19793.650000000001</v>
          </cell>
          <cell r="H1593">
            <v>19793.650000000001</v>
          </cell>
          <cell r="I1593">
            <v>0</v>
          </cell>
          <cell r="AY1593">
            <v>0</v>
          </cell>
          <cell r="CK1593">
            <v>0</v>
          </cell>
          <cell r="CL1593">
            <v>0</v>
          </cell>
          <cell r="CM1593">
            <v>0</v>
          </cell>
        </row>
        <row r="1594">
          <cell r="F1594">
            <v>88468</v>
          </cell>
          <cell r="G1594">
            <v>88468</v>
          </cell>
          <cell r="H1594">
            <v>73619.7</v>
          </cell>
          <cell r="I1594">
            <v>0</v>
          </cell>
          <cell r="AY1594">
            <v>7852.76</v>
          </cell>
          <cell r="CK1594">
            <v>0</v>
          </cell>
          <cell r="CL1594">
            <v>0</v>
          </cell>
          <cell r="CM1594">
            <v>0</v>
          </cell>
        </row>
        <row r="1595">
          <cell r="F1595">
            <v>200000</v>
          </cell>
          <cell r="G1595">
            <v>145860</v>
          </cell>
          <cell r="H1595">
            <v>51582.47</v>
          </cell>
          <cell r="I1595">
            <v>10115.6</v>
          </cell>
          <cell r="AY1595">
            <v>0</v>
          </cell>
          <cell r="CK1595">
            <v>0</v>
          </cell>
          <cell r="CL1595">
            <v>0</v>
          </cell>
          <cell r="CM1595">
            <v>0</v>
          </cell>
        </row>
        <row r="1596">
          <cell r="F1596">
            <v>4465</v>
          </cell>
          <cell r="G1596">
            <v>4863.17</v>
          </cell>
          <cell r="H1596">
            <v>4470.17</v>
          </cell>
          <cell r="I1596">
            <v>0</v>
          </cell>
          <cell r="AY1596">
            <v>0</v>
          </cell>
          <cell r="CK1596">
            <v>0</v>
          </cell>
          <cell r="CL1596">
            <v>0</v>
          </cell>
          <cell r="CM1596">
            <v>0</v>
          </cell>
        </row>
        <row r="1597">
          <cell r="F1597">
            <v>17287</v>
          </cell>
          <cell r="G1597">
            <v>16046.75</v>
          </cell>
          <cell r="H1597">
            <v>15834.18</v>
          </cell>
          <cell r="I1597">
            <v>0</v>
          </cell>
          <cell r="AY1597">
            <v>1425.84</v>
          </cell>
          <cell r="CK1597">
            <v>0</v>
          </cell>
          <cell r="CL1597">
            <v>0</v>
          </cell>
          <cell r="CM1597">
            <v>0</v>
          </cell>
        </row>
        <row r="1598">
          <cell r="F1598">
            <v>3076</v>
          </cell>
          <cell r="G1598">
            <v>3076</v>
          </cell>
          <cell r="H1598">
            <v>2200</v>
          </cell>
          <cell r="I1598">
            <v>0</v>
          </cell>
          <cell r="AY1598">
            <v>0</v>
          </cell>
          <cell r="CK1598">
            <v>0</v>
          </cell>
          <cell r="CL1598">
            <v>0</v>
          </cell>
          <cell r="CM1598">
            <v>0</v>
          </cell>
        </row>
        <row r="1599">
          <cell r="F1599">
            <v>1500</v>
          </cell>
          <cell r="G1599">
            <v>1500</v>
          </cell>
          <cell r="H1599">
            <v>0</v>
          </cell>
          <cell r="I1599">
            <v>0</v>
          </cell>
          <cell r="AY1599">
            <v>0</v>
          </cell>
          <cell r="CK1599">
            <v>0</v>
          </cell>
          <cell r="CL1599">
            <v>0</v>
          </cell>
          <cell r="CM1599">
            <v>0</v>
          </cell>
        </row>
        <row r="1600">
          <cell r="F1600">
            <v>8348</v>
          </cell>
          <cell r="G1600">
            <v>8348</v>
          </cell>
          <cell r="H1600">
            <v>8347.75</v>
          </cell>
          <cell r="I1600">
            <v>0</v>
          </cell>
          <cell r="AY1600">
            <v>0</v>
          </cell>
          <cell r="CK1600">
            <v>0</v>
          </cell>
          <cell r="CL1600">
            <v>0</v>
          </cell>
          <cell r="CM1600">
            <v>0</v>
          </cell>
        </row>
        <row r="1601">
          <cell r="F1601">
            <v>10000</v>
          </cell>
          <cell r="G1601">
            <v>10000</v>
          </cell>
          <cell r="H1601">
            <v>5175</v>
          </cell>
          <cell r="I1601">
            <v>0</v>
          </cell>
          <cell r="AY1601">
            <v>0</v>
          </cell>
          <cell r="CK1601">
            <v>0</v>
          </cell>
          <cell r="CL1601">
            <v>0</v>
          </cell>
          <cell r="CM1601">
            <v>0</v>
          </cell>
        </row>
        <row r="1602">
          <cell r="F1602">
            <v>10594</v>
          </cell>
          <cell r="G1602">
            <v>10594</v>
          </cell>
          <cell r="H1602">
            <v>7354.71</v>
          </cell>
          <cell r="I1602">
            <v>0</v>
          </cell>
          <cell r="AY1602">
            <v>0</v>
          </cell>
          <cell r="CK1602">
            <v>0</v>
          </cell>
          <cell r="CL1602">
            <v>0</v>
          </cell>
          <cell r="CM1602">
            <v>0</v>
          </cell>
        </row>
        <row r="1603">
          <cell r="F1603">
            <v>3500</v>
          </cell>
          <cell r="G1603">
            <v>3500</v>
          </cell>
          <cell r="H1603">
            <v>0</v>
          </cell>
          <cell r="I1603">
            <v>0</v>
          </cell>
          <cell r="AY1603">
            <v>0</v>
          </cell>
          <cell r="CK1603">
            <v>0</v>
          </cell>
          <cell r="CL1603">
            <v>0</v>
          </cell>
          <cell r="CM1603">
            <v>0</v>
          </cell>
        </row>
        <row r="1604">
          <cell r="F1604">
            <v>500000</v>
          </cell>
          <cell r="G1604">
            <v>500000</v>
          </cell>
          <cell r="H1604">
            <v>373750</v>
          </cell>
          <cell r="I1604">
            <v>0</v>
          </cell>
          <cell r="AY1604">
            <v>0</v>
          </cell>
          <cell r="CK1604">
            <v>0</v>
          </cell>
          <cell r="CL1604">
            <v>0</v>
          </cell>
          <cell r="CM1604">
            <v>0</v>
          </cell>
        </row>
        <row r="1605">
          <cell r="F1605">
            <v>2367</v>
          </cell>
          <cell r="G1605">
            <v>2367</v>
          </cell>
          <cell r="H1605">
            <v>0</v>
          </cell>
          <cell r="I1605">
            <v>0</v>
          </cell>
          <cell r="AY1605">
            <v>0</v>
          </cell>
          <cell r="CK1605">
            <v>0</v>
          </cell>
          <cell r="CL1605">
            <v>0</v>
          </cell>
          <cell r="CM1605">
            <v>0</v>
          </cell>
        </row>
        <row r="1606">
          <cell r="F1606">
            <v>2001</v>
          </cell>
          <cell r="G1606">
            <v>2001</v>
          </cell>
          <cell r="H1606">
            <v>0</v>
          </cell>
          <cell r="I1606">
            <v>0</v>
          </cell>
          <cell r="AY1606">
            <v>0</v>
          </cell>
          <cell r="CK1606">
            <v>0</v>
          </cell>
          <cell r="CL1606">
            <v>0</v>
          </cell>
          <cell r="CM1606">
            <v>0</v>
          </cell>
        </row>
        <row r="1607">
          <cell r="F1607">
            <v>32207</v>
          </cell>
          <cell r="G1607">
            <v>32207</v>
          </cell>
          <cell r="H1607">
            <v>23887.439999999999</v>
          </cell>
          <cell r="I1607">
            <v>1319.49</v>
          </cell>
          <cell r="AY1607">
            <v>564.88</v>
          </cell>
          <cell r="CK1607">
            <v>0</v>
          </cell>
          <cell r="CL1607">
            <v>0</v>
          </cell>
          <cell r="CM1607">
            <v>0</v>
          </cell>
        </row>
        <row r="1608">
          <cell r="F1608">
            <v>3604</v>
          </cell>
          <cell r="G1608">
            <v>3604</v>
          </cell>
          <cell r="H1608">
            <v>1400</v>
          </cell>
          <cell r="I1608">
            <v>0</v>
          </cell>
          <cell r="AY1608">
            <v>0</v>
          </cell>
          <cell r="CK1608">
            <v>0</v>
          </cell>
          <cell r="CL1608">
            <v>0</v>
          </cell>
          <cell r="CM1608">
            <v>0</v>
          </cell>
        </row>
        <row r="1609">
          <cell r="F1609">
            <v>22251</v>
          </cell>
          <cell r="G1609">
            <v>22251</v>
          </cell>
          <cell r="H1609">
            <v>15537.47</v>
          </cell>
          <cell r="I1609">
            <v>0</v>
          </cell>
          <cell r="AY1609">
            <v>6912.05</v>
          </cell>
          <cell r="CK1609">
            <v>0</v>
          </cell>
          <cell r="CL1609">
            <v>0</v>
          </cell>
          <cell r="CM1609">
            <v>0</v>
          </cell>
        </row>
        <row r="1610">
          <cell r="F1610">
            <v>1870</v>
          </cell>
          <cell r="G1610">
            <v>1870</v>
          </cell>
          <cell r="H1610">
            <v>1771</v>
          </cell>
          <cell r="I1610">
            <v>0</v>
          </cell>
          <cell r="AY1610">
            <v>0</v>
          </cell>
          <cell r="CK1610">
            <v>0</v>
          </cell>
          <cell r="CL1610">
            <v>0</v>
          </cell>
          <cell r="CM1610">
            <v>0</v>
          </cell>
        </row>
        <row r="1611">
          <cell r="F1611">
            <v>2202</v>
          </cell>
          <cell r="G1611">
            <v>2202</v>
          </cell>
          <cell r="H1611">
            <v>0</v>
          </cell>
          <cell r="I1611">
            <v>0</v>
          </cell>
          <cell r="AY1611">
            <v>0</v>
          </cell>
          <cell r="CK1611">
            <v>0</v>
          </cell>
          <cell r="CL1611">
            <v>0</v>
          </cell>
          <cell r="CM1611">
            <v>0</v>
          </cell>
        </row>
        <row r="1612">
          <cell r="F1612">
            <v>2063</v>
          </cell>
          <cell r="G1612">
            <v>2063</v>
          </cell>
          <cell r="H1612">
            <v>257.64</v>
          </cell>
          <cell r="I1612">
            <v>0</v>
          </cell>
          <cell r="AY1612">
            <v>0</v>
          </cell>
          <cell r="CK1612">
            <v>0</v>
          </cell>
          <cell r="CL1612">
            <v>0</v>
          </cell>
          <cell r="CM1612">
            <v>0</v>
          </cell>
        </row>
        <row r="1613">
          <cell r="F1613">
            <v>1100</v>
          </cell>
          <cell r="G1613">
            <v>1100</v>
          </cell>
          <cell r="H1613">
            <v>0</v>
          </cell>
          <cell r="I1613">
            <v>0</v>
          </cell>
          <cell r="AY1613">
            <v>0</v>
          </cell>
          <cell r="CK1613">
            <v>0</v>
          </cell>
          <cell r="CL1613">
            <v>0</v>
          </cell>
          <cell r="CM1613">
            <v>0</v>
          </cell>
        </row>
        <row r="1614">
          <cell r="F1614">
            <v>1000</v>
          </cell>
          <cell r="G1614">
            <v>1000</v>
          </cell>
          <cell r="H1614">
            <v>0</v>
          </cell>
          <cell r="I1614">
            <v>0</v>
          </cell>
          <cell r="AY1614">
            <v>0</v>
          </cell>
          <cell r="CK1614">
            <v>0</v>
          </cell>
          <cell r="CL1614">
            <v>0</v>
          </cell>
          <cell r="CM1614">
            <v>0</v>
          </cell>
        </row>
        <row r="1615">
          <cell r="F1615">
            <v>500</v>
          </cell>
          <cell r="G1615">
            <v>500</v>
          </cell>
          <cell r="H1615">
            <v>0</v>
          </cell>
          <cell r="I1615">
            <v>0</v>
          </cell>
          <cell r="AY1615">
            <v>0</v>
          </cell>
          <cell r="CK1615">
            <v>0</v>
          </cell>
          <cell r="CL1615">
            <v>0</v>
          </cell>
          <cell r="CM1615">
            <v>0</v>
          </cell>
        </row>
        <row r="1616">
          <cell r="F1616">
            <v>7490</v>
          </cell>
          <cell r="G1616">
            <v>7490</v>
          </cell>
          <cell r="H1616">
            <v>0</v>
          </cell>
          <cell r="I1616">
            <v>5888</v>
          </cell>
          <cell r="AY1616">
            <v>0</v>
          </cell>
          <cell r="CK1616">
            <v>0</v>
          </cell>
          <cell r="CL1616">
            <v>0</v>
          </cell>
          <cell r="CM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CK1617">
            <v>0</v>
          </cell>
          <cell r="CL1617">
            <v>0</v>
          </cell>
          <cell r="CM1617">
            <v>0</v>
          </cell>
        </row>
        <row r="1618">
          <cell r="F1618">
            <v>10836044</v>
          </cell>
          <cell r="G1618">
            <v>10836044</v>
          </cell>
          <cell r="H1618">
            <v>9021140.7300000004</v>
          </cell>
          <cell r="I1618">
            <v>0</v>
          </cell>
          <cell r="AY1618">
            <v>988716.09</v>
          </cell>
          <cell r="CK1618">
            <v>0</v>
          </cell>
          <cell r="CL1618">
            <v>0</v>
          </cell>
          <cell r="CM1618">
            <v>0</v>
          </cell>
        </row>
        <row r="1619">
          <cell r="F1619">
            <v>0</v>
          </cell>
          <cell r="G1619">
            <v>29537.87</v>
          </cell>
          <cell r="H1619">
            <v>29537.87</v>
          </cell>
          <cell r="I1619">
            <v>0</v>
          </cell>
          <cell r="AY1619">
            <v>0</v>
          </cell>
          <cell r="CK1619">
            <v>0</v>
          </cell>
          <cell r="CL1619">
            <v>0</v>
          </cell>
          <cell r="CM1619">
            <v>0</v>
          </cell>
        </row>
        <row r="1620">
          <cell r="F1620">
            <v>602382</v>
          </cell>
          <cell r="G1620">
            <v>602382</v>
          </cell>
          <cell r="H1620">
            <v>500611</v>
          </cell>
          <cell r="I1620">
            <v>0</v>
          </cell>
          <cell r="AY1620">
            <v>53134</v>
          </cell>
          <cell r="CK1620">
            <v>0</v>
          </cell>
          <cell r="CL1620">
            <v>0</v>
          </cell>
          <cell r="CM1620">
            <v>0</v>
          </cell>
        </row>
        <row r="1621">
          <cell r="F1621">
            <v>877525</v>
          </cell>
          <cell r="G1621">
            <v>877525</v>
          </cell>
          <cell r="H1621">
            <v>400504.39</v>
          </cell>
          <cell r="I1621">
            <v>0</v>
          </cell>
          <cell r="AY1621">
            <v>0</v>
          </cell>
          <cell r="CK1621">
            <v>0</v>
          </cell>
          <cell r="CL1621">
            <v>0</v>
          </cell>
          <cell r="CM1621">
            <v>0</v>
          </cell>
        </row>
        <row r="1622">
          <cell r="F1622">
            <v>2237415</v>
          </cell>
          <cell r="G1622">
            <v>2237415</v>
          </cell>
          <cell r="H1622">
            <v>0</v>
          </cell>
          <cell r="I1622">
            <v>0</v>
          </cell>
          <cell r="AY1622">
            <v>0</v>
          </cell>
          <cell r="CK1622">
            <v>0</v>
          </cell>
          <cell r="CL1622">
            <v>0</v>
          </cell>
          <cell r="CM1622">
            <v>0</v>
          </cell>
        </row>
        <row r="1623">
          <cell r="F1623">
            <v>1703135</v>
          </cell>
          <cell r="G1623">
            <v>1703135</v>
          </cell>
          <cell r="H1623">
            <v>1318151.57</v>
          </cell>
          <cell r="I1623">
            <v>0</v>
          </cell>
          <cell r="AY1623">
            <v>146856.44</v>
          </cell>
          <cell r="CK1623">
            <v>0</v>
          </cell>
          <cell r="CL1623">
            <v>0</v>
          </cell>
          <cell r="CM1623">
            <v>0</v>
          </cell>
        </row>
        <row r="1624">
          <cell r="F1624">
            <v>284559</v>
          </cell>
          <cell r="G1624">
            <v>284559</v>
          </cell>
          <cell r="H1624">
            <v>225518.68</v>
          </cell>
          <cell r="I1624">
            <v>0</v>
          </cell>
          <cell r="AY1624">
            <v>25215.91</v>
          </cell>
          <cell r="CK1624">
            <v>0</v>
          </cell>
          <cell r="CL1624">
            <v>0</v>
          </cell>
          <cell r="CM1624">
            <v>0</v>
          </cell>
        </row>
        <row r="1625">
          <cell r="F1625">
            <v>435600</v>
          </cell>
          <cell r="G1625">
            <v>435600</v>
          </cell>
          <cell r="H1625">
            <v>346904.93</v>
          </cell>
          <cell r="I1625">
            <v>0</v>
          </cell>
          <cell r="AY1625">
            <v>38024.93</v>
          </cell>
          <cell r="CK1625">
            <v>0</v>
          </cell>
          <cell r="CL1625">
            <v>0</v>
          </cell>
          <cell r="CM1625">
            <v>0</v>
          </cell>
        </row>
        <row r="1626">
          <cell r="F1626">
            <v>255705</v>
          </cell>
          <cell r="G1626">
            <v>271018.81</v>
          </cell>
          <cell r="H1626">
            <v>271018.81</v>
          </cell>
          <cell r="I1626">
            <v>0</v>
          </cell>
          <cell r="AY1626">
            <v>0</v>
          </cell>
          <cell r="CK1626">
            <v>0</v>
          </cell>
          <cell r="CL1626">
            <v>0</v>
          </cell>
          <cell r="CM1626">
            <v>0</v>
          </cell>
        </row>
        <row r="1627">
          <cell r="F1627">
            <v>1498415</v>
          </cell>
          <cell r="G1627">
            <v>1498415</v>
          </cell>
          <cell r="H1627">
            <v>1067374.1399999999</v>
          </cell>
          <cell r="I1627">
            <v>0</v>
          </cell>
          <cell r="AY1627">
            <v>110867.5</v>
          </cell>
          <cell r="CK1627">
            <v>0</v>
          </cell>
          <cell r="CL1627">
            <v>0</v>
          </cell>
          <cell r="CM1627">
            <v>0</v>
          </cell>
        </row>
        <row r="1628">
          <cell r="F1628">
            <v>70000</v>
          </cell>
          <cell r="G1628">
            <v>70000</v>
          </cell>
          <cell r="H1628">
            <v>0</v>
          </cell>
          <cell r="I1628">
            <v>0</v>
          </cell>
          <cell r="AY1628">
            <v>0</v>
          </cell>
          <cell r="CK1628">
            <v>0</v>
          </cell>
          <cell r="CL1628">
            <v>0</v>
          </cell>
          <cell r="CM1628">
            <v>0</v>
          </cell>
        </row>
        <row r="1629">
          <cell r="F1629">
            <v>18171</v>
          </cell>
          <cell r="G1629">
            <v>18171</v>
          </cell>
          <cell r="H1629">
            <v>16822.86</v>
          </cell>
          <cell r="I1629">
            <v>3086.4</v>
          </cell>
          <cell r="AY1629">
            <v>0</v>
          </cell>
          <cell r="CK1629">
            <v>0</v>
          </cell>
          <cell r="CL1629">
            <v>0</v>
          </cell>
          <cell r="CM1629">
            <v>0</v>
          </cell>
        </row>
        <row r="1630">
          <cell r="F1630">
            <v>92137</v>
          </cell>
          <cell r="G1630">
            <v>92137</v>
          </cell>
          <cell r="H1630">
            <v>62970.03</v>
          </cell>
          <cell r="I1630">
            <v>0</v>
          </cell>
          <cell r="AY1630">
            <v>0</v>
          </cell>
          <cell r="CK1630">
            <v>0</v>
          </cell>
          <cell r="CL1630">
            <v>0</v>
          </cell>
          <cell r="CM1630">
            <v>0</v>
          </cell>
        </row>
        <row r="1631">
          <cell r="F1631">
            <v>84312</v>
          </cell>
          <cell r="G1631">
            <v>98683</v>
          </cell>
          <cell r="H1631">
            <v>98683</v>
          </cell>
          <cell r="I1631">
            <v>0</v>
          </cell>
          <cell r="AY1631">
            <v>12858</v>
          </cell>
          <cell r="CK1631">
            <v>0</v>
          </cell>
          <cell r="CL1631">
            <v>0</v>
          </cell>
          <cell r="CM1631">
            <v>0</v>
          </cell>
        </row>
        <row r="1632">
          <cell r="F1632">
            <v>6003</v>
          </cell>
          <cell r="G1632">
            <v>6088</v>
          </cell>
          <cell r="H1632">
            <v>4957.5</v>
          </cell>
          <cell r="I1632">
            <v>0</v>
          </cell>
          <cell r="AY1632">
            <v>400</v>
          </cell>
          <cell r="CK1632">
            <v>0</v>
          </cell>
          <cell r="CL1632">
            <v>0</v>
          </cell>
          <cell r="CM1632">
            <v>0</v>
          </cell>
        </row>
        <row r="1633">
          <cell r="F1633">
            <v>15488</v>
          </cell>
          <cell r="G1633">
            <v>15488</v>
          </cell>
          <cell r="H1633">
            <v>11154.21</v>
          </cell>
          <cell r="I1633">
            <v>0</v>
          </cell>
          <cell r="AY1633">
            <v>1239.3499999999999</v>
          </cell>
          <cell r="CK1633">
            <v>0</v>
          </cell>
          <cell r="CL1633">
            <v>0</v>
          </cell>
          <cell r="CM1633">
            <v>0</v>
          </cell>
        </row>
        <row r="1634">
          <cell r="F1634">
            <v>2266</v>
          </cell>
          <cell r="G1634">
            <v>2266</v>
          </cell>
          <cell r="H1634">
            <v>1750</v>
          </cell>
          <cell r="I1634">
            <v>0</v>
          </cell>
          <cell r="AY1634">
            <v>200</v>
          </cell>
          <cell r="CK1634">
            <v>0</v>
          </cell>
          <cell r="CL1634">
            <v>0</v>
          </cell>
          <cell r="CM1634">
            <v>0</v>
          </cell>
        </row>
        <row r="1635">
          <cell r="F1635">
            <v>786448</v>
          </cell>
          <cell r="G1635">
            <v>745186.22</v>
          </cell>
          <cell r="H1635">
            <v>558399.12</v>
          </cell>
          <cell r="I1635">
            <v>0</v>
          </cell>
          <cell r="AY1635">
            <v>59798.76</v>
          </cell>
          <cell r="CK1635">
            <v>0</v>
          </cell>
          <cell r="CL1635">
            <v>0</v>
          </cell>
          <cell r="CM1635">
            <v>0</v>
          </cell>
        </row>
        <row r="1636">
          <cell r="F1636">
            <v>40112</v>
          </cell>
          <cell r="G1636">
            <v>40112</v>
          </cell>
          <cell r="H1636">
            <v>40112</v>
          </cell>
          <cell r="I1636">
            <v>2933.85</v>
          </cell>
          <cell r="AY1636">
            <v>0</v>
          </cell>
          <cell r="CK1636">
            <v>0</v>
          </cell>
          <cell r="CL1636">
            <v>0</v>
          </cell>
          <cell r="CM1636">
            <v>0</v>
          </cell>
        </row>
        <row r="1637">
          <cell r="F1637">
            <v>1201</v>
          </cell>
          <cell r="G1637">
            <v>1201</v>
          </cell>
          <cell r="H1637">
            <v>1072</v>
          </cell>
          <cell r="I1637">
            <v>0</v>
          </cell>
          <cell r="AY1637">
            <v>0</v>
          </cell>
          <cell r="CK1637">
            <v>0</v>
          </cell>
          <cell r="CL1637">
            <v>0</v>
          </cell>
          <cell r="CM1637">
            <v>0</v>
          </cell>
        </row>
        <row r="1638">
          <cell r="F1638">
            <v>1200</v>
          </cell>
          <cell r="G1638">
            <v>1200</v>
          </cell>
          <cell r="H1638">
            <v>0</v>
          </cell>
          <cell r="I1638">
            <v>0</v>
          </cell>
          <cell r="AY1638">
            <v>0</v>
          </cell>
          <cell r="CK1638">
            <v>0</v>
          </cell>
          <cell r="CL1638">
            <v>0</v>
          </cell>
          <cell r="CM1638">
            <v>0</v>
          </cell>
        </row>
        <row r="1639">
          <cell r="F1639">
            <v>40000</v>
          </cell>
          <cell r="G1639">
            <v>40000</v>
          </cell>
          <cell r="H1639">
            <v>26514.400000000001</v>
          </cell>
          <cell r="I1639">
            <v>2058.5</v>
          </cell>
          <cell r="AY1639">
            <v>0</v>
          </cell>
          <cell r="CK1639">
            <v>0</v>
          </cell>
          <cell r="CL1639">
            <v>0</v>
          </cell>
          <cell r="CM1639">
            <v>0</v>
          </cell>
        </row>
        <row r="1640">
          <cell r="F1640">
            <v>100000</v>
          </cell>
          <cell r="G1640">
            <v>166000</v>
          </cell>
          <cell r="H1640">
            <v>75638.48</v>
          </cell>
          <cell r="I1640">
            <v>11911.24</v>
          </cell>
          <cell r="AY1640">
            <v>0</v>
          </cell>
          <cell r="CK1640">
            <v>0</v>
          </cell>
          <cell r="CL1640">
            <v>0</v>
          </cell>
          <cell r="CM1640">
            <v>0</v>
          </cell>
        </row>
        <row r="1641">
          <cell r="F1641">
            <v>55000</v>
          </cell>
          <cell r="G1641">
            <v>55000</v>
          </cell>
          <cell r="H1641">
            <v>46686.23</v>
          </cell>
          <cell r="I1641">
            <v>1</v>
          </cell>
          <cell r="AY1641">
            <v>0</v>
          </cell>
          <cell r="CK1641">
            <v>0</v>
          </cell>
          <cell r="CL1641">
            <v>0</v>
          </cell>
          <cell r="CM1641">
            <v>0</v>
          </cell>
        </row>
        <row r="1642">
          <cell r="F1642">
            <v>25277</v>
          </cell>
          <cell r="G1642">
            <v>49277</v>
          </cell>
          <cell r="H1642">
            <v>26406</v>
          </cell>
          <cell r="I1642">
            <v>2066</v>
          </cell>
          <cell r="AY1642">
            <v>849</v>
          </cell>
          <cell r="CK1642">
            <v>0</v>
          </cell>
          <cell r="CL1642">
            <v>0</v>
          </cell>
          <cell r="CM1642">
            <v>0</v>
          </cell>
        </row>
        <row r="1643">
          <cell r="F1643">
            <v>10391</v>
          </cell>
          <cell r="G1643">
            <v>10391</v>
          </cell>
          <cell r="H1643">
            <v>5214</v>
          </cell>
          <cell r="I1643">
            <v>3174</v>
          </cell>
          <cell r="AY1643">
            <v>0</v>
          </cell>
          <cell r="CK1643">
            <v>0</v>
          </cell>
          <cell r="CL1643">
            <v>0</v>
          </cell>
          <cell r="CM1643">
            <v>0</v>
          </cell>
        </row>
        <row r="1644">
          <cell r="F1644">
            <v>1000</v>
          </cell>
          <cell r="G1644">
            <v>1000</v>
          </cell>
          <cell r="H1644">
            <v>384</v>
          </cell>
          <cell r="I1644">
            <v>0</v>
          </cell>
          <cell r="AY1644">
            <v>0</v>
          </cell>
          <cell r="CK1644">
            <v>0</v>
          </cell>
          <cell r="CL1644">
            <v>0</v>
          </cell>
          <cell r="CM1644">
            <v>0</v>
          </cell>
        </row>
        <row r="1645">
          <cell r="F1645">
            <v>7787</v>
          </cell>
          <cell r="G1645">
            <v>7787</v>
          </cell>
          <cell r="H1645">
            <v>1437</v>
          </cell>
          <cell r="I1645">
            <v>4685</v>
          </cell>
          <cell r="AY1645">
            <v>0</v>
          </cell>
          <cell r="CK1645">
            <v>0</v>
          </cell>
          <cell r="CL1645">
            <v>0</v>
          </cell>
          <cell r="CM1645">
            <v>0</v>
          </cell>
        </row>
        <row r="1646">
          <cell r="F1646">
            <v>55147</v>
          </cell>
          <cell r="G1646">
            <v>134852</v>
          </cell>
          <cell r="H1646">
            <v>63248.1</v>
          </cell>
          <cell r="I1646">
            <v>23690.6</v>
          </cell>
          <cell r="AY1646">
            <v>13145.01</v>
          </cell>
          <cell r="CK1646">
            <v>0</v>
          </cell>
          <cell r="CL1646">
            <v>0</v>
          </cell>
          <cell r="CM1646">
            <v>0</v>
          </cell>
        </row>
        <row r="1647">
          <cell r="F1647">
            <v>55747</v>
          </cell>
          <cell r="G1647">
            <v>55747</v>
          </cell>
          <cell r="H1647">
            <v>28462.2</v>
          </cell>
          <cell r="I1647">
            <v>6492.1</v>
          </cell>
          <cell r="AY1647">
            <v>3700</v>
          </cell>
          <cell r="CK1647">
            <v>0</v>
          </cell>
          <cell r="CL1647">
            <v>0</v>
          </cell>
          <cell r="CM1647">
            <v>0</v>
          </cell>
        </row>
        <row r="1648">
          <cell r="F1648">
            <v>177229</v>
          </cell>
          <cell r="G1648">
            <v>177229</v>
          </cell>
          <cell r="H1648">
            <v>166073.28</v>
          </cell>
          <cell r="I1648">
            <v>8783.8700000000008</v>
          </cell>
          <cell r="AY1648">
            <v>14960.98</v>
          </cell>
          <cell r="CK1648">
            <v>0</v>
          </cell>
          <cell r="CL1648">
            <v>0</v>
          </cell>
          <cell r="CM1648">
            <v>0</v>
          </cell>
        </row>
        <row r="1649">
          <cell r="F1649">
            <v>20770</v>
          </cell>
          <cell r="G1649">
            <v>20770</v>
          </cell>
          <cell r="H1649">
            <v>20770</v>
          </cell>
          <cell r="I1649">
            <v>0</v>
          </cell>
          <cell r="AY1649">
            <v>0</v>
          </cell>
          <cell r="CK1649">
            <v>0</v>
          </cell>
          <cell r="CL1649">
            <v>0</v>
          </cell>
          <cell r="CM1649">
            <v>0</v>
          </cell>
        </row>
        <row r="1650">
          <cell r="F1650">
            <v>10923</v>
          </cell>
          <cell r="G1650">
            <v>10923</v>
          </cell>
          <cell r="H1650">
            <v>6882.83</v>
          </cell>
          <cell r="I1650">
            <v>589</v>
          </cell>
          <cell r="AY1650">
            <v>115</v>
          </cell>
          <cell r="CK1650">
            <v>0</v>
          </cell>
          <cell r="CL1650">
            <v>0</v>
          </cell>
          <cell r="CM1650">
            <v>0</v>
          </cell>
        </row>
        <row r="1651">
          <cell r="F1651">
            <v>16524</v>
          </cell>
          <cell r="G1651">
            <v>25524</v>
          </cell>
          <cell r="H1651">
            <v>16424.240000000002</v>
          </cell>
          <cell r="I1651">
            <v>6224</v>
          </cell>
          <cell r="AY1651">
            <v>825</v>
          </cell>
          <cell r="CK1651">
            <v>0</v>
          </cell>
          <cell r="CL1651">
            <v>0</v>
          </cell>
          <cell r="CM1651">
            <v>0</v>
          </cell>
        </row>
        <row r="1652">
          <cell r="F1652">
            <v>5960</v>
          </cell>
          <cell r="G1652">
            <v>5960</v>
          </cell>
          <cell r="H1652">
            <v>590.65</v>
          </cell>
          <cell r="I1652">
            <v>3824</v>
          </cell>
          <cell r="AY1652">
            <v>0</v>
          </cell>
          <cell r="CK1652">
            <v>0</v>
          </cell>
          <cell r="CL1652">
            <v>0</v>
          </cell>
          <cell r="CM1652">
            <v>0</v>
          </cell>
        </row>
        <row r="1653">
          <cell r="F1653">
            <v>3178</v>
          </cell>
          <cell r="G1653">
            <v>3178</v>
          </cell>
          <cell r="H1653">
            <v>625</v>
          </cell>
          <cell r="I1653">
            <v>299.99</v>
          </cell>
          <cell r="AY1653">
            <v>0</v>
          </cell>
          <cell r="CK1653">
            <v>0</v>
          </cell>
          <cell r="CL1653">
            <v>0</v>
          </cell>
          <cell r="CM1653">
            <v>0</v>
          </cell>
        </row>
        <row r="1654">
          <cell r="F1654">
            <v>1000</v>
          </cell>
          <cell r="G1654">
            <v>1000</v>
          </cell>
          <cell r="H1654">
            <v>0</v>
          </cell>
          <cell r="I1654">
            <v>65</v>
          </cell>
          <cell r="AY1654">
            <v>0</v>
          </cell>
          <cell r="CK1654">
            <v>0</v>
          </cell>
          <cell r="CL1654">
            <v>0</v>
          </cell>
          <cell r="CM1654">
            <v>0</v>
          </cell>
        </row>
        <row r="1655">
          <cell r="F1655">
            <v>7000</v>
          </cell>
          <cell r="G1655">
            <v>7000</v>
          </cell>
          <cell r="H1655">
            <v>0</v>
          </cell>
          <cell r="I1655">
            <v>0</v>
          </cell>
          <cell r="AY1655">
            <v>0</v>
          </cell>
          <cell r="CK1655">
            <v>0</v>
          </cell>
          <cell r="CL1655">
            <v>0</v>
          </cell>
          <cell r="CM1655">
            <v>0</v>
          </cell>
        </row>
        <row r="1656">
          <cell r="F1656">
            <v>2136</v>
          </cell>
          <cell r="G1656">
            <v>2136</v>
          </cell>
          <cell r="H1656">
            <v>830.23</v>
          </cell>
          <cell r="I1656">
            <v>0</v>
          </cell>
          <cell r="AY1656">
            <v>0</v>
          </cell>
          <cell r="CK1656">
            <v>0</v>
          </cell>
          <cell r="CL1656">
            <v>0</v>
          </cell>
          <cell r="CM1656">
            <v>0</v>
          </cell>
        </row>
        <row r="1657">
          <cell r="F1657">
            <v>500</v>
          </cell>
          <cell r="G1657">
            <v>500</v>
          </cell>
          <cell r="H1657">
            <v>410.02</v>
          </cell>
          <cell r="I1657">
            <v>0</v>
          </cell>
          <cell r="AY1657">
            <v>0</v>
          </cell>
          <cell r="CK1657">
            <v>0</v>
          </cell>
          <cell r="CL1657">
            <v>0</v>
          </cell>
          <cell r="CM1657">
            <v>0</v>
          </cell>
        </row>
        <row r="1658">
          <cell r="F1658">
            <v>86183</v>
          </cell>
          <cell r="G1658">
            <v>86183</v>
          </cell>
          <cell r="H1658">
            <v>42971.83</v>
          </cell>
          <cell r="I1658">
            <v>678.6</v>
          </cell>
          <cell r="AY1658">
            <v>1352.93</v>
          </cell>
          <cell r="CK1658">
            <v>0</v>
          </cell>
          <cell r="CL1658">
            <v>0</v>
          </cell>
          <cell r="CM1658">
            <v>0</v>
          </cell>
        </row>
        <row r="1659">
          <cell r="F1659">
            <v>97552</v>
          </cell>
          <cell r="G1659">
            <v>97552</v>
          </cell>
          <cell r="H1659">
            <v>29440</v>
          </cell>
          <cell r="I1659">
            <v>0</v>
          </cell>
          <cell r="AY1659">
            <v>0</v>
          </cell>
          <cell r="CK1659">
            <v>0</v>
          </cell>
          <cell r="CL1659">
            <v>0</v>
          </cell>
          <cell r="CM1659">
            <v>0</v>
          </cell>
        </row>
        <row r="1660">
          <cell r="F1660">
            <v>3502</v>
          </cell>
          <cell r="G1660">
            <v>3502</v>
          </cell>
          <cell r="H1660">
            <v>280</v>
          </cell>
          <cell r="I1660">
            <v>0</v>
          </cell>
          <cell r="AY1660">
            <v>0</v>
          </cell>
          <cell r="CK1660">
            <v>0</v>
          </cell>
          <cell r="CL1660">
            <v>0</v>
          </cell>
          <cell r="CM1660">
            <v>0</v>
          </cell>
        </row>
        <row r="1661">
          <cell r="F1661">
            <v>8297232</v>
          </cell>
          <cell r="G1661">
            <v>8282904.4199999999</v>
          </cell>
          <cell r="H1661">
            <v>5777640.7300000004</v>
          </cell>
          <cell r="I1661">
            <v>0</v>
          </cell>
          <cell r="AY1661">
            <v>650763.89</v>
          </cell>
          <cell r="CK1661">
            <v>0</v>
          </cell>
          <cell r="CL1661">
            <v>0</v>
          </cell>
          <cell r="CM1661">
            <v>0</v>
          </cell>
        </row>
        <row r="1662">
          <cell r="F1662">
            <v>4261269</v>
          </cell>
          <cell r="G1662">
            <v>3071444.92</v>
          </cell>
          <cell r="H1662">
            <v>3071444.92</v>
          </cell>
          <cell r="I1662">
            <v>0</v>
          </cell>
          <cell r="AY1662">
            <v>215729.98</v>
          </cell>
          <cell r="CK1662">
            <v>0</v>
          </cell>
          <cell r="CL1662">
            <v>0</v>
          </cell>
          <cell r="CM1662">
            <v>0</v>
          </cell>
        </row>
        <row r="1663">
          <cell r="F1663">
            <v>0</v>
          </cell>
          <cell r="G1663">
            <v>525899.81999999995</v>
          </cell>
          <cell r="H1663">
            <v>522643.43</v>
          </cell>
          <cell r="I1663">
            <v>0</v>
          </cell>
          <cell r="AY1663">
            <v>89311.14</v>
          </cell>
          <cell r="CK1663">
            <v>0</v>
          </cell>
          <cell r="CL1663">
            <v>0</v>
          </cell>
          <cell r="CM1663">
            <v>0</v>
          </cell>
        </row>
        <row r="1664">
          <cell r="F1664">
            <v>446088</v>
          </cell>
          <cell r="G1664">
            <v>446088</v>
          </cell>
          <cell r="H1664">
            <v>353274.87</v>
          </cell>
          <cell r="I1664">
            <v>0</v>
          </cell>
          <cell r="AY1664">
            <v>40384.699999999997</v>
          </cell>
          <cell r="CK1664">
            <v>0</v>
          </cell>
          <cell r="CL1664">
            <v>0</v>
          </cell>
          <cell r="CM1664">
            <v>0</v>
          </cell>
        </row>
        <row r="1665">
          <cell r="F1665">
            <v>647245</v>
          </cell>
          <cell r="G1665">
            <v>647245</v>
          </cell>
          <cell r="H1665">
            <v>281237.42</v>
          </cell>
          <cell r="I1665">
            <v>0</v>
          </cell>
          <cell r="AY1665">
            <v>0</v>
          </cell>
          <cell r="CK1665">
            <v>0</v>
          </cell>
          <cell r="CL1665">
            <v>0</v>
          </cell>
          <cell r="CM1665">
            <v>0</v>
          </cell>
        </row>
        <row r="1666">
          <cell r="F1666">
            <v>1704567</v>
          </cell>
          <cell r="G1666">
            <v>1704567</v>
          </cell>
          <cell r="H1666">
            <v>69260.5</v>
          </cell>
          <cell r="I1666">
            <v>0</v>
          </cell>
          <cell r="AY1666">
            <v>0</v>
          </cell>
          <cell r="CK1666">
            <v>0</v>
          </cell>
          <cell r="CL1666">
            <v>0</v>
          </cell>
          <cell r="CM1666">
            <v>0</v>
          </cell>
        </row>
        <row r="1667">
          <cell r="F1667">
            <v>0</v>
          </cell>
          <cell r="G1667">
            <v>504379.42</v>
          </cell>
          <cell r="H1667">
            <v>504379.42</v>
          </cell>
          <cell r="I1667">
            <v>0</v>
          </cell>
          <cell r="AY1667">
            <v>0</v>
          </cell>
          <cell r="CK1667">
            <v>0</v>
          </cell>
          <cell r="CL1667">
            <v>0</v>
          </cell>
          <cell r="CM1667">
            <v>0</v>
          </cell>
        </row>
        <row r="1668">
          <cell r="F1668">
            <v>2409</v>
          </cell>
          <cell r="G1668">
            <v>4656.51</v>
          </cell>
          <cell r="H1668">
            <v>4656.51</v>
          </cell>
          <cell r="I1668">
            <v>0</v>
          </cell>
          <cell r="AY1668">
            <v>0</v>
          </cell>
          <cell r="CK1668">
            <v>0</v>
          </cell>
          <cell r="CL1668">
            <v>0</v>
          </cell>
          <cell r="CM1668">
            <v>0</v>
          </cell>
        </row>
        <row r="1669">
          <cell r="F1669">
            <v>0</v>
          </cell>
          <cell r="G1669">
            <v>303131.5</v>
          </cell>
          <cell r="H1669">
            <v>303131.5</v>
          </cell>
          <cell r="I1669">
            <v>0</v>
          </cell>
          <cell r="AY1669">
            <v>0</v>
          </cell>
          <cell r="CK1669">
            <v>0</v>
          </cell>
          <cell r="CL1669">
            <v>0</v>
          </cell>
          <cell r="CM1669">
            <v>0</v>
          </cell>
        </row>
        <row r="1670">
          <cell r="F1670">
            <v>1253996</v>
          </cell>
          <cell r="G1670">
            <v>1253996</v>
          </cell>
          <cell r="H1670">
            <v>871041.77</v>
          </cell>
          <cell r="I1670">
            <v>0</v>
          </cell>
          <cell r="AY1670">
            <v>97593.919999999998</v>
          </cell>
          <cell r="CK1670">
            <v>0</v>
          </cell>
          <cell r="CL1670">
            <v>0</v>
          </cell>
          <cell r="CM1670">
            <v>0</v>
          </cell>
        </row>
        <row r="1671">
          <cell r="F1671">
            <v>213999</v>
          </cell>
          <cell r="G1671">
            <v>213999</v>
          </cell>
          <cell r="H1671">
            <v>145017.49</v>
          </cell>
          <cell r="I1671">
            <v>0</v>
          </cell>
          <cell r="AY1671">
            <v>16286.74</v>
          </cell>
          <cell r="CK1671">
            <v>0</v>
          </cell>
          <cell r="CL1671">
            <v>0</v>
          </cell>
          <cell r="CM1671">
            <v>0</v>
          </cell>
        </row>
        <row r="1672">
          <cell r="F1672">
            <v>382800</v>
          </cell>
          <cell r="G1672">
            <v>382800</v>
          </cell>
          <cell r="H1672">
            <v>272649.7</v>
          </cell>
          <cell r="I1672">
            <v>0</v>
          </cell>
          <cell r="AY1672">
            <v>30307.46</v>
          </cell>
          <cell r="CK1672">
            <v>0</v>
          </cell>
          <cell r="CL1672">
            <v>0</v>
          </cell>
          <cell r="CM1672">
            <v>0</v>
          </cell>
        </row>
        <row r="1673">
          <cell r="F1673">
            <v>194384</v>
          </cell>
          <cell r="G1673">
            <v>182026.49</v>
          </cell>
          <cell r="H1673">
            <v>181657.16</v>
          </cell>
          <cell r="I1673">
            <v>0</v>
          </cell>
          <cell r="AY1673">
            <v>0</v>
          </cell>
          <cell r="CK1673">
            <v>0</v>
          </cell>
          <cell r="CL1673">
            <v>0</v>
          </cell>
          <cell r="CM1673">
            <v>0</v>
          </cell>
        </row>
        <row r="1674">
          <cell r="F1674">
            <v>1071803</v>
          </cell>
          <cell r="G1674">
            <v>1071803</v>
          </cell>
          <cell r="H1674">
            <v>681474.35</v>
          </cell>
          <cell r="I1674">
            <v>0</v>
          </cell>
          <cell r="AY1674">
            <v>68493.710000000006</v>
          </cell>
          <cell r="CK1674">
            <v>0</v>
          </cell>
          <cell r="CL1674">
            <v>0</v>
          </cell>
          <cell r="CM1674">
            <v>0</v>
          </cell>
        </row>
        <row r="1675">
          <cell r="F1675">
            <v>2519</v>
          </cell>
          <cell r="G1675">
            <v>2519</v>
          </cell>
          <cell r="H1675">
            <v>1825.23</v>
          </cell>
          <cell r="I1675">
            <v>204.09</v>
          </cell>
          <cell r="AY1675">
            <v>267.44</v>
          </cell>
          <cell r="CK1675">
            <v>0</v>
          </cell>
          <cell r="CL1675">
            <v>0</v>
          </cell>
          <cell r="CM1675">
            <v>0</v>
          </cell>
        </row>
        <row r="1676">
          <cell r="F1676">
            <v>15128</v>
          </cell>
          <cell r="G1676">
            <v>15128</v>
          </cell>
          <cell r="H1676">
            <v>2963.47</v>
          </cell>
          <cell r="I1676">
            <v>0</v>
          </cell>
          <cell r="AY1676">
            <v>0</v>
          </cell>
          <cell r="CK1676">
            <v>0</v>
          </cell>
          <cell r="CL1676">
            <v>0</v>
          </cell>
          <cell r="CM1676">
            <v>0</v>
          </cell>
        </row>
        <row r="1677">
          <cell r="F1677">
            <v>121492</v>
          </cell>
          <cell r="G1677">
            <v>121492</v>
          </cell>
          <cell r="H1677">
            <v>107832.24</v>
          </cell>
          <cell r="I1677">
            <v>0</v>
          </cell>
          <cell r="AY1677">
            <v>0</v>
          </cell>
          <cell r="CK1677">
            <v>0</v>
          </cell>
          <cell r="CL1677">
            <v>0</v>
          </cell>
          <cell r="CM1677">
            <v>0</v>
          </cell>
        </row>
        <row r="1678">
          <cell r="F1678">
            <v>8718</v>
          </cell>
          <cell r="G1678">
            <v>8718</v>
          </cell>
          <cell r="H1678">
            <v>5408.31</v>
          </cell>
          <cell r="I1678">
            <v>0</v>
          </cell>
          <cell r="AY1678">
            <v>598.78</v>
          </cell>
          <cell r="CK1678">
            <v>0</v>
          </cell>
          <cell r="CL1678">
            <v>0</v>
          </cell>
          <cell r="CM1678">
            <v>0</v>
          </cell>
        </row>
        <row r="1679">
          <cell r="F1679">
            <v>41381</v>
          </cell>
          <cell r="G1679">
            <v>41381</v>
          </cell>
          <cell r="H1679">
            <v>35239.03</v>
          </cell>
          <cell r="I1679">
            <v>0</v>
          </cell>
          <cell r="AY1679">
            <v>3056.7</v>
          </cell>
          <cell r="CK1679">
            <v>0</v>
          </cell>
          <cell r="CL1679">
            <v>0</v>
          </cell>
          <cell r="CM1679">
            <v>0</v>
          </cell>
        </row>
        <row r="1680">
          <cell r="F1680">
            <v>322726</v>
          </cell>
          <cell r="G1680">
            <v>305122.2</v>
          </cell>
          <cell r="H1680">
            <v>228841.65</v>
          </cell>
          <cell r="I1680">
            <v>0</v>
          </cell>
          <cell r="AY1680">
            <v>25426.85</v>
          </cell>
          <cell r="CK1680">
            <v>0</v>
          </cell>
          <cell r="CL1680">
            <v>0</v>
          </cell>
          <cell r="CM1680">
            <v>0</v>
          </cell>
        </row>
        <row r="1681">
          <cell r="F1681">
            <v>21862</v>
          </cell>
          <cell r="G1681">
            <v>21862</v>
          </cell>
          <cell r="H1681">
            <v>21761.68</v>
          </cell>
          <cell r="I1681">
            <v>3617.85</v>
          </cell>
          <cell r="AY1681">
            <v>0</v>
          </cell>
          <cell r="CK1681">
            <v>0</v>
          </cell>
          <cell r="CL1681">
            <v>0</v>
          </cell>
          <cell r="CM1681">
            <v>0</v>
          </cell>
        </row>
        <row r="1682">
          <cell r="F1682">
            <v>15333</v>
          </cell>
          <cell r="G1682">
            <v>15333</v>
          </cell>
          <cell r="H1682">
            <v>6900</v>
          </cell>
          <cell r="I1682">
            <v>0</v>
          </cell>
          <cell r="AY1682">
            <v>0</v>
          </cell>
          <cell r="CK1682">
            <v>0</v>
          </cell>
          <cell r="CL1682">
            <v>0</v>
          </cell>
          <cell r="CM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CK1683">
            <v>0</v>
          </cell>
          <cell r="CL1683">
            <v>0</v>
          </cell>
          <cell r="CM1683">
            <v>0</v>
          </cell>
        </row>
        <row r="1684">
          <cell r="F1684">
            <v>0</v>
          </cell>
          <cell r="G1684">
            <v>750</v>
          </cell>
          <cell r="H1684">
            <v>350</v>
          </cell>
          <cell r="I1684">
            <v>400</v>
          </cell>
          <cell r="AY1684">
            <v>0</v>
          </cell>
          <cell r="CK1684">
            <v>0</v>
          </cell>
          <cell r="CL1684">
            <v>0</v>
          </cell>
          <cell r="CM1684">
            <v>0</v>
          </cell>
        </row>
        <row r="1685">
          <cell r="F1685">
            <v>157918</v>
          </cell>
          <cell r="G1685">
            <v>197918</v>
          </cell>
          <cell r="H1685">
            <v>120980</v>
          </cell>
          <cell r="I1685">
            <v>72335</v>
          </cell>
          <cell r="AY1685">
            <v>0</v>
          </cell>
          <cell r="CK1685">
            <v>0</v>
          </cell>
          <cell r="CL1685">
            <v>0</v>
          </cell>
          <cell r="CM1685">
            <v>0</v>
          </cell>
        </row>
        <row r="1686">
          <cell r="F1686">
            <v>8248</v>
          </cell>
          <cell r="G1686">
            <v>7498</v>
          </cell>
          <cell r="H1686">
            <v>5454.19</v>
          </cell>
          <cell r="I1686">
            <v>0</v>
          </cell>
          <cell r="AY1686">
            <v>130.4</v>
          </cell>
          <cell r="CK1686">
            <v>0</v>
          </cell>
          <cell r="CL1686">
            <v>0</v>
          </cell>
          <cell r="CM1686">
            <v>0</v>
          </cell>
        </row>
        <row r="1687">
          <cell r="F1687">
            <v>1000</v>
          </cell>
          <cell r="G1687">
            <v>1000</v>
          </cell>
          <cell r="H1687">
            <v>0</v>
          </cell>
          <cell r="I1687">
            <v>0</v>
          </cell>
          <cell r="AY1687">
            <v>0</v>
          </cell>
          <cell r="CK1687">
            <v>0</v>
          </cell>
          <cell r="CL1687">
            <v>0</v>
          </cell>
          <cell r="CM1687">
            <v>0</v>
          </cell>
        </row>
        <row r="1688">
          <cell r="F1688">
            <v>55565</v>
          </cell>
          <cell r="G1688">
            <v>45565</v>
          </cell>
          <cell r="H1688">
            <v>0</v>
          </cell>
          <cell r="I1688">
            <v>2209</v>
          </cell>
          <cell r="AY1688">
            <v>0</v>
          </cell>
          <cell r="CK1688">
            <v>0</v>
          </cell>
          <cell r="CL1688">
            <v>0</v>
          </cell>
          <cell r="CM1688">
            <v>0</v>
          </cell>
        </row>
        <row r="1689">
          <cell r="F1689">
            <v>70000</v>
          </cell>
          <cell r="G1689">
            <v>70000</v>
          </cell>
          <cell r="H1689">
            <v>62439.040000000001</v>
          </cell>
          <cell r="I1689">
            <v>7504</v>
          </cell>
          <cell r="AY1689">
            <v>0</v>
          </cell>
          <cell r="CK1689">
            <v>0</v>
          </cell>
          <cell r="CL1689">
            <v>0</v>
          </cell>
          <cell r="CM1689">
            <v>0</v>
          </cell>
        </row>
        <row r="1690">
          <cell r="F1690">
            <v>5305</v>
          </cell>
          <cell r="G1690">
            <v>5305</v>
          </cell>
          <cell r="H1690">
            <v>3484.02</v>
          </cell>
          <cell r="I1690">
            <v>40</v>
          </cell>
          <cell r="AY1690">
            <v>0</v>
          </cell>
          <cell r="CK1690">
            <v>0</v>
          </cell>
          <cell r="CL1690">
            <v>0</v>
          </cell>
          <cell r="CM1690">
            <v>0</v>
          </cell>
        </row>
        <row r="1691">
          <cell r="F1691">
            <v>82250</v>
          </cell>
          <cell r="G1691">
            <v>82250</v>
          </cell>
          <cell r="H1691">
            <v>58711.99</v>
          </cell>
          <cell r="I1691">
            <v>13646</v>
          </cell>
          <cell r="AY1691">
            <v>0</v>
          </cell>
          <cell r="CK1691">
            <v>0</v>
          </cell>
          <cell r="CL1691">
            <v>0</v>
          </cell>
          <cell r="CM1691">
            <v>0</v>
          </cell>
        </row>
        <row r="1692">
          <cell r="F1692">
            <v>10000</v>
          </cell>
          <cell r="G1692">
            <v>10000</v>
          </cell>
          <cell r="H1692">
            <v>7657.38</v>
          </cell>
          <cell r="I1692">
            <v>0</v>
          </cell>
          <cell r="AY1692">
            <v>0</v>
          </cell>
          <cell r="CK1692">
            <v>0</v>
          </cell>
          <cell r="CL1692">
            <v>0</v>
          </cell>
          <cell r="CM1692">
            <v>0</v>
          </cell>
        </row>
        <row r="1693">
          <cell r="F1693">
            <v>11616</v>
          </cell>
          <cell r="G1693">
            <v>21616</v>
          </cell>
          <cell r="H1693">
            <v>13230.39</v>
          </cell>
          <cell r="I1693">
            <v>5796</v>
          </cell>
          <cell r="AY1693">
            <v>0</v>
          </cell>
          <cell r="CK1693">
            <v>0</v>
          </cell>
          <cell r="CL1693">
            <v>0</v>
          </cell>
          <cell r="CM1693">
            <v>0</v>
          </cell>
        </row>
        <row r="1694">
          <cell r="F1694">
            <v>4000</v>
          </cell>
          <cell r="G1694">
            <v>4000</v>
          </cell>
          <cell r="H1694">
            <v>216</v>
          </cell>
          <cell r="I1694">
            <v>0</v>
          </cell>
          <cell r="AY1694">
            <v>0</v>
          </cell>
          <cell r="CK1694">
            <v>0</v>
          </cell>
          <cell r="CL1694">
            <v>0</v>
          </cell>
          <cell r="CM1694">
            <v>0</v>
          </cell>
        </row>
        <row r="1695">
          <cell r="F1695">
            <v>10180</v>
          </cell>
          <cell r="G1695">
            <v>10180</v>
          </cell>
          <cell r="H1695">
            <v>2986</v>
          </cell>
          <cell r="I1695">
            <v>6990.67</v>
          </cell>
          <cell r="AY1695">
            <v>0</v>
          </cell>
          <cell r="CK1695">
            <v>0</v>
          </cell>
          <cell r="CL1695">
            <v>0</v>
          </cell>
          <cell r="CM1695">
            <v>0</v>
          </cell>
        </row>
        <row r="1696">
          <cell r="F1696">
            <v>35000</v>
          </cell>
          <cell r="G1696">
            <v>35000</v>
          </cell>
          <cell r="H1696">
            <v>15852</v>
          </cell>
          <cell r="I1696">
            <v>12199</v>
          </cell>
          <cell r="AY1696">
            <v>0</v>
          </cell>
          <cell r="CK1696">
            <v>0</v>
          </cell>
          <cell r="CL1696">
            <v>0</v>
          </cell>
          <cell r="CM1696">
            <v>0</v>
          </cell>
        </row>
        <row r="1697">
          <cell r="F1697">
            <v>23397</v>
          </cell>
          <cell r="G1697">
            <v>23397</v>
          </cell>
          <cell r="H1697">
            <v>16661.39</v>
          </cell>
          <cell r="I1697">
            <v>6054.39</v>
          </cell>
          <cell r="AY1697">
            <v>0</v>
          </cell>
          <cell r="CK1697">
            <v>0</v>
          </cell>
          <cell r="CL1697">
            <v>0</v>
          </cell>
          <cell r="CM1697">
            <v>0</v>
          </cell>
        </row>
        <row r="1698">
          <cell r="F1698">
            <v>60825</v>
          </cell>
          <cell r="G1698">
            <v>60825</v>
          </cell>
          <cell r="H1698">
            <v>41118.54</v>
          </cell>
          <cell r="I1698">
            <v>5174.7</v>
          </cell>
          <cell r="AY1698">
            <v>664.2</v>
          </cell>
          <cell r="CK1698">
            <v>0</v>
          </cell>
          <cell r="CL1698">
            <v>0</v>
          </cell>
          <cell r="CM1698">
            <v>0</v>
          </cell>
        </row>
        <row r="1699">
          <cell r="F1699">
            <v>15851</v>
          </cell>
          <cell r="G1699">
            <v>15851</v>
          </cell>
          <cell r="H1699">
            <v>9978.94</v>
          </cell>
          <cell r="I1699">
            <v>1607.91</v>
          </cell>
          <cell r="AY1699">
            <v>0</v>
          </cell>
          <cell r="CK1699">
            <v>0</v>
          </cell>
          <cell r="CL1699">
            <v>0</v>
          </cell>
          <cell r="CM1699">
            <v>0</v>
          </cell>
        </row>
        <row r="1700">
          <cell r="F1700">
            <v>37397</v>
          </cell>
          <cell r="G1700">
            <v>37397</v>
          </cell>
          <cell r="H1700">
            <v>30624.99</v>
          </cell>
          <cell r="I1700">
            <v>3148.37</v>
          </cell>
          <cell r="AY1700">
            <v>100</v>
          </cell>
          <cell r="CK1700">
            <v>0</v>
          </cell>
          <cell r="CL1700">
            <v>0</v>
          </cell>
          <cell r="CM1700">
            <v>0</v>
          </cell>
        </row>
        <row r="1701">
          <cell r="F1701">
            <v>1331</v>
          </cell>
          <cell r="G1701">
            <v>1331</v>
          </cell>
          <cell r="H1701">
            <v>1000</v>
          </cell>
          <cell r="I1701">
            <v>0</v>
          </cell>
          <cell r="AY1701">
            <v>0</v>
          </cell>
          <cell r="CK1701">
            <v>0</v>
          </cell>
          <cell r="CL1701">
            <v>0</v>
          </cell>
          <cell r="CM1701">
            <v>0</v>
          </cell>
        </row>
        <row r="1702">
          <cell r="F1702">
            <v>8932</v>
          </cell>
          <cell r="G1702">
            <v>8932</v>
          </cell>
          <cell r="H1702">
            <v>5361.08</v>
          </cell>
          <cell r="I1702">
            <v>464</v>
          </cell>
          <cell r="AY1702">
            <v>463.21</v>
          </cell>
          <cell r="CK1702">
            <v>0</v>
          </cell>
          <cell r="CL1702">
            <v>0</v>
          </cell>
          <cell r="CM1702">
            <v>0</v>
          </cell>
        </row>
        <row r="1703">
          <cell r="F1703">
            <v>5058</v>
          </cell>
          <cell r="G1703">
            <v>5058</v>
          </cell>
          <cell r="H1703">
            <v>3954.99</v>
          </cell>
          <cell r="I1703">
            <v>0</v>
          </cell>
          <cell r="AY1703">
            <v>0</v>
          </cell>
          <cell r="CK1703">
            <v>0</v>
          </cell>
          <cell r="CL1703">
            <v>0</v>
          </cell>
          <cell r="CM1703">
            <v>0</v>
          </cell>
        </row>
        <row r="1704">
          <cell r="F1704">
            <v>3177</v>
          </cell>
          <cell r="G1704">
            <v>4677</v>
          </cell>
          <cell r="H1704">
            <v>3430.74</v>
          </cell>
          <cell r="I1704">
            <v>0</v>
          </cell>
          <cell r="AY1704">
            <v>51.24</v>
          </cell>
          <cell r="CK1704">
            <v>0</v>
          </cell>
          <cell r="CL1704">
            <v>0</v>
          </cell>
          <cell r="CM1704">
            <v>0</v>
          </cell>
        </row>
        <row r="1705">
          <cell r="F1705">
            <v>7023</v>
          </cell>
          <cell r="G1705">
            <v>5523</v>
          </cell>
          <cell r="H1705">
            <v>4257.92</v>
          </cell>
          <cell r="I1705">
            <v>0</v>
          </cell>
          <cell r="AY1705">
            <v>257.98</v>
          </cell>
          <cell r="CK1705">
            <v>0</v>
          </cell>
          <cell r="CL1705">
            <v>0</v>
          </cell>
          <cell r="CM1705">
            <v>0</v>
          </cell>
        </row>
        <row r="1706">
          <cell r="F1706">
            <v>500</v>
          </cell>
          <cell r="G1706">
            <v>500</v>
          </cell>
          <cell r="H1706">
            <v>0</v>
          </cell>
          <cell r="I1706">
            <v>0</v>
          </cell>
          <cell r="AY1706">
            <v>0</v>
          </cell>
          <cell r="CK1706">
            <v>0</v>
          </cell>
          <cell r="CL1706">
            <v>0</v>
          </cell>
          <cell r="CM1706">
            <v>0</v>
          </cell>
        </row>
        <row r="1707">
          <cell r="F1707">
            <v>187927</v>
          </cell>
          <cell r="G1707">
            <v>187927</v>
          </cell>
          <cell r="H1707">
            <v>107259.51</v>
          </cell>
          <cell r="I1707">
            <v>957.61</v>
          </cell>
          <cell r="AY1707">
            <v>1324.89</v>
          </cell>
          <cell r="CK1707">
            <v>0</v>
          </cell>
          <cell r="CL1707">
            <v>0</v>
          </cell>
          <cell r="CM1707">
            <v>0</v>
          </cell>
        </row>
        <row r="1708">
          <cell r="F1708">
            <v>126482</v>
          </cell>
          <cell r="G1708">
            <v>126482</v>
          </cell>
          <cell r="H1708">
            <v>0</v>
          </cell>
          <cell r="I1708">
            <v>0</v>
          </cell>
          <cell r="AY1708">
            <v>0</v>
          </cell>
          <cell r="CK1708">
            <v>0</v>
          </cell>
          <cell r="CL1708">
            <v>0</v>
          </cell>
          <cell r="CM1708">
            <v>0</v>
          </cell>
        </row>
        <row r="1709">
          <cell r="F1709">
            <v>1545</v>
          </cell>
          <cell r="G1709">
            <v>1545</v>
          </cell>
          <cell r="H1709">
            <v>89.01</v>
          </cell>
          <cell r="I1709">
            <v>0</v>
          </cell>
          <cell r="AY1709">
            <v>0</v>
          </cell>
          <cell r="CK1709">
            <v>0</v>
          </cell>
          <cell r="CL1709">
            <v>0</v>
          </cell>
          <cell r="CM1709">
            <v>0</v>
          </cell>
        </row>
        <row r="1711">
          <cell r="F1711">
            <v>95000</v>
          </cell>
          <cell r="G1711">
            <v>55000</v>
          </cell>
          <cell r="H1711">
            <v>0</v>
          </cell>
          <cell r="I1711">
            <v>0</v>
          </cell>
          <cell r="AY1711">
            <v>0</v>
          </cell>
          <cell r="CK1711">
            <v>0</v>
          </cell>
          <cell r="CL1711">
            <v>0</v>
          </cell>
          <cell r="CM1711">
            <v>0</v>
          </cell>
        </row>
        <row r="1712">
          <cell r="F1712">
            <v>1397052</v>
          </cell>
          <cell r="G1712">
            <v>1397052</v>
          </cell>
          <cell r="H1712">
            <v>1172350.8700000001</v>
          </cell>
          <cell r="I1712">
            <v>0</v>
          </cell>
          <cell r="AY1712">
            <v>118119.67999999999</v>
          </cell>
          <cell r="CK1712">
            <v>0</v>
          </cell>
          <cell r="CL1712">
            <v>0</v>
          </cell>
          <cell r="CM1712">
            <v>0</v>
          </cell>
        </row>
        <row r="1713">
          <cell r="F1713">
            <v>444311</v>
          </cell>
          <cell r="G1713">
            <v>672412.68</v>
          </cell>
          <cell r="H1713">
            <v>672412.68</v>
          </cell>
          <cell r="I1713">
            <v>0</v>
          </cell>
          <cell r="AY1713">
            <v>49392.52</v>
          </cell>
          <cell r="CK1713">
            <v>0</v>
          </cell>
          <cell r="CL1713">
            <v>0</v>
          </cell>
          <cell r="CM1713">
            <v>0</v>
          </cell>
        </row>
        <row r="1714">
          <cell r="F1714">
            <v>25837</v>
          </cell>
          <cell r="G1714">
            <v>33616.129999999997</v>
          </cell>
          <cell r="H1714">
            <v>33616.129999999997</v>
          </cell>
          <cell r="I1714">
            <v>0</v>
          </cell>
          <cell r="AY1714">
            <v>3304</v>
          </cell>
          <cell r="CK1714">
            <v>0</v>
          </cell>
          <cell r="CL1714">
            <v>0</v>
          </cell>
          <cell r="CM1714">
            <v>0</v>
          </cell>
        </row>
        <row r="1715">
          <cell r="F1715">
            <v>95080</v>
          </cell>
          <cell r="G1715">
            <v>95080</v>
          </cell>
          <cell r="H1715">
            <v>48727.23</v>
          </cell>
          <cell r="I1715">
            <v>0</v>
          </cell>
          <cell r="AY1715">
            <v>0</v>
          </cell>
          <cell r="CK1715">
            <v>0</v>
          </cell>
          <cell r="CL1715">
            <v>0</v>
          </cell>
          <cell r="CM1715">
            <v>0</v>
          </cell>
        </row>
        <row r="1716">
          <cell r="F1716">
            <v>278390</v>
          </cell>
          <cell r="G1716">
            <v>278390</v>
          </cell>
          <cell r="H1716">
            <v>0</v>
          </cell>
          <cell r="I1716">
            <v>0</v>
          </cell>
          <cell r="AY1716">
            <v>0</v>
          </cell>
          <cell r="CK1716">
            <v>0</v>
          </cell>
          <cell r="CL1716">
            <v>0</v>
          </cell>
          <cell r="CM1716">
            <v>0</v>
          </cell>
        </row>
        <row r="1717">
          <cell r="F1717">
            <v>0</v>
          </cell>
          <cell r="G1717">
            <v>807.4</v>
          </cell>
          <cell r="H1717">
            <v>807.4</v>
          </cell>
          <cell r="I1717">
            <v>0</v>
          </cell>
          <cell r="AY1717">
            <v>0</v>
          </cell>
          <cell r="CK1717">
            <v>0</v>
          </cell>
          <cell r="CL1717">
            <v>0</v>
          </cell>
          <cell r="CM1717">
            <v>0</v>
          </cell>
        </row>
        <row r="1718">
          <cell r="F1718">
            <v>220516</v>
          </cell>
          <cell r="G1718">
            <v>220516</v>
          </cell>
          <cell r="H1718">
            <v>179453.49</v>
          </cell>
          <cell r="I1718">
            <v>0</v>
          </cell>
          <cell r="AY1718">
            <v>17751.14</v>
          </cell>
          <cell r="CK1718">
            <v>0</v>
          </cell>
          <cell r="CL1718">
            <v>0</v>
          </cell>
          <cell r="CM1718">
            <v>0</v>
          </cell>
        </row>
        <row r="1719">
          <cell r="F1719">
            <v>36047</v>
          </cell>
          <cell r="G1719">
            <v>36047</v>
          </cell>
          <cell r="H1719">
            <v>29974.47</v>
          </cell>
          <cell r="I1719">
            <v>0</v>
          </cell>
          <cell r="AY1719">
            <v>2985.71</v>
          </cell>
          <cell r="CK1719">
            <v>0</v>
          </cell>
          <cell r="CL1719">
            <v>0</v>
          </cell>
          <cell r="CM1719">
            <v>0</v>
          </cell>
        </row>
        <row r="1720">
          <cell r="F1720">
            <v>66000</v>
          </cell>
          <cell r="G1720">
            <v>66000</v>
          </cell>
          <cell r="H1720">
            <v>55092.94</v>
          </cell>
          <cell r="I1720">
            <v>0</v>
          </cell>
          <cell r="AY1720">
            <v>5263.05</v>
          </cell>
          <cell r="CK1720">
            <v>0</v>
          </cell>
          <cell r="CL1720">
            <v>0</v>
          </cell>
          <cell r="CM1720">
            <v>0</v>
          </cell>
        </row>
        <row r="1721">
          <cell r="F1721">
            <v>31653</v>
          </cell>
          <cell r="G1721">
            <v>36697.699999999997</v>
          </cell>
          <cell r="H1721">
            <v>36697.699999999997</v>
          </cell>
          <cell r="I1721">
            <v>0</v>
          </cell>
          <cell r="AY1721">
            <v>0</v>
          </cell>
          <cell r="CK1721">
            <v>0</v>
          </cell>
          <cell r="CL1721">
            <v>0</v>
          </cell>
          <cell r="CM1721">
            <v>0</v>
          </cell>
        </row>
        <row r="1722">
          <cell r="F1722">
            <v>176555</v>
          </cell>
          <cell r="G1722">
            <v>176555</v>
          </cell>
          <cell r="H1722">
            <v>129956.72</v>
          </cell>
          <cell r="I1722">
            <v>0</v>
          </cell>
          <cell r="AY1722">
            <v>13989.19</v>
          </cell>
          <cell r="CK1722">
            <v>0</v>
          </cell>
          <cell r="CL1722">
            <v>0</v>
          </cell>
          <cell r="CM1722">
            <v>0</v>
          </cell>
        </row>
        <row r="1723">
          <cell r="F1723">
            <v>131543</v>
          </cell>
          <cell r="G1723">
            <v>131543</v>
          </cell>
          <cell r="H1723">
            <v>117336.9</v>
          </cell>
          <cell r="I1723">
            <v>0</v>
          </cell>
          <cell r="AY1723">
            <v>8159.34</v>
          </cell>
          <cell r="CK1723">
            <v>0</v>
          </cell>
          <cell r="CL1723">
            <v>0</v>
          </cell>
          <cell r="CM1723">
            <v>0</v>
          </cell>
        </row>
        <row r="1724">
          <cell r="F1724">
            <v>521</v>
          </cell>
          <cell r="G1724">
            <v>521</v>
          </cell>
          <cell r="H1724">
            <v>339.8</v>
          </cell>
          <cell r="I1724">
            <v>0</v>
          </cell>
          <cell r="AY1724">
            <v>36</v>
          </cell>
          <cell r="CK1724">
            <v>0</v>
          </cell>
          <cell r="CL1724">
            <v>0</v>
          </cell>
          <cell r="CM1724">
            <v>0</v>
          </cell>
        </row>
        <row r="1725">
          <cell r="F1725">
            <v>16989</v>
          </cell>
          <cell r="G1725">
            <v>16989</v>
          </cell>
          <cell r="H1725">
            <v>16905</v>
          </cell>
          <cell r="I1725">
            <v>0</v>
          </cell>
          <cell r="AY1725">
            <v>0</v>
          </cell>
          <cell r="CK1725">
            <v>0</v>
          </cell>
          <cell r="CL1725">
            <v>0</v>
          </cell>
          <cell r="CM1725">
            <v>0</v>
          </cell>
        </row>
        <row r="1726">
          <cell r="F1726">
            <v>4125</v>
          </cell>
          <cell r="G1726">
            <v>4125</v>
          </cell>
          <cell r="H1726">
            <v>2829.13</v>
          </cell>
          <cell r="I1726">
            <v>535.9</v>
          </cell>
          <cell r="AY1726">
            <v>295.85000000000002</v>
          </cell>
          <cell r="CK1726">
            <v>0</v>
          </cell>
          <cell r="CL1726">
            <v>0</v>
          </cell>
          <cell r="CM1726">
            <v>0</v>
          </cell>
        </row>
        <row r="1727">
          <cell r="F1727">
            <v>1632</v>
          </cell>
          <cell r="G1727">
            <v>1632</v>
          </cell>
          <cell r="H1727">
            <v>1264.28</v>
          </cell>
          <cell r="I1727">
            <v>153.80000000000001</v>
          </cell>
          <cell r="AY1727">
            <v>91.97</v>
          </cell>
          <cell r="CK1727">
            <v>0</v>
          </cell>
          <cell r="CL1727">
            <v>0</v>
          </cell>
          <cell r="CM1727">
            <v>0</v>
          </cell>
        </row>
        <row r="1728">
          <cell r="F1728">
            <v>9250</v>
          </cell>
          <cell r="G1728">
            <v>9250</v>
          </cell>
          <cell r="H1728">
            <v>7535.27</v>
          </cell>
          <cell r="I1728">
            <v>1299.47</v>
          </cell>
          <cell r="AY1728">
            <v>0</v>
          </cell>
          <cell r="CK1728">
            <v>0</v>
          </cell>
          <cell r="CL1728">
            <v>0</v>
          </cell>
          <cell r="CM1728">
            <v>0</v>
          </cell>
        </row>
        <row r="1729">
          <cell r="F1729">
            <v>500</v>
          </cell>
          <cell r="G1729">
            <v>500</v>
          </cell>
          <cell r="H1729">
            <v>299.5</v>
          </cell>
          <cell r="I1729">
            <v>0</v>
          </cell>
          <cell r="AY1729">
            <v>0</v>
          </cell>
          <cell r="CK1729">
            <v>0</v>
          </cell>
          <cell r="CL1729">
            <v>0</v>
          </cell>
          <cell r="CM1729">
            <v>0</v>
          </cell>
        </row>
        <row r="1730">
          <cell r="F1730">
            <v>9947</v>
          </cell>
          <cell r="G1730">
            <v>9947</v>
          </cell>
          <cell r="H1730">
            <v>5768.8</v>
          </cell>
          <cell r="I1730">
            <v>170</v>
          </cell>
          <cell r="AY1730">
            <v>0</v>
          </cell>
          <cell r="CK1730">
            <v>0</v>
          </cell>
          <cell r="CL1730">
            <v>0</v>
          </cell>
          <cell r="CM1730">
            <v>0</v>
          </cell>
        </row>
        <row r="1731">
          <cell r="F1731">
            <v>500</v>
          </cell>
          <cell r="G1731">
            <v>500</v>
          </cell>
          <cell r="H1731">
            <v>115.36</v>
          </cell>
          <cell r="I1731">
            <v>0</v>
          </cell>
          <cell r="AY1731">
            <v>0</v>
          </cell>
          <cell r="CK1731">
            <v>0</v>
          </cell>
          <cell r="CL1731">
            <v>0</v>
          </cell>
          <cell r="CM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CK1732">
            <v>0</v>
          </cell>
          <cell r="CL1732">
            <v>0</v>
          </cell>
          <cell r="CM1732">
            <v>0</v>
          </cell>
        </row>
        <row r="1734">
          <cell r="F1734">
            <v>0</v>
          </cell>
          <cell r="G1734">
            <v>83087.87</v>
          </cell>
          <cell r="H1734">
            <v>70763.759999999995</v>
          </cell>
          <cell r="I1734">
            <v>0</v>
          </cell>
          <cell r="AY1734">
            <v>0</v>
          </cell>
          <cell r="CK1734">
            <v>0</v>
          </cell>
          <cell r="CL1734">
            <v>0</v>
          </cell>
          <cell r="CM1734">
            <v>0</v>
          </cell>
        </row>
        <row r="1735">
          <cell r="F1735">
            <v>1533660</v>
          </cell>
          <cell r="G1735">
            <v>1533660</v>
          </cell>
          <cell r="H1735">
            <v>1237696.5</v>
          </cell>
          <cell r="I1735">
            <v>0</v>
          </cell>
          <cell r="AY1735">
            <v>142289.24</v>
          </cell>
          <cell r="CK1735">
            <v>0</v>
          </cell>
          <cell r="CL1735">
            <v>0</v>
          </cell>
          <cell r="CM1735">
            <v>0</v>
          </cell>
        </row>
        <row r="1736">
          <cell r="F1736">
            <v>0</v>
          </cell>
          <cell r="G1736">
            <v>27847.32</v>
          </cell>
          <cell r="H1736">
            <v>27847.32</v>
          </cell>
          <cell r="I1736">
            <v>0</v>
          </cell>
          <cell r="AY1736">
            <v>0</v>
          </cell>
          <cell r="CK1736">
            <v>0</v>
          </cell>
          <cell r="CL1736">
            <v>0</v>
          </cell>
          <cell r="CM1736">
            <v>0</v>
          </cell>
        </row>
        <row r="1737">
          <cell r="F1737">
            <v>0</v>
          </cell>
          <cell r="G1737">
            <v>35857.379999999997</v>
          </cell>
          <cell r="H1737">
            <v>35857.379999999997</v>
          </cell>
          <cell r="I1737">
            <v>0</v>
          </cell>
          <cell r="AY1737">
            <v>9369.15</v>
          </cell>
          <cell r="CK1737">
            <v>0</v>
          </cell>
          <cell r="CL1737">
            <v>0</v>
          </cell>
          <cell r="CM1737">
            <v>0</v>
          </cell>
        </row>
        <row r="1738">
          <cell r="F1738">
            <v>110053</v>
          </cell>
          <cell r="G1738">
            <v>110053</v>
          </cell>
          <cell r="H1738">
            <v>102210.56</v>
          </cell>
          <cell r="I1738">
            <v>0</v>
          </cell>
          <cell r="AY1738">
            <v>10315.93</v>
          </cell>
          <cell r="CK1738">
            <v>0</v>
          </cell>
          <cell r="CL1738">
            <v>0</v>
          </cell>
          <cell r="CM1738">
            <v>0</v>
          </cell>
        </row>
        <row r="1739">
          <cell r="F1739">
            <v>121961</v>
          </cell>
          <cell r="G1739">
            <v>121961</v>
          </cell>
          <cell r="H1739">
            <v>52094.36</v>
          </cell>
          <cell r="I1739">
            <v>0</v>
          </cell>
          <cell r="AY1739">
            <v>0</v>
          </cell>
          <cell r="CK1739">
            <v>0</v>
          </cell>
          <cell r="CL1739">
            <v>0</v>
          </cell>
          <cell r="CM1739">
            <v>0</v>
          </cell>
        </row>
        <row r="1740">
          <cell r="F1740">
            <v>320915</v>
          </cell>
          <cell r="G1740">
            <v>320915</v>
          </cell>
          <cell r="H1740">
            <v>0</v>
          </cell>
          <cell r="I1740">
            <v>0</v>
          </cell>
          <cell r="AY1740">
            <v>0</v>
          </cell>
          <cell r="CK1740">
            <v>0</v>
          </cell>
          <cell r="CL1740">
            <v>0</v>
          </cell>
          <cell r="CM1740">
            <v>0</v>
          </cell>
        </row>
        <row r="1741">
          <cell r="F1741">
            <v>258737</v>
          </cell>
          <cell r="G1741">
            <v>258737</v>
          </cell>
          <cell r="H1741">
            <v>200697.95</v>
          </cell>
          <cell r="I1741">
            <v>0</v>
          </cell>
          <cell r="AY1741">
            <v>22642.61</v>
          </cell>
          <cell r="CK1741">
            <v>0</v>
          </cell>
          <cell r="CL1741">
            <v>0</v>
          </cell>
          <cell r="CM1741">
            <v>0</v>
          </cell>
        </row>
        <row r="1742">
          <cell r="F1742">
            <v>41640</v>
          </cell>
          <cell r="G1742">
            <v>41640</v>
          </cell>
          <cell r="H1742">
            <v>33030.400000000001</v>
          </cell>
          <cell r="I1742">
            <v>0</v>
          </cell>
          <cell r="AY1742">
            <v>3728.83</v>
          </cell>
          <cell r="CK1742">
            <v>0</v>
          </cell>
          <cell r="CL1742">
            <v>0</v>
          </cell>
          <cell r="CM1742">
            <v>0</v>
          </cell>
        </row>
        <row r="1743">
          <cell r="F1743">
            <v>85800</v>
          </cell>
          <cell r="G1743">
            <v>85800</v>
          </cell>
          <cell r="H1743">
            <v>67244.59</v>
          </cell>
          <cell r="I1743">
            <v>0</v>
          </cell>
          <cell r="AY1743">
            <v>7565.01</v>
          </cell>
          <cell r="CK1743">
            <v>0</v>
          </cell>
          <cell r="CL1743">
            <v>0</v>
          </cell>
          <cell r="CM1743">
            <v>0</v>
          </cell>
        </row>
        <row r="1744">
          <cell r="F1744">
            <v>36488</v>
          </cell>
          <cell r="G1744">
            <v>39072.54</v>
          </cell>
          <cell r="H1744">
            <v>39072.54</v>
          </cell>
          <cell r="I1744">
            <v>0</v>
          </cell>
          <cell r="AY1744">
            <v>0</v>
          </cell>
          <cell r="CK1744">
            <v>0</v>
          </cell>
          <cell r="CL1744">
            <v>0</v>
          </cell>
          <cell r="CM1744">
            <v>0</v>
          </cell>
        </row>
        <row r="1745">
          <cell r="F1745">
            <v>193307</v>
          </cell>
          <cell r="G1745">
            <v>193307</v>
          </cell>
          <cell r="H1745">
            <v>143966.98000000001</v>
          </cell>
          <cell r="I1745">
            <v>0</v>
          </cell>
          <cell r="AY1745">
            <v>15078.17</v>
          </cell>
          <cell r="CK1745">
            <v>0</v>
          </cell>
          <cell r="CL1745">
            <v>0</v>
          </cell>
          <cell r="CM1745">
            <v>0</v>
          </cell>
        </row>
        <row r="1746">
          <cell r="F1746">
            <v>500</v>
          </cell>
          <cell r="G1746">
            <v>500</v>
          </cell>
          <cell r="H1746">
            <v>495.08</v>
          </cell>
          <cell r="I1746">
            <v>0</v>
          </cell>
          <cell r="AY1746">
            <v>161</v>
          </cell>
          <cell r="CK1746">
            <v>0</v>
          </cell>
          <cell r="CL1746">
            <v>0</v>
          </cell>
          <cell r="CM1746">
            <v>0</v>
          </cell>
        </row>
        <row r="1747">
          <cell r="F1747">
            <v>11354</v>
          </cell>
          <cell r="G1747">
            <v>12353</v>
          </cell>
          <cell r="H1747">
            <v>10936.15</v>
          </cell>
          <cell r="I1747">
            <v>0</v>
          </cell>
          <cell r="AY1747">
            <v>0</v>
          </cell>
          <cell r="CK1747">
            <v>0</v>
          </cell>
          <cell r="CL1747">
            <v>0</v>
          </cell>
          <cell r="CM1747">
            <v>0</v>
          </cell>
        </row>
        <row r="1748">
          <cell r="F1748">
            <v>34523</v>
          </cell>
          <cell r="G1748">
            <v>34523</v>
          </cell>
          <cell r="H1748">
            <v>27247.599999999999</v>
          </cell>
          <cell r="I1748">
            <v>0</v>
          </cell>
          <cell r="AY1748">
            <v>2823.8</v>
          </cell>
          <cell r="CK1748">
            <v>0</v>
          </cell>
          <cell r="CL1748">
            <v>0</v>
          </cell>
          <cell r="CM1748">
            <v>0</v>
          </cell>
        </row>
        <row r="1749">
          <cell r="F1749">
            <v>552</v>
          </cell>
          <cell r="G1749">
            <v>552</v>
          </cell>
          <cell r="H1749">
            <v>360.14</v>
          </cell>
          <cell r="I1749">
            <v>0</v>
          </cell>
          <cell r="AY1749">
            <v>38.159999999999997</v>
          </cell>
          <cell r="CK1749">
            <v>0</v>
          </cell>
          <cell r="CL1749">
            <v>0</v>
          </cell>
          <cell r="CM1749">
            <v>0</v>
          </cell>
        </row>
        <row r="1750">
          <cell r="F1750">
            <v>17737</v>
          </cell>
          <cell r="G1750">
            <v>17737</v>
          </cell>
          <cell r="H1750">
            <v>9480.65</v>
          </cell>
          <cell r="I1750">
            <v>2972.75</v>
          </cell>
          <cell r="AY1750">
            <v>0</v>
          </cell>
          <cell r="CK1750">
            <v>0</v>
          </cell>
          <cell r="CL1750">
            <v>0</v>
          </cell>
          <cell r="CM1750">
            <v>0</v>
          </cell>
        </row>
        <row r="1751">
          <cell r="F1751">
            <v>6057</v>
          </cell>
          <cell r="G1751">
            <v>6057</v>
          </cell>
          <cell r="H1751">
            <v>4100.04</v>
          </cell>
          <cell r="I1751">
            <v>526.9</v>
          </cell>
          <cell r="AY1751">
            <v>440</v>
          </cell>
          <cell r="CK1751">
            <v>0</v>
          </cell>
          <cell r="CL1751">
            <v>0</v>
          </cell>
          <cell r="CM1751">
            <v>0</v>
          </cell>
        </row>
        <row r="1752">
          <cell r="F1752">
            <v>1532</v>
          </cell>
          <cell r="G1752">
            <v>1532</v>
          </cell>
          <cell r="H1752">
            <v>1127.0999999999999</v>
          </cell>
          <cell r="I1752">
            <v>136.1</v>
          </cell>
          <cell r="AY1752">
            <v>0</v>
          </cell>
          <cell r="CK1752">
            <v>0</v>
          </cell>
          <cell r="CL1752">
            <v>0</v>
          </cell>
          <cell r="CM1752">
            <v>0</v>
          </cell>
        </row>
        <row r="1753">
          <cell r="F1753">
            <v>2574</v>
          </cell>
          <cell r="G1753">
            <v>2574</v>
          </cell>
          <cell r="H1753">
            <v>2484.79</v>
          </cell>
          <cell r="I1753">
            <v>0</v>
          </cell>
          <cell r="AY1753">
            <v>0</v>
          </cell>
          <cell r="CK1753">
            <v>0</v>
          </cell>
          <cell r="CL1753">
            <v>0</v>
          </cell>
          <cell r="CM1753">
            <v>0</v>
          </cell>
        </row>
        <row r="1754">
          <cell r="F1754">
            <v>521</v>
          </cell>
          <cell r="G1754">
            <v>521</v>
          </cell>
          <cell r="H1754">
            <v>314</v>
          </cell>
          <cell r="I1754">
            <v>0</v>
          </cell>
          <cell r="AY1754">
            <v>0</v>
          </cell>
          <cell r="CK1754">
            <v>0</v>
          </cell>
          <cell r="CL1754">
            <v>0</v>
          </cell>
          <cell r="CM1754">
            <v>0</v>
          </cell>
        </row>
        <row r="1755">
          <cell r="F1755">
            <v>500</v>
          </cell>
          <cell r="G1755">
            <v>500</v>
          </cell>
          <cell r="H1755">
            <v>256</v>
          </cell>
          <cell r="I1755">
            <v>0</v>
          </cell>
          <cell r="AY1755">
            <v>0</v>
          </cell>
          <cell r="CK1755">
            <v>0</v>
          </cell>
          <cell r="CL1755">
            <v>0</v>
          </cell>
          <cell r="CM1755">
            <v>0</v>
          </cell>
        </row>
        <row r="1756">
          <cell r="F1756">
            <v>13381</v>
          </cell>
          <cell r="G1756">
            <v>13381</v>
          </cell>
          <cell r="H1756">
            <v>5505.87</v>
          </cell>
          <cell r="I1756">
            <v>0</v>
          </cell>
          <cell r="AY1756">
            <v>0</v>
          </cell>
          <cell r="CK1756">
            <v>0</v>
          </cell>
          <cell r="CL1756">
            <v>0</v>
          </cell>
          <cell r="CM1756">
            <v>0</v>
          </cell>
        </row>
        <row r="1757">
          <cell r="F1757">
            <v>736512</v>
          </cell>
          <cell r="G1757">
            <v>759398.72</v>
          </cell>
          <cell r="H1757">
            <v>619701.91</v>
          </cell>
          <cell r="I1757">
            <v>0</v>
          </cell>
          <cell r="AY1757">
            <v>80115.929999999993</v>
          </cell>
          <cell r="CK1757">
            <v>0</v>
          </cell>
          <cell r="CL1757">
            <v>0</v>
          </cell>
          <cell r="CM1757">
            <v>0</v>
          </cell>
        </row>
        <row r="1758">
          <cell r="F1758">
            <v>0</v>
          </cell>
          <cell r="G1758">
            <v>69022.48</v>
          </cell>
          <cell r="H1758">
            <v>69022.48</v>
          </cell>
          <cell r="I1758">
            <v>0</v>
          </cell>
          <cell r="AY1758">
            <v>0</v>
          </cell>
          <cell r="CK1758">
            <v>0</v>
          </cell>
          <cell r="CL1758">
            <v>0</v>
          </cell>
          <cell r="CM1758">
            <v>0</v>
          </cell>
        </row>
        <row r="1759">
          <cell r="F1759">
            <v>46090</v>
          </cell>
          <cell r="G1759">
            <v>46417.5</v>
          </cell>
          <cell r="H1759">
            <v>36410.5</v>
          </cell>
          <cell r="I1759">
            <v>0</v>
          </cell>
          <cell r="AY1759">
            <v>4712</v>
          </cell>
          <cell r="CK1759">
            <v>0</v>
          </cell>
          <cell r="CL1759">
            <v>0</v>
          </cell>
          <cell r="CM1759">
            <v>0</v>
          </cell>
        </row>
        <row r="1760">
          <cell r="F1760">
            <v>60581</v>
          </cell>
          <cell r="G1760">
            <v>60581</v>
          </cell>
          <cell r="H1760">
            <v>28658.59</v>
          </cell>
          <cell r="I1760">
            <v>0</v>
          </cell>
          <cell r="AY1760">
            <v>0</v>
          </cell>
          <cell r="CK1760">
            <v>0</v>
          </cell>
          <cell r="CL1760">
            <v>0</v>
          </cell>
          <cell r="CM1760">
            <v>0</v>
          </cell>
        </row>
        <row r="1761">
          <cell r="F1761">
            <v>152859</v>
          </cell>
          <cell r="G1761">
            <v>152859</v>
          </cell>
          <cell r="H1761">
            <v>0</v>
          </cell>
          <cell r="I1761">
            <v>0</v>
          </cell>
          <cell r="AY1761">
            <v>0</v>
          </cell>
          <cell r="CK1761">
            <v>0</v>
          </cell>
          <cell r="CL1761">
            <v>0</v>
          </cell>
          <cell r="CM1761">
            <v>0</v>
          </cell>
        </row>
        <row r="1762">
          <cell r="F1762">
            <v>122667</v>
          </cell>
          <cell r="G1762">
            <v>123823.19</v>
          </cell>
          <cell r="H1762">
            <v>97306.81</v>
          </cell>
          <cell r="I1762">
            <v>0</v>
          </cell>
          <cell r="AY1762">
            <v>12498.55</v>
          </cell>
          <cell r="CK1762">
            <v>0</v>
          </cell>
          <cell r="CL1762">
            <v>0</v>
          </cell>
          <cell r="CM1762">
            <v>0</v>
          </cell>
        </row>
        <row r="1763">
          <cell r="F1763">
            <v>19826</v>
          </cell>
          <cell r="G1763">
            <v>19826</v>
          </cell>
          <cell r="H1763">
            <v>16119.23</v>
          </cell>
          <cell r="I1763">
            <v>0</v>
          </cell>
          <cell r="AY1763">
            <v>2068.48</v>
          </cell>
          <cell r="CK1763">
            <v>0</v>
          </cell>
          <cell r="CL1763">
            <v>0</v>
          </cell>
          <cell r="CM1763">
            <v>0</v>
          </cell>
        </row>
        <row r="1764">
          <cell r="F1764">
            <v>39600</v>
          </cell>
          <cell r="G1764">
            <v>39600</v>
          </cell>
          <cell r="H1764">
            <v>31635.37</v>
          </cell>
          <cell r="I1764">
            <v>0</v>
          </cell>
          <cell r="AY1764">
            <v>4066.34</v>
          </cell>
          <cell r="CK1764">
            <v>0</v>
          </cell>
          <cell r="CL1764">
            <v>0</v>
          </cell>
          <cell r="CM1764">
            <v>0</v>
          </cell>
        </row>
        <row r="1765">
          <cell r="F1765">
            <v>17375</v>
          </cell>
          <cell r="G1765">
            <v>14790.46</v>
          </cell>
          <cell r="H1765">
            <v>13885.73</v>
          </cell>
          <cell r="I1765">
            <v>0</v>
          </cell>
          <cell r="AY1765">
            <v>0</v>
          </cell>
          <cell r="CK1765">
            <v>0</v>
          </cell>
          <cell r="CL1765">
            <v>0</v>
          </cell>
          <cell r="CM1765">
            <v>0</v>
          </cell>
        </row>
        <row r="1766">
          <cell r="F1766">
            <v>96139</v>
          </cell>
          <cell r="G1766">
            <v>96139</v>
          </cell>
          <cell r="H1766">
            <v>71194.850000000006</v>
          </cell>
          <cell r="I1766">
            <v>0</v>
          </cell>
          <cell r="AY1766">
            <v>8629.18</v>
          </cell>
          <cell r="CK1766">
            <v>0</v>
          </cell>
          <cell r="CL1766">
            <v>0</v>
          </cell>
          <cell r="CM1766">
            <v>0</v>
          </cell>
        </row>
        <row r="1767">
          <cell r="F1767">
            <v>7276</v>
          </cell>
          <cell r="G1767">
            <v>7401.05</v>
          </cell>
          <cell r="H1767">
            <v>5664.21</v>
          </cell>
          <cell r="I1767">
            <v>0</v>
          </cell>
          <cell r="AY1767">
            <v>0</v>
          </cell>
          <cell r="CK1767">
            <v>0</v>
          </cell>
          <cell r="CL1767">
            <v>0</v>
          </cell>
          <cell r="CM1767">
            <v>0</v>
          </cell>
        </row>
        <row r="1768">
          <cell r="F1768">
            <v>12594</v>
          </cell>
          <cell r="G1768">
            <v>12594</v>
          </cell>
          <cell r="H1768">
            <v>9915</v>
          </cell>
          <cell r="I1768">
            <v>0</v>
          </cell>
          <cell r="AY1768">
            <v>0</v>
          </cell>
          <cell r="CK1768">
            <v>0</v>
          </cell>
          <cell r="CL1768">
            <v>0</v>
          </cell>
          <cell r="CM1768">
            <v>0</v>
          </cell>
        </row>
        <row r="1769">
          <cell r="F1769">
            <v>521</v>
          </cell>
          <cell r="G1769">
            <v>521</v>
          </cell>
          <cell r="H1769">
            <v>339.8</v>
          </cell>
          <cell r="I1769">
            <v>0</v>
          </cell>
          <cell r="AY1769">
            <v>36</v>
          </cell>
          <cell r="CK1769">
            <v>0</v>
          </cell>
          <cell r="CL1769">
            <v>0</v>
          </cell>
          <cell r="CM1769">
            <v>0</v>
          </cell>
        </row>
        <row r="1770">
          <cell r="F1770">
            <v>500</v>
          </cell>
          <cell r="G1770">
            <v>500</v>
          </cell>
          <cell r="H1770">
            <v>260</v>
          </cell>
          <cell r="I1770">
            <v>102.15</v>
          </cell>
          <cell r="AY1770">
            <v>0</v>
          </cell>
          <cell r="CK1770">
            <v>0</v>
          </cell>
          <cell r="CL1770">
            <v>0</v>
          </cell>
          <cell r="CM1770">
            <v>0</v>
          </cell>
        </row>
        <row r="1771">
          <cell r="F1771">
            <v>11000</v>
          </cell>
          <cell r="G1771">
            <v>11000</v>
          </cell>
          <cell r="H1771">
            <v>9838.9699999999993</v>
          </cell>
          <cell r="I1771">
            <v>1161</v>
          </cell>
          <cell r="AY1771">
            <v>0</v>
          </cell>
          <cell r="CK1771">
            <v>0</v>
          </cell>
          <cell r="CL1771">
            <v>0</v>
          </cell>
          <cell r="CM1771">
            <v>0</v>
          </cell>
        </row>
        <row r="1772">
          <cell r="F1772">
            <v>3266</v>
          </cell>
          <cell r="G1772">
            <v>3266</v>
          </cell>
          <cell r="H1772">
            <v>2309.17</v>
          </cell>
          <cell r="I1772">
            <v>348.72</v>
          </cell>
          <cell r="AY1772">
            <v>0</v>
          </cell>
          <cell r="CK1772">
            <v>0</v>
          </cell>
          <cell r="CL1772">
            <v>0</v>
          </cell>
          <cell r="CM1772">
            <v>0</v>
          </cell>
        </row>
        <row r="1773">
          <cell r="F1773">
            <v>1261</v>
          </cell>
          <cell r="G1773">
            <v>1261</v>
          </cell>
          <cell r="H1773">
            <v>885.82</v>
          </cell>
          <cell r="I1773">
            <v>130.4</v>
          </cell>
          <cell r="AY1773">
            <v>0</v>
          </cell>
          <cell r="CK1773">
            <v>0</v>
          </cell>
          <cell r="CL1773">
            <v>0</v>
          </cell>
          <cell r="CM1773">
            <v>0</v>
          </cell>
        </row>
        <row r="1774">
          <cell r="F1774">
            <v>3959</v>
          </cell>
          <cell r="G1774">
            <v>3959</v>
          </cell>
          <cell r="H1774">
            <v>2217.9499999999998</v>
          </cell>
          <cell r="I1774">
            <v>1270.0899999999999</v>
          </cell>
          <cell r="AY1774">
            <v>0</v>
          </cell>
          <cell r="CK1774">
            <v>0</v>
          </cell>
          <cell r="CL1774">
            <v>0</v>
          </cell>
          <cell r="CM1774">
            <v>0</v>
          </cell>
        </row>
        <row r="1775">
          <cell r="F1775">
            <v>500</v>
          </cell>
          <cell r="G1775">
            <v>500</v>
          </cell>
          <cell r="H1775">
            <v>261</v>
          </cell>
          <cell r="I1775">
            <v>0</v>
          </cell>
          <cell r="AY1775">
            <v>0</v>
          </cell>
          <cell r="CK1775">
            <v>0</v>
          </cell>
          <cell r="CL1775">
            <v>0</v>
          </cell>
          <cell r="CM1775">
            <v>0</v>
          </cell>
        </row>
        <row r="1776">
          <cell r="F1776">
            <v>500</v>
          </cell>
          <cell r="G1776">
            <v>500</v>
          </cell>
          <cell r="H1776">
            <v>226.98</v>
          </cell>
          <cell r="I1776">
            <v>0</v>
          </cell>
          <cell r="AY1776">
            <v>0</v>
          </cell>
          <cell r="CK1776">
            <v>0</v>
          </cell>
          <cell r="CL1776">
            <v>0</v>
          </cell>
          <cell r="CM1776">
            <v>0</v>
          </cell>
        </row>
        <row r="1777">
          <cell r="F1777">
            <v>29154</v>
          </cell>
          <cell r="G1777">
            <v>29154</v>
          </cell>
          <cell r="H1777">
            <v>18306.189999999999</v>
          </cell>
          <cell r="I1777">
            <v>314.76</v>
          </cell>
          <cell r="AY1777">
            <v>799.14</v>
          </cell>
          <cell r="CK1777">
            <v>0</v>
          </cell>
          <cell r="CL1777">
            <v>0</v>
          </cell>
          <cell r="CM1777">
            <v>0</v>
          </cell>
        </row>
        <row r="1778">
          <cell r="F1778">
            <v>585744</v>
          </cell>
          <cell r="G1778">
            <v>585744</v>
          </cell>
          <cell r="H1778">
            <v>488127.89</v>
          </cell>
          <cell r="I1778">
            <v>0</v>
          </cell>
          <cell r="AY1778">
            <v>56061.55</v>
          </cell>
          <cell r="CK1778">
            <v>0</v>
          </cell>
          <cell r="CL1778">
            <v>0</v>
          </cell>
          <cell r="CM1778">
            <v>0</v>
          </cell>
        </row>
        <row r="1779">
          <cell r="F1779">
            <v>0</v>
          </cell>
          <cell r="G1779">
            <v>23696.01</v>
          </cell>
          <cell r="H1779">
            <v>23696.01</v>
          </cell>
          <cell r="I1779">
            <v>0</v>
          </cell>
          <cell r="AY1779">
            <v>0</v>
          </cell>
          <cell r="CK1779">
            <v>0</v>
          </cell>
          <cell r="CL1779">
            <v>0</v>
          </cell>
          <cell r="CM1779">
            <v>0</v>
          </cell>
        </row>
        <row r="1780">
          <cell r="F1780">
            <v>65352</v>
          </cell>
          <cell r="G1780">
            <v>65352</v>
          </cell>
          <cell r="H1780">
            <v>57402</v>
          </cell>
          <cell r="I1780">
            <v>0</v>
          </cell>
          <cell r="AY1780">
            <v>5718</v>
          </cell>
          <cell r="CK1780">
            <v>0</v>
          </cell>
          <cell r="CL1780">
            <v>0</v>
          </cell>
          <cell r="CM1780">
            <v>0</v>
          </cell>
        </row>
        <row r="1781">
          <cell r="F1781">
            <v>55065</v>
          </cell>
          <cell r="G1781">
            <v>55065</v>
          </cell>
          <cell r="H1781">
            <v>24559.4</v>
          </cell>
          <cell r="I1781">
            <v>0</v>
          </cell>
          <cell r="AY1781">
            <v>0</v>
          </cell>
          <cell r="CK1781">
            <v>0</v>
          </cell>
          <cell r="CL1781">
            <v>0</v>
          </cell>
          <cell r="CM1781">
            <v>0</v>
          </cell>
        </row>
        <row r="1782">
          <cell r="F1782">
            <v>126602</v>
          </cell>
          <cell r="G1782">
            <v>126602</v>
          </cell>
          <cell r="H1782">
            <v>0</v>
          </cell>
          <cell r="I1782">
            <v>0</v>
          </cell>
          <cell r="AY1782">
            <v>0</v>
          </cell>
          <cell r="CK1782">
            <v>0</v>
          </cell>
          <cell r="CL1782">
            <v>0</v>
          </cell>
          <cell r="CM1782">
            <v>0</v>
          </cell>
        </row>
        <row r="1783">
          <cell r="F1783">
            <v>102075</v>
          </cell>
          <cell r="G1783">
            <v>102075</v>
          </cell>
          <cell r="H1783">
            <v>80049.94</v>
          </cell>
          <cell r="I1783">
            <v>0</v>
          </cell>
          <cell r="AY1783">
            <v>8941.26</v>
          </cell>
          <cell r="CK1783">
            <v>0</v>
          </cell>
          <cell r="CL1783">
            <v>0</v>
          </cell>
          <cell r="CM1783">
            <v>0</v>
          </cell>
        </row>
        <row r="1784">
          <cell r="F1784">
            <v>16494</v>
          </cell>
          <cell r="G1784">
            <v>16494</v>
          </cell>
          <cell r="H1784">
            <v>13218</v>
          </cell>
          <cell r="I1784">
            <v>0</v>
          </cell>
          <cell r="AY1784">
            <v>1478.34</v>
          </cell>
          <cell r="CK1784">
            <v>0</v>
          </cell>
          <cell r="CL1784">
            <v>0</v>
          </cell>
          <cell r="CM1784">
            <v>0</v>
          </cell>
        </row>
        <row r="1785">
          <cell r="F1785">
            <v>33000</v>
          </cell>
          <cell r="G1785">
            <v>33000</v>
          </cell>
          <cell r="H1785">
            <v>26324.93</v>
          </cell>
          <cell r="I1785">
            <v>0</v>
          </cell>
          <cell r="AY1785">
            <v>2924.93</v>
          </cell>
          <cell r="CK1785">
            <v>0</v>
          </cell>
          <cell r="CL1785">
            <v>0</v>
          </cell>
          <cell r="CM1785">
            <v>0</v>
          </cell>
        </row>
        <row r="1786">
          <cell r="F1786">
            <v>14469</v>
          </cell>
          <cell r="G1786">
            <v>15557.04</v>
          </cell>
          <cell r="H1786">
            <v>15557.04</v>
          </cell>
          <cell r="I1786">
            <v>0</v>
          </cell>
          <cell r="AY1786">
            <v>0</v>
          </cell>
          <cell r="CK1786">
            <v>0</v>
          </cell>
          <cell r="CL1786">
            <v>0</v>
          </cell>
          <cell r="CM1786">
            <v>0</v>
          </cell>
        </row>
        <row r="1787">
          <cell r="F1787">
            <v>79897</v>
          </cell>
          <cell r="G1787">
            <v>79897</v>
          </cell>
          <cell r="H1787">
            <v>58990.47</v>
          </cell>
          <cell r="I1787">
            <v>0</v>
          </cell>
          <cell r="AY1787">
            <v>5992.36</v>
          </cell>
          <cell r="CK1787">
            <v>0</v>
          </cell>
          <cell r="CL1787">
            <v>0</v>
          </cell>
          <cell r="CM1787">
            <v>0</v>
          </cell>
        </row>
        <row r="1788">
          <cell r="F1788">
            <v>9671</v>
          </cell>
          <cell r="G1788">
            <v>9671</v>
          </cell>
          <cell r="H1788">
            <v>5167.03</v>
          </cell>
          <cell r="I1788">
            <v>0</v>
          </cell>
          <cell r="AY1788">
            <v>0</v>
          </cell>
          <cell r="CK1788">
            <v>0</v>
          </cell>
          <cell r="CL1788">
            <v>0</v>
          </cell>
          <cell r="CM1788">
            <v>0</v>
          </cell>
        </row>
        <row r="1789">
          <cell r="F1789">
            <v>10710</v>
          </cell>
          <cell r="G1789">
            <v>10710</v>
          </cell>
          <cell r="H1789">
            <v>6629</v>
          </cell>
          <cell r="I1789">
            <v>0</v>
          </cell>
          <cell r="AY1789">
            <v>0</v>
          </cell>
          <cell r="CK1789">
            <v>0</v>
          </cell>
          <cell r="CL1789">
            <v>0</v>
          </cell>
          <cell r="CM1789">
            <v>0</v>
          </cell>
        </row>
        <row r="1790">
          <cell r="F1790">
            <v>312</v>
          </cell>
          <cell r="G1790">
            <v>312</v>
          </cell>
          <cell r="H1790">
            <v>203.63</v>
          </cell>
          <cell r="I1790">
            <v>0</v>
          </cell>
          <cell r="AY1790">
            <v>21.58</v>
          </cell>
          <cell r="CK1790">
            <v>0</v>
          </cell>
          <cell r="CL1790">
            <v>0</v>
          </cell>
          <cell r="CM1790">
            <v>0</v>
          </cell>
        </row>
        <row r="1791">
          <cell r="F1791">
            <v>89646</v>
          </cell>
          <cell r="G1791">
            <v>63567</v>
          </cell>
          <cell r="H1791">
            <v>42378.06</v>
          </cell>
          <cell r="I1791">
            <v>0</v>
          </cell>
          <cell r="AY1791">
            <v>0</v>
          </cell>
          <cell r="CK1791">
            <v>0</v>
          </cell>
          <cell r="CL1791">
            <v>0</v>
          </cell>
          <cell r="CM1791">
            <v>0</v>
          </cell>
        </row>
        <row r="1792">
          <cell r="F1792">
            <v>15916</v>
          </cell>
          <cell r="G1792">
            <v>15916</v>
          </cell>
          <cell r="H1792">
            <v>9347.9599999999991</v>
          </cell>
          <cell r="I1792">
            <v>551.35</v>
          </cell>
          <cell r="AY1792">
            <v>0</v>
          </cell>
          <cell r="CK1792">
            <v>0</v>
          </cell>
          <cell r="CL1792">
            <v>0</v>
          </cell>
          <cell r="CM1792">
            <v>0</v>
          </cell>
        </row>
        <row r="1793">
          <cell r="F1793">
            <v>3396</v>
          </cell>
          <cell r="G1793">
            <v>3396</v>
          </cell>
          <cell r="H1793">
            <v>2355.21</v>
          </cell>
          <cell r="I1793">
            <v>363</v>
          </cell>
          <cell r="AY1793">
            <v>0</v>
          </cell>
          <cell r="CK1793">
            <v>0</v>
          </cell>
          <cell r="CL1793">
            <v>0</v>
          </cell>
          <cell r="CM1793">
            <v>0</v>
          </cell>
        </row>
        <row r="1794">
          <cell r="F1794">
            <v>1113</v>
          </cell>
          <cell r="G1794">
            <v>1113</v>
          </cell>
          <cell r="H1794">
            <v>871.8</v>
          </cell>
          <cell r="I1794">
            <v>146</v>
          </cell>
          <cell r="AY1794">
            <v>0</v>
          </cell>
          <cell r="CK1794">
            <v>0</v>
          </cell>
          <cell r="CL1794">
            <v>0</v>
          </cell>
          <cell r="CM1794">
            <v>0</v>
          </cell>
        </row>
        <row r="1795">
          <cell r="F1795">
            <v>500</v>
          </cell>
          <cell r="G1795">
            <v>500</v>
          </cell>
          <cell r="H1795">
            <v>160</v>
          </cell>
          <cell r="I1795">
            <v>0</v>
          </cell>
          <cell r="AY1795">
            <v>0</v>
          </cell>
          <cell r="CK1795">
            <v>0</v>
          </cell>
          <cell r="CL1795">
            <v>0</v>
          </cell>
          <cell r="CM1795">
            <v>0</v>
          </cell>
        </row>
        <row r="1796">
          <cell r="F1796">
            <v>500</v>
          </cell>
          <cell r="G1796">
            <v>500</v>
          </cell>
          <cell r="H1796">
            <v>167.3</v>
          </cell>
          <cell r="I1796">
            <v>0</v>
          </cell>
          <cell r="AY1796">
            <v>0</v>
          </cell>
          <cell r="CK1796">
            <v>0</v>
          </cell>
          <cell r="CL1796">
            <v>0</v>
          </cell>
          <cell r="CM1796">
            <v>0</v>
          </cell>
        </row>
        <row r="1797">
          <cell r="F1797">
            <v>39297</v>
          </cell>
          <cell r="G1797">
            <v>39297</v>
          </cell>
          <cell r="H1797">
            <v>15367.8</v>
          </cell>
          <cell r="I1797">
            <v>0</v>
          </cell>
          <cell r="AY1797">
            <v>0</v>
          </cell>
          <cell r="CK1797">
            <v>0</v>
          </cell>
          <cell r="CL1797">
            <v>0</v>
          </cell>
          <cell r="CM1797">
            <v>0</v>
          </cell>
        </row>
        <row r="1798">
          <cell r="F1798">
            <v>2658624</v>
          </cell>
          <cell r="G1798">
            <v>2658624</v>
          </cell>
          <cell r="H1798">
            <v>1631350.25</v>
          </cell>
          <cell r="I1798">
            <v>0</v>
          </cell>
          <cell r="AY1798">
            <v>165585</v>
          </cell>
          <cell r="CK1798">
            <v>0</v>
          </cell>
          <cell r="CL1798">
            <v>0</v>
          </cell>
          <cell r="CM1798">
            <v>0</v>
          </cell>
        </row>
        <row r="1799">
          <cell r="F1799">
            <v>12708</v>
          </cell>
          <cell r="G1799">
            <v>12708</v>
          </cell>
          <cell r="H1799">
            <v>10008</v>
          </cell>
          <cell r="I1799">
            <v>0</v>
          </cell>
          <cell r="AY1799">
            <v>1112</v>
          </cell>
          <cell r="CK1799">
            <v>0</v>
          </cell>
          <cell r="CL1799">
            <v>0</v>
          </cell>
          <cell r="CM1799">
            <v>0</v>
          </cell>
        </row>
        <row r="1800">
          <cell r="F1800">
            <v>166164</v>
          </cell>
          <cell r="G1800">
            <v>166164</v>
          </cell>
          <cell r="H1800">
            <v>65218.07</v>
          </cell>
          <cell r="I1800">
            <v>0</v>
          </cell>
          <cell r="AY1800">
            <v>0</v>
          </cell>
          <cell r="CK1800">
            <v>0</v>
          </cell>
          <cell r="CL1800">
            <v>0</v>
          </cell>
          <cell r="CM1800">
            <v>0</v>
          </cell>
        </row>
        <row r="1801">
          <cell r="F1801">
            <v>519426</v>
          </cell>
          <cell r="G1801">
            <v>519426</v>
          </cell>
          <cell r="H1801">
            <v>0</v>
          </cell>
          <cell r="I1801">
            <v>0</v>
          </cell>
          <cell r="AY1801">
            <v>0</v>
          </cell>
          <cell r="CK1801">
            <v>0</v>
          </cell>
          <cell r="CL1801">
            <v>0</v>
          </cell>
          <cell r="CM1801">
            <v>0</v>
          </cell>
        </row>
        <row r="1802">
          <cell r="F1802">
            <v>351552</v>
          </cell>
          <cell r="G1802">
            <v>351552</v>
          </cell>
          <cell r="H1802">
            <v>205556.43</v>
          </cell>
          <cell r="I1802">
            <v>0</v>
          </cell>
          <cell r="AY1802">
            <v>20924.439999999999</v>
          </cell>
          <cell r="CK1802">
            <v>0</v>
          </cell>
          <cell r="CL1802">
            <v>0</v>
          </cell>
          <cell r="CM1802">
            <v>0</v>
          </cell>
        </row>
        <row r="1803">
          <cell r="F1803">
            <v>61903</v>
          </cell>
          <cell r="G1803">
            <v>61903</v>
          </cell>
          <cell r="H1803">
            <v>36880.120000000003</v>
          </cell>
          <cell r="I1803">
            <v>0</v>
          </cell>
          <cell r="AY1803">
            <v>3770.92</v>
          </cell>
          <cell r="CK1803">
            <v>0</v>
          </cell>
          <cell r="CL1803">
            <v>0</v>
          </cell>
          <cell r="CM1803">
            <v>0</v>
          </cell>
        </row>
        <row r="1804">
          <cell r="F1804">
            <v>52800</v>
          </cell>
          <cell r="G1804">
            <v>52800</v>
          </cell>
          <cell r="H1804">
            <v>34983</v>
          </cell>
          <cell r="I1804">
            <v>0</v>
          </cell>
          <cell r="AY1804">
            <v>3510</v>
          </cell>
          <cell r="CK1804">
            <v>0</v>
          </cell>
          <cell r="CL1804">
            <v>0</v>
          </cell>
          <cell r="CM1804">
            <v>0</v>
          </cell>
        </row>
        <row r="1805">
          <cell r="F1805">
            <v>59363</v>
          </cell>
          <cell r="G1805">
            <v>53067.49</v>
          </cell>
          <cell r="H1805">
            <v>52047.97</v>
          </cell>
          <cell r="I1805">
            <v>0</v>
          </cell>
          <cell r="AY1805">
            <v>0</v>
          </cell>
          <cell r="CK1805">
            <v>0</v>
          </cell>
          <cell r="CL1805">
            <v>0</v>
          </cell>
          <cell r="CM1805">
            <v>0</v>
          </cell>
        </row>
        <row r="1806">
          <cell r="F1806">
            <v>347295</v>
          </cell>
          <cell r="G1806">
            <v>347295</v>
          </cell>
          <cell r="H1806">
            <v>192985.95</v>
          </cell>
          <cell r="I1806">
            <v>0</v>
          </cell>
          <cell r="AY1806">
            <v>18716.240000000002</v>
          </cell>
          <cell r="CK1806">
            <v>0</v>
          </cell>
          <cell r="CL1806">
            <v>0</v>
          </cell>
          <cell r="CM1806">
            <v>0</v>
          </cell>
        </row>
        <row r="1807">
          <cell r="F1807">
            <v>150</v>
          </cell>
          <cell r="G1807">
            <v>150</v>
          </cell>
          <cell r="H1807">
            <v>150</v>
          </cell>
          <cell r="I1807">
            <v>0</v>
          </cell>
          <cell r="AY1807">
            <v>0</v>
          </cell>
          <cell r="CK1807">
            <v>0</v>
          </cell>
          <cell r="CL1807">
            <v>0</v>
          </cell>
          <cell r="CM1807">
            <v>0</v>
          </cell>
        </row>
        <row r="1808">
          <cell r="F1808">
            <v>55074</v>
          </cell>
          <cell r="G1808">
            <v>55074</v>
          </cell>
          <cell r="H1808">
            <v>44515.839999999997</v>
          </cell>
          <cell r="I1808">
            <v>0</v>
          </cell>
          <cell r="AY1808">
            <v>3671.84</v>
          </cell>
          <cell r="CK1808">
            <v>0</v>
          </cell>
          <cell r="CL1808">
            <v>0</v>
          </cell>
          <cell r="CM1808">
            <v>0</v>
          </cell>
        </row>
        <row r="1809">
          <cell r="F1809">
            <v>4207</v>
          </cell>
          <cell r="G1809">
            <v>4207</v>
          </cell>
          <cell r="H1809">
            <v>3079.03</v>
          </cell>
          <cell r="I1809">
            <v>0</v>
          </cell>
          <cell r="AY1809">
            <v>375.78</v>
          </cell>
          <cell r="CK1809">
            <v>0</v>
          </cell>
          <cell r="CL1809">
            <v>0</v>
          </cell>
          <cell r="CM1809">
            <v>0</v>
          </cell>
        </row>
        <row r="1810">
          <cell r="F1810">
            <v>32023</v>
          </cell>
          <cell r="G1810">
            <v>31102.66</v>
          </cell>
          <cell r="H1810">
            <v>20725.689999999999</v>
          </cell>
          <cell r="I1810">
            <v>0</v>
          </cell>
          <cell r="AY1810">
            <v>604.87</v>
          </cell>
          <cell r="CK1810">
            <v>0</v>
          </cell>
          <cell r="CL1810">
            <v>0</v>
          </cell>
          <cell r="CM1810">
            <v>0</v>
          </cell>
        </row>
        <row r="1811">
          <cell r="F1811">
            <v>1834</v>
          </cell>
          <cell r="G1811">
            <v>1834</v>
          </cell>
          <cell r="H1811">
            <v>1771.94</v>
          </cell>
          <cell r="I1811">
            <v>0</v>
          </cell>
          <cell r="AY1811">
            <v>0</v>
          </cell>
          <cell r="CK1811">
            <v>0</v>
          </cell>
          <cell r="CL1811">
            <v>0</v>
          </cell>
          <cell r="CM1811">
            <v>0</v>
          </cell>
        </row>
        <row r="1812">
          <cell r="F1812">
            <v>500</v>
          </cell>
          <cell r="G1812">
            <v>500</v>
          </cell>
          <cell r="H1812">
            <v>500</v>
          </cell>
          <cell r="I1812">
            <v>0</v>
          </cell>
          <cell r="AY1812">
            <v>0</v>
          </cell>
          <cell r="CK1812">
            <v>0</v>
          </cell>
          <cell r="CL1812">
            <v>0</v>
          </cell>
          <cell r="CM1812">
            <v>0</v>
          </cell>
        </row>
        <row r="1813">
          <cell r="F1813">
            <v>1000</v>
          </cell>
          <cell r="G1813">
            <v>1000</v>
          </cell>
          <cell r="H1813">
            <v>885.5</v>
          </cell>
          <cell r="I1813">
            <v>0</v>
          </cell>
          <cell r="AY1813">
            <v>0</v>
          </cell>
          <cell r="CK1813">
            <v>0</v>
          </cell>
          <cell r="CL1813">
            <v>0</v>
          </cell>
          <cell r="CM1813">
            <v>0</v>
          </cell>
        </row>
        <row r="1814">
          <cell r="F1814">
            <v>30000</v>
          </cell>
          <cell r="G1814">
            <v>30000</v>
          </cell>
          <cell r="H1814">
            <v>29900</v>
          </cell>
          <cell r="I1814">
            <v>0</v>
          </cell>
          <cell r="AY1814">
            <v>0</v>
          </cell>
          <cell r="CK1814">
            <v>0</v>
          </cell>
          <cell r="CL1814">
            <v>0</v>
          </cell>
          <cell r="CM1814">
            <v>0</v>
          </cell>
        </row>
        <row r="1815">
          <cell r="F1815">
            <v>500</v>
          </cell>
          <cell r="G1815">
            <v>500</v>
          </cell>
          <cell r="H1815">
            <v>485</v>
          </cell>
          <cell r="I1815">
            <v>0</v>
          </cell>
          <cell r="AY1815">
            <v>0</v>
          </cell>
          <cell r="CK1815">
            <v>0</v>
          </cell>
          <cell r="CL1815">
            <v>0</v>
          </cell>
          <cell r="CM1815">
            <v>0</v>
          </cell>
        </row>
        <row r="1816">
          <cell r="F1816">
            <v>30000</v>
          </cell>
          <cell r="G1816">
            <v>30000</v>
          </cell>
          <cell r="H1816">
            <v>12663.54</v>
          </cell>
          <cell r="I1816">
            <v>0</v>
          </cell>
          <cell r="AY1816">
            <v>0</v>
          </cell>
          <cell r="CK1816">
            <v>0</v>
          </cell>
          <cell r="CL1816">
            <v>0</v>
          </cell>
          <cell r="CM1816">
            <v>0</v>
          </cell>
        </row>
        <row r="1817">
          <cell r="F1817">
            <v>30000</v>
          </cell>
          <cell r="G1817">
            <v>30000</v>
          </cell>
          <cell r="H1817">
            <v>12083.88</v>
          </cell>
          <cell r="I1817">
            <v>0</v>
          </cell>
          <cell r="AY1817">
            <v>0</v>
          </cell>
          <cell r="CK1817">
            <v>0</v>
          </cell>
          <cell r="CL1817">
            <v>0</v>
          </cell>
          <cell r="CM1817">
            <v>0</v>
          </cell>
        </row>
        <row r="1818">
          <cell r="F1818">
            <v>8000</v>
          </cell>
          <cell r="G1818">
            <v>8000</v>
          </cell>
          <cell r="H1818">
            <v>6265.43</v>
          </cell>
          <cell r="I1818">
            <v>1087.1199999999999</v>
          </cell>
          <cell r="AY1818">
            <v>0</v>
          </cell>
          <cell r="CK1818">
            <v>0</v>
          </cell>
          <cell r="CL1818">
            <v>0</v>
          </cell>
          <cell r="CM1818">
            <v>0</v>
          </cell>
        </row>
        <row r="1819">
          <cell r="F1819">
            <v>1000</v>
          </cell>
          <cell r="G1819">
            <v>1000</v>
          </cell>
          <cell r="H1819">
            <v>605.32000000000005</v>
          </cell>
          <cell r="I1819">
            <v>0</v>
          </cell>
          <cell r="AY1819">
            <v>0</v>
          </cell>
          <cell r="CK1819">
            <v>0</v>
          </cell>
          <cell r="CL1819">
            <v>0</v>
          </cell>
          <cell r="CM1819">
            <v>0</v>
          </cell>
        </row>
        <row r="1820">
          <cell r="F1820">
            <v>3031</v>
          </cell>
          <cell r="G1820">
            <v>3031</v>
          </cell>
          <cell r="H1820">
            <v>2805.16</v>
          </cell>
          <cell r="I1820">
            <v>0</v>
          </cell>
          <cell r="AY1820">
            <v>0</v>
          </cell>
          <cell r="CK1820">
            <v>0</v>
          </cell>
          <cell r="CL1820">
            <v>0</v>
          </cell>
          <cell r="CM1820">
            <v>0</v>
          </cell>
        </row>
        <row r="1821">
          <cell r="F1821">
            <v>4618</v>
          </cell>
          <cell r="G1821">
            <v>4618</v>
          </cell>
          <cell r="H1821">
            <v>976</v>
          </cell>
          <cell r="I1821">
            <v>0</v>
          </cell>
          <cell r="AY1821">
            <v>42</v>
          </cell>
          <cell r="CK1821">
            <v>0</v>
          </cell>
          <cell r="CL1821">
            <v>0</v>
          </cell>
          <cell r="CM1821">
            <v>0</v>
          </cell>
        </row>
        <row r="1822">
          <cell r="F1822">
            <v>500</v>
          </cell>
          <cell r="G1822">
            <v>500</v>
          </cell>
          <cell r="H1822">
            <v>342.05</v>
          </cell>
          <cell r="I1822">
            <v>0</v>
          </cell>
          <cell r="AY1822">
            <v>0</v>
          </cell>
          <cell r="CK1822">
            <v>0</v>
          </cell>
          <cell r="CL1822">
            <v>0</v>
          </cell>
          <cell r="CM1822">
            <v>0</v>
          </cell>
        </row>
        <row r="1823">
          <cell r="F1823">
            <v>5498089</v>
          </cell>
          <cell r="G1823">
            <v>5498089</v>
          </cell>
          <cell r="H1823">
            <v>4397994.9400000004</v>
          </cell>
          <cell r="I1823">
            <v>0</v>
          </cell>
          <cell r="AY1823">
            <v>489296.26</v>
          </cell>
          <cell r="CK1823">
            <v>0</v>
          </cell>
          <cell r="CL1823">
            <v>0</v>
          </cell>
          <cell r="CM1823">
            <v>0</v>
          </cell>
        </row>
        <row r="1824">
          <cell r="F1824">
            <v>500000</v>
          </cell>
          <cell r="G1824">
            <v>30870.57</v>
          </cell>
          <cell r="H1824">
            <v>30870.57</v>
          </cell>
          <cell r="I1824">
            <v>0</v>
          </cell>
          <cell r="AY1824">
            <v>1430.76</v>
          </cell>
          <cell r="CK1824">
            <v>0</v>
          </cell>
          <cell r="CL1824">
            <v>0</v>
          </cell>
          <cell r="CM1824">
            <v>0</v>
          </cell>
        </row>
        <row r="1825">
          <cell r="F1825">
            <v>0</v>
          </cell>
          <cell r="G1825">
            <v>5423.85</v>
          </cell>
          <cell r="H1825">
            <v>5423.85</v>
          </cell>
          <cell r="I1825">
            <v>0</v>
          </cell>
          <cell r="AY1825">
            <v>5201.57</v>
          </cell>
          <cell r="CK1825">
            <v>0</v>
          </cell>
          <cell r="CL1825">
            <v>0</v>
          </cell>
          <cell r="CM1825">
            <v>0</v>
          </cell>
        </row>
        <row r="1826">
          <cell r="F1826">
            <v>276544</v>
          </cell>
          <cell r="G1826">
            <v>276544</v>
          </cell>
          <cell r="H1826">
            <v>241476.33</v>
          </cell>
          <cell r="I1826">
            <v>0</v>
          </cell>
          <cell r="AY1826">
            <v>25308</v>
          </cell>
          <cell r="CK1826">
            <v>0</v>
          </cell>
          <cell r="CL1826">
            <v>0</v>
          </cell>
          <cell r="CM1826">
            <v>0</v>
          </cell>
        </row>
        <row r="1827">
          <cell r="F1827">
            <v>433423</v>
          </cell>
          <cell r="G1827">
            <v>433423</v>
          </cell>
          <cell r="H1827">
            <v>204890.15</v>
          </cell>
          <cell r="I1827">
            <v>0</v>
          </cell>
          <cell r="AY1827">
            <v>4018.66</v>
          </cell>
          <cell r="CK1827">
            <v>0</v>
          </cell>
          <cell r="CL1827">
            <v>0</v>
          </cell>
          <cell r="CM1827">
            <v>0</v>
          </cell>
        </row>
        <row r="1828">
          <cell r="F1828">
            <v>1111523</v>
          </cell>
          <cell r="G1828">
            <v>1111523</v>
          </cell>
          <cell r="H1828">
            <v>0</v>
          </cell>
          <cell r="I1828">
            <v>0</v>
          </cell>
          <cell r="AY1828">
            <v>0</v>
          </cell>
          <cell r="CK1828">
            <v>0</v>
          </cell>
          <cell r="CL1828">
            <v>0</v>
          </cell>
          <cell r="CM1828">
            <v>0</v>
          </cell>
        </row>
        <row r="1829">
          <cell r="F1829">
            <v>814907</v>
          </cell>
          <cell r="G1829">
            <v>814907</v>
          </cell>
          <cell r="H1829">
            <v>629089.18000000005</v>
          </cell>
          <cell r="I1829">
            <v>0</v>
          </cell>
          <cell r="AY1829">
            <v>70725.17</v>
          </cell>
          <cell r="CK1829">
            <v>0</v>
          </cell>
          <cell r="CL1829">
            <v>0</v>
          </cell>
          <cell r="CM1829">
            <v>0</v>
          </cell>
        </row>
        <row r="1830">
          <cell r="F1830">
            <v>138076</v>
          </cell>
          <cell r="G1830">
            <v>138076</v>
          </cell>
          <cell r="H1830">
            <v>109277.99</v>
          </cell>
          <cell r="I1830">
            <v>0</v>
          </cell>
          <cell r="AY1830">
            <v>12324.19</v>
          </cell>
          <cell r="CK1830">
            <v>0</v>
          </cell>
          <cell r="CL1830">
            <v>0</v>
          </cell>
          <cell r="CM1830">
            <v>0</v>
          </cell>
        </row>
        <row r="1831">
          <cell r="F1831">
            <v>184800</v>
          </cell>
          <cell r="G1831">
            <v>184800</v>
          </cell>
          <cell r="H1831">
            <v>147417.99</v>
          </cell>
          <cell r="I1831">
            <v>0</v>
          </cell>
          <cell r="AY1831">
            <v>16380</v>
          </cell>
          <cell r="CK1831">
            <v>0</v>
          </cell>
          <cell r="CL1831">
            <v>0</v>
          </cell>
          <cell r="CM1831">
            <v>0</v>
          </cell>
        </row>
        <row r="1832">
          <cell r="F1832">
            <v>126937</v>
          </cell>
          <cell r="G1832">
            <v>134289.85</v>
          </cell>
          <cell r="H1832">
            <v>134289.85</v>
          </cell>
          <cell r="I1832">
            <v>0</v>
          </cell>
          <cell r="AY1832">
            <v>0</v>
          </cell>
          <cell r="CK1832">
            <v>0</v>
          </cell>
          <cell r="CL1832">
            <v>0</v>
          </cell>
          <cell r="CM1832">
            <v>0</v>
          </cell>
        </row>
        <row r="1833">
          <cell r="F1833">
            <v>745662</v>
          </cell>
          <cell r="G1833">
            <v>745662</v>
          </cell>
          <cell r="H1833">
            <v>524304.30000000005</v>
          </cell>
          <cell r="I1833">
            <v>0</v>
          </cell>
          <cell r="AY1833">
            <v>54980.91</v>
          </cell>
          <cell r="CK1833">
            <v>0</v>
          </cell>
          <cell r="CL1833">
            <v>0</v>
          </cell>
          <cell r="CM1833">
            <v>0</v>
          </cell>
        </row>
        <row r="1834">
          <cell r="F1834">
            <v>1000</v>
          </cell>
          <cell r="G1834">
            <v>1000</v>
          </cell>
          <cell r="H1834">
            <v>990.79</v>
          </cell>
          <cell r="I1834">
            <v>0</v>
          </cell>
          <cell r="AY1834">
            <v>0</v>
          </cell>
          <cell r="CK1834">
            <v>0</v>
          </cell>
          <cell r="CL1834">
            <v>0</v>
          </cell>
          <cell r="CM1834">
            <v>0</v>
          </cell>
        </row>
        <row r="1835">
          <cell r="F1835">
            <v>0</v>
          </cell>
          <cell r="G1835">
            <v>920.34</v>
          </cell>
          <cell r="H1835">
            <v>920.34</v>
          </cell>
          <cell r="I1835">
            <v>0</v>
          </cell>
          <cell r="AY1835">
            <v>0</v>
          </cell>
          <cell r="CK1835">
            <v>0</v>
          </cell>
          <cell r="CL1835">
            <v>0</v>
          </cell>
          <cell r="CM1835">
            <v>0</v>
          </cell>
        </row>
        <row r="1836">
          <cell r="F1836">
            <v>7695</v>
          </cell>
          <cell r="G1836">
            <v>7304.37</v>
          </cell>
          <cell r="H1836">
            <v>6643.81</v>
          </cell>
          <cell r="I1836">
            <v>0</v>
          </cell>
          <cell r="AY1836">
            <v>428.73</v>
          </cell>
          <cell r="CK1836">
            <v>0</v>
          </cell>
          <cell r="CL1836">
            <v>0</v>
          </cell>
          <cell r="CM1836">
            <v>0</v>
          </cell>
        </row>
        <row r="1837">
          <cell r="F1837">
            <v>79585</v>
          </cell>
          <cell r="G1837">
            <v>83072</v>
          </cell>
          <cell r="H1837">
            <v>75159</v>
          </cell>
          <cell r="I1837">
            <v>0</v>
          </cell>
          <cell r="AY1837">
            <v>9042</v>
          </cell>
          <cell r="CK1837">
            <v>0</v>
          </cell>
          <cell r="CL1837">
            <v>0</v>
          </cell>
          <cell r="CM1837">
            <v>0</v>
          </cell>
        </row>
        <row r="1838">
          <cell r="F1838">
            <v>6003</v>
          </cell>
          <cell r="G1838">
            <v>6003</v>
          </cell>
          <cell r="H1838">
            <v>3407.5</v>
          </cell>
          <cell r="I1838">
            <v>0</v>
          </cell>
          <cell r="AY1838">
            <v>400</v>
          </cell>
          <cell r="CK1838">
            <v>0</v>
          </cell>
          <cell r="CL1838">
            <v>0</v>
          </cell>
          <cell r="CM1838">
            <v>0</v>
          </cell>
        </row>
        <row r="1839">
          <cell r="F1839">
            <v>0</v>
          </cell>
          <cell r="G1839">
            <v>2114.48</v>
          </cell>
          <cell r="H1839">
            <v>2114.48</v>
          </cell>
          <cell r="I1839">
            <v>0</v>
          </cell>
          <cell r="AY1839">
            <v>0</v>
          </cell>
          <cell r="CK1839">
            <v>0</v>
          </cell>
          <cell r="CL1839">
            <v>0</v>
          </cell>
          <cell r="CM1839">
            <v>0</v>
          </cell>
        </row>
        <row r="1840">
          <cell r="F1840">
            <v>22003</v>
          </cell>
          <cell r="G1840">
            <v>22003</v>
          </cell>
          <cell r="H1840">
            <v>20196.7</v>
          </cell>
          <cell r="I1840">
            <v>850</v>
          </cell>
          <cell r="AY1840">
            <v>2388.6999999999998</v>
          </cell>
          <cell r="CK1840">
            <v>0</v>
          </cell>
          <cell r="CL1840">
            <v>0</v>
          </cell>
          <cell r="CM1840">
            <v>0</v>
          </cell>
        </row>
        <row r="1841">
          <cell r="F1841">
            <v>698686</v>
          </cell>
          <cell r="G1841">
            <v>275001.74</v>
          </cell>
          <cell r="H1841">
            <v>275001.74</v>
          </cell>
          <cell r="I1841">
            <v>0</v>
          </cell>
          <cell r="AY1841">
            <v>52930.76</v>
          </cell>
          <cell r="CK1841">
            <v>0</v>
          </cell>
          <cell r="CL1841">
            <v>0</v>
          </cell>
          <cell r="CM1841">
            <v>0</v>
          </cell>
        </row>
        <row r="1842">
          <cell r="F1842">
            <v>8450</v>
          </cell>
          <cell r="G1842">
            <v>8450</v>
          </cell>
          <cell r="H1842">
            <v>4010.94</v>
          </cell>
          <cell r="I1842">
            <v>1120.1300000000001</v>
          </cell>
          <cell r="AY1842">
            <v>0</v>
          </cell>
          <cell r="CK1842">
            <v>0</v>
          </cell>
          <cell r="CL1842">
            <v>0</v>
          </cell>
          <cell r="CM1842">
            <v>0</v>
          </cell>
        </row>
        <row r="1843">
          <cell r="F1843">
            <v>35000</v>
          </cell>
          <cell r="G1843">
            <v>35000</v>
          </cell>
          <cell r="H1843">
            <v>31268</v>
          </cell>
          <cell r="I1843">
            <v>0</v>
          </cell>
          <cell r="AY1843">
            <v>0</v>
          </cell>
          <cell r="CK1843">
            <v>0</v>
          </cell>
          <cell r="CL1843">
            <v>0</v>
          </cell>
          <cell r="CM1843">
            <v>0</v>
          </cell>
        </row>
        <row r="1844">
          <cell r="F1844">
            <v>10653</v>
          </cell>
          <cell r="G1844">
            <v>9953</v>
          </cell>
          <cell r="H1844">
            <v>984</v>
          </cell>
          <cell r="I1844">
            <v>0</v>
          </cell>
          <cell r="AY1844">
            <v>0</v>
          </cell>
          <cell r="CK1844">
            <v>0</v>
          </cell>
          <cell r="CL1844">
            <v>0</v>
          </cell>
          <cell r="CM1844">
            <v>0</v>
          </cell>
        </row>
        <row r="1845">
          <cell r="F1845">
            <v>0</v>
          </cell>
          <cell r="G1845">
            <v>700</v>
          </cell>
          <cell r="H1845">
            <v>700</v>
          </cell>
          <cell r="I1845">
            <v>0</v>
          </cell>
          <cell r="AY1845">
            <v>0</v>
          </cell>
          <cell r="CK1845">
            <v>0</v>
          </cell>
          <cell r="CL1845">
            <v>0</v>
          </cell>
          <cell r="CM1845">
            <v>0</v>
          </cell>
        </row>
        <row r="1846">
          <cell r="F1846">
            <v>3000</v>
          </cell>
          <cell r="G1846">
            <v>3000</v>
          </cell>
          <cell r="H1846">
            <v>2599</v>
          </cell>
          <cell r="I1846">
            <v>327.75</v>
          </cell>
          <cell r="AY1846">
            <v>0</v>
          </cell>
          <cell r="CK1846">
            <v>0</v>
          </cell>
          <cell r="CL1846">
            <v>0</v>
          </cell>
          <cell r="CM1846">
            <v>0</v>
          </cell>
        </row>
        <row r="1847">
          <cell r="F1847">
            <v>15000</v>
          </cell>
          <cell r="G1847">
            <v>15000</v>
          </cell>
          <cell r="H1847">
            <v>999.35</v>
          </cell>
          <cell r="I1847">
            <v>0</v>
          </cell>
          <cell r="AY1847">
            <v>0</v>
          </cell>
          <cell r="CK1847">
            <v>0</v>
          </cell>
          <cell r="CL1847">
            <v>0</v>
          </cell>
          <cell r="CM1847">
            <v>0</v>
          </cell>
        </row>
        <row r="1848">
          <cell r="F1848">
            <v>100000</v>
          </cell>
          <cell r="G1848">
            <v>100000</v>
          </cell>
          <cell r="H1848">
            <v>43253.07</v>
          </cell>
          <cell r="I1848">
            <v>2</v>
          </cell>
          <cell r="AY1848">
            <v>0</v>
          </cell>
          <cell r="CK1848">
            <v>0</v>
          </cell>
          <cell r="CL1848">
            <v>0</v>
          </cell>
          <cell r="CM1848">
            <v>0</v>
          </cell>
        </row>
        <row r="1849">
          <cell r="F1849">
            <v>60000</v>
          </cell>
          <cell r="G1849">
            <v>60000</v>
          </cell>
          <cell r="H1849">
            <v>14977.39</v>
          </cell>
          <cell r="I1849">
            <v>24140.78</v>
          </cell>
          <cell r="AY1849">
            <v>0</v>
          </cell>
          <cell r="CK1849">
            <v>0</v>
          </cell>
          <cell r="CL1849">
            <v>0</v>
          </cell>
          <cell r="CM1849">
            <v>0</v>
          </cell>
        </row>
        <row r="1850">
          <cell r="F1850">
            <v>10000</v>
          </cell>
          <cell r="G1850">
            <v>10000</v>
          </cell>
          <cell r="H1850">
            <v>0</v>
          </cell>
          <cell r="I1850">
            <v>0</v>
          </cell>
          <cell r="AY1850">
            <v>0</v>
          </cell>
          <cell r="CK1850">
            <v>0</v>
          </cell>
          <cell r="CL1850">
            <v>0</v>
          </cell>
          <cell r="CM1850">
            <v>0</v>
          </cell>
        </row>
        <row r="1851">
          <cell r="F1851">
            <v>2000</v>
          </cell>
          <cell r="G1851">
            <v>2000</v>
          </cell>
          <cell r="H1851">
            <v>1061.29</v>
          </cell>
          <cell r="I1851">
            <v>0</v>
          </cell>
          <cell r="AY1851">
            <v>0</v>
          </cell>
          <cell r="CK1851">
            <v>0</v>
          </cell>
          <cell r="CL1851">
            <v>0</v>
          </cell>
          <cell r="CM1851">
            <v>0</v>
          </cell>
        </row>
        <row r="1852">
          <cell r="F1852">
            <v>5000</v>
          </cell>
          <cell r="G1852">
            <v>5000</v>
          </cell>
          <cell r="H1852">
            <v>982</v>
          </cell>
          <cell r="I1852">
            <v>122</v>
          </cell>
          <cell r="AY1852">
            <v>0</v>
          </cell>
          <cell r="CK1852">
            <v>0</v>
          </cell>
          <cell r="CL1852">
            <v>0</v>
          </cell>
          <cell r="CM1852">
            <v>0</v>
          </cell>
        </row>
        <row r="1853">
          <cell r="F1853">
            <v>10000</v>
          </cell>
          <cell r="G1853">
            <v>10000</v>
          </cell>
          <cell r="H1853">
            <v>5220</v>
          </cell>
          <cell r="I1853">
            <v>1185</v>
          </cell>
          <cell r="AY1853">
            <v>0</v>
          </cell>
          <cell r="CK1853">
            <v>0</v>
          </cell>
          <cell r="CL1853">
            <v>0</v>
          </cell>
          <cell r="CM1853">
            <v>0</v>
          </cell>
        </row>
        <row r="1854">
          <cell r="F1854">
            <v>10000</v>
          </cell>
          <cell r="G1854">
            <v>10000</v>
          </cell>
          <cell r="H1854">
            <v>5142.55</v>
          </cell>
          <cell r="I1854">
            <v>0</v>
          </cell>
          <cell r="AY1854">
            <v>0</v>
          </cell>
          <cell r="CK1854">
            <v>0</v>
          </cell>
          <cell r="CL1854">
            <v>0</v>
          </cell>
          <cell r="CM1854">
            <v>0</v>
          </cell>
        </row>
        <row r="1855">
          <cell r="F1855">
            <v>10000</v>
          </cell>
          <cell r="G1855">
            <v>10000</v>
          </cell>
          <cell r="H1855">
            <v>6508.66</v>
          </cell>
          <cell r="I1855">
            <v>817.8</v>
          </cell>
          <cell r="AY1855">
            <v>0</v>
          </cell>
          <cell r="CK1855">
            <v>0</v>
          </cell>
          <cell r="CL1855">
            <v>0</v>
          </cell>
          <cell r="CM1855">
            <v>0</v>
          </cell>
        </row>
        <row r="1856">
          <cell r="F1856">
            <v>45347</v>
          </cell>
          <cell r="G1856">
            <v>45347</v>
          </cell>
          <cell r="H1856">
            <v>24661.27</v>
          </cell>
          <cell r="I1856">
            <v>2561.44</v>
          </cell>
          <cell r="AY1856">
            <v>343.85</v>
          </cell>
          <cell r="CK1856">
            <v>0</v>
          </cell>
          <cell r="CL1856">
            <v>0</v>
          </cell>
          <cell r="CM1856">
            <v>0</v>
          </cell>
        </row>
        <row r="1857">
          <cell r="F1857">
            <v>8333</v>
          </cell>
          <cell r="G1857">
            <v>8333</v>
          </cell>
          <cell r="H1857">
            <v>7562.32</v>
          </cell>
          <cell r="I1857">
            <v>0</v>
          </cell>
          <cell r="AY1857">
            <v>0</v>
          </cell>
          <cell r="CK1857">
            <v>0</v>
          </cell>
          <cell r="CL1857">
            <v>0</v>
          </cell>
          <cell r="CM1857">
            <v>0</v>
          </cell>
        </row>
        <row r="1858">
          <cell r="F1858">
            <v>22813</v>
          </cell>
          <cell r="G1858">
            <v>22813</v>
          </cell>
          <cell r="H1858">
            <v>17097.93</v>
          </cell>
          <cell r="I1858">
            <v>2824.6</v>
          </cell>
          <cell r="AY1858">
            <v>0</v>
          </cell>
          <cell r="CK1858">
            <v>0</v>
          </cell>
          <cell r="CL1858">
            <v>0</v>
          </cell>
          <cell r="CM1858">
            <v>0</v>
          </cell>
        </row>
        <row r="1859">
          <cell r="F1859">
            <v>1000</v>
          </cell>
          <cell r="G1859">
            <v>1000</v>
          </cell>
          <cell r="H1859">
            <v>55</v>
          </cell>
          <cell r="I1859">
            <v>0</v>
          </cell>
          <cell r="AY1859">
            <v>0</v>
          </cell>
          <cell r="CK1859">
            <v>0</v>
          </cell>
          <cell r="CL1859">
            <v>0</v>
          </cell>
          <cell r="CM1859">
            <v>0</v>
          </cell>
        </row>
        <row r="1860">
          <cell r="F1860">
            <v>12288</v>
          </cell>
          <cell r="G1860">
            <v>12288</v>
          </cell>
          <cell r="H1860">
            <v>2669</v>
          </cell>
          <cell r="I1860">
            <v>0</v>
          </cell>
          <cell r="AY1860">
            <v>489</v>
          </cell>
          <cell r="CK1860">
            <v>0</v>
          </cell>
          <cell r="CL1860">
            <v>0</v>
          </cell>
          <cell r="CM1860">
            <v>0</v>
          </cell>
        </row>
        <row r="1861">
          <cell r="F1861">
            <v>8767</v>
          </cell>
          <cell r="G1861">
            <v>14767</v>
          </cell>
          <cell r="H1861">
            <v>9695.24</v>
          </cell>
          <cell r="I1861">
            <v>1087.58</v>
          </cell>
          <cell r="AY1861">
            <v>1530</v>
          </cell>
          <cell r="CK1861">
            <v>0</v>
          </cell>
          <cell r="CL1861">
            <v>0</v>
          </cell>
          <cell r="CM1861">
            <v>0</v>
          </cell>
        </row>
        <row r="1862">
          <cell r="F1862">
            <v>2883</v>
          </cell>
          <cell r="G1862">
            <v>2883</v>
          </cell>
          <cell r="H1862">
            <v>2665</v>
          </cell>
          <cell r="I1862">
            <v>0</v>
          </cell>
          <cell r="AY1862">
            <v>0</v>
          </cell>
          <cell r="CK1862">
            <v>0</v>
          </cell>
          <cell r="CL1862">
            <v>0</v>
          </cell>
          <cell r="CM1862">
            <v>0</v>
          </cell>
        </row>
        <row r="1863">
          <cell r="F1863">
            <v>13082</v>
          </cell>
          <cell r="G1863">
            <v>13082</v>
          </cell>
          <cell r="H1863">
            <v>870</v>
          </cell>
          <cell r="I1863">
            <v>199</v>
          </cell>
          <cell r="AY1863">
            <v>0</v>
          </cell>
          <cell r="CK1863">
            <v>0</v>
          </cell>
          <cell r="CL1863">
            <v>0</v>
          </cell>
          <cell r="CM1863">
            <v>0</v>
          </cell>
        </row>
        <row r="1864">
          <cell r="F1864">
            <v>1000</v>
          </cell>
          <cell r="G1864">
            <v>1000</v>
          </cell>
          <cell r="H1864">
            <v>0</v>
          </cell>
          <cell r="I1864">
            <v>0</v>
          </cell>
          <cell r="AY1864">
            <v>0</v>
          </cell>
          <cell r="CK1864">
            <v>0</v>
          </cell>
          <cell r="CL1864">
            <v>0</v>
          </cell>
          <cell r="CM1864">
            <v>0</v>
          </cell>
        </row>
        <row r="1865">
          <cell r="F1865">
            <v>1334</v>
          </cell>
          <cell r="G1865">
            <v>1334</v>
          </cell>
          <cell r="H1865">
            <v>401.83</v>
          </cell>
          <cell r="I1865">
            <v>91</v>
          </cell>
          <cell r="AY1865">
            <v>0</v>
          </cell>
          <cell r="CK1865">
            <v>0</v>
          </cell>
          <cell r="CL1865">
            <v>0</v>
          </cell>
          <cell r="CM1865">
            <v>0</v>
          </cell>
        </row>
        <row r="1866">
          <cell r="F1866">
            <v>500</v>
          </cell>
          <cell r="G1866">
            <v>500</v>
          </cell>
          <cell r="H1866">
            <v>258.79000000000002</v>
          </cell>
          <cell r="I1866">
            <v>0</v>
          </cell>
          <cell r="AY1866">
            <v>0</v>
          </cell>
          <cell r="CK1866">
            <v>0</v>
          </cell>
          <cell r="CL1866">
            <v>0</v>
          </cell>
          <cell r="CM1866">
            <v>0</v>
          </cell>
        </row>
        <row r="1867">
          <cell r="F1867">
            <v>97893</v>
          </cell>
          <cell r="G1867">
            <v>97893</v>
          </cell>
          <cell r="H1867">
            <v>36382.769999999997</v>
          </cell>
          <cell r="I1867">
            <v>1858.63</v>
          </cell>
          <cell r="AY1867">
            <v>1755.44</v>
          </cell>
          <cell r="CK1867">
            <v>0</v>
          </cell>
          <cell r="CL1867">
            <v>0</v>
          </cell>
          <cell r="CM1867">
            <v>0</v>
          </cell>
        </row>
        <row r="1868">
          <cell r="F1868">
            <v>16068</v>
          </cell>
          <cell r="G1868">
            <v>16068</v>
          </cell>
          <cell r="H1868">
            <v>0</v>
          </cell>
          <cell r="I1868">
            <v>0</v>
          </cell>
          <cell r="AY1868">
            <v>0</v>
          </cell>
          <cell r="CK1868">
            <v>0</v>
          </cell>
          <cell r="CL1868">
            <v>0</v>
          </cell>
          <cell r="CM1868">
            <v>0</v>
          </cell>
        </row>
        <row r="1870">
          <cell r="F1870">
            <v>1400000</v>
          </cell>
          <cell r="G1870">
            <v>2400000</v>
          </cell>
          <cell r="H1870">
            <v>2248718.4300000002</v>
          </cell>
          <cell r="I1870">
            <v>48449.17</v>
          </cell>
          <cell r="AY1870">
            <v>13503.49</v>
          </cell>
          <cell r="CK1870">
            <v>0</v>
          </cell>
          <cell r="CL1870">
            <v>0</v>
          </cell>
          <cell r="CM1870">
            <v>0</v>
          </cell>
        </row>
        <row r="1871">
          <cell r="F1871">
            <v>8260673</v>
          </cell>
          <cell r="G1871">
            <v>8260673</v>
          </cell>
          <cell r="H1871">
            <v>6860874.9000000004</v>
          </cell>
          <cell r="I1871">
            <v>248274</v>
          </cell>
          <cell r="AY1871">
            <v>192859.37</v>
          </cell>
          <cell r="CK1871">
            <v>0</v>
          </cell>
          <cell r="CL1871">
            <v>0</v>
          </cell>
          <cell r="CM1871">
            <v>0</v>
          </cell>
        </row>
        <row r="1872">
          <cell r="F1872">
            <v>3790752</v>
          </cell>
          <cell r="G1872">
            <v>3790752</v>
          </cell>
          <cell r="H1872">
            <v>2732479.31</v>
          </cell>
          <cell r="I1872">
            <v>0</v>
          </cell>
          <cell r="AY1872">
            <v>306806.90000000002</v>
          </cell>
          <cell r="CK1872">
            <v>0</v>
          </cell>
          <cell r="CL1872">
            <v>0</v>
          </cell>
          <cell r="CM1872">
            <v>0</v>
          </cell>
        </row>
        <row r="1873">
          <cell r="F1873">
            <v>155809</v>
          </cell>
          <cell r="G1873">
            <v>155809</v>
          </cell>
          <cell r="H1873">
            <v>128937.83</v>
          </cell>
          <cell r="I1873">
            <v>0</v>
          </cell>
          <cell r="AY1873">
            <v>14062</v>
          </cell>
          <cell r="CK1873">
            <v>0</v>
          </cell>
          <cell r="CL1873">
            <v>0</v>
          </cell>
          <cell r="CM1873">
            <v>0</v>
          </cell>
        </row>
        <row r="1874">
          <cell r="F1874">
            <v>290350</v>
          </cell>
          <cell r="G1874">
            <v>290350</v>
          </cell>
          <cell r="H1874">
            <v>124383.24</v>
          </cell>
          <cell r="I1874">
            <v>0</v>
          </cell>
          <cell r="AY1874">
            <v>0</v>
          </cell>
          <cell r="CK1874">
            <v>0</v>
          </cell>
          <cell r="CL1874">
            <v>0</v>
          </cell>
          <cell r="CM1874">
            <v>0</v>
          </cell>
        </row>
        <row r="1875">
          <cell r="F1875">
            <v>768334</v>
          </cell>
          <cell r="G1875">
            <v>768334</v>
          </cell>
          <cell r="H1875">
            <v>0</v>
          </cell>
          <cell r="I1875">
            <v>0</v>
          </cell>
          <cell r="AY1875">
            <v>0</v>
          </cell>
          <cell r="CK1875">
            <v>0</v>
          </cell>
          <cell r="CL1875">
            <v>0</v>
          </cell>
          <cell r="CM1875">
            <v>0</v>
          </cell>
        </row>
        <row r="1876">
          <cell r="F1876">
            <v>2394</v>
          </cell>
          <cell r="G1876">
            <v>0</v>
          </cell>
          <cell r="H1876">
            <v>0</v>
          </cell>
          <cell r="I1876">
            <v>0</v>
          </cell>
          <cell r="AY1876">
            <v>0</v>
          </cell>
          <cell r="CK1876">
            <v>0</v>
          </cell>
          <cell r="CL1876">
            <v>0</v>
          </cell>
          <cell r="CM1876">
            <v>0</v>
          </cell>
        </row>
        <row r="1878">
          <cell r="F1878">
            <v>546812</v>
          </cell>
          <cell r="G1878">
            <v>546812</v>
          </cell>
          <cell r="H1878">
            <v>381899.36</v>
          </cell>
          <cell r="I1878">
            <v>0</v>
          </cell>
          <cell r="AY1878">
            <v>43262.37</v>
          </cell>
          <cell r="CK1878">
            <v>0</v>
          </cell>
          <cell r="CL1878">
            <v>0</v>
          </cell>
          <cell r="CM1878">
            <v>0</v>
          </cell>
        </row>
        <row r="1879">
          <cell r="F1879">
            <v>93151</v>
          </cell>
          <cell r="G1879">
            <v>93151</v>
          </cell>
          <cell r="H1879">
            <v>66369.039999999994</v>
          </cell>
          <cell r="I1879">
            <v>0</v>
          </cell>
          <cell r="AY1879">
            <v>7545.7</v>
          </cell>
          <cell r="CK1879">
            <v>0</v>
          </cell>
          <cell r="CL1879">
            <v>0</v>
          </cell>
          <cell r="CM1879">
            <v>0</v>
          </cell>
        </row>
        <row r="1880">
          <cell r="F1880">
            <v>118800</v>
          </cell>
          <cell r="G1880">
            <v>118800</v>
          </cell>
          <cell r="H1880">
            <v>89207.9</v>
          </cell>
          <cell r="I1880">
            <v>0</v>
          </cell>
          <cell r="AY1880">
            <v>9944.6299999999992</v>
          </cell>
          <cell r="CK1880">
            <v>0</v>
          </cell>
          <cell r="CL1880">
            <v>0</v>
          </cell>
          <cell r="CM1880">
            <v>0</v>
          </cell>
        </row>
        <row r="1881">
          <cell r="F1881">
            <v>87810</v>
          </cell>
          <cell r="G1881">
            <v>85276.96</v>
          </cell>
          <cell r="H1881">
            <v>84568.99</v>
          </cell>
          <cell r="I1881">
            <v>0</v>
          </cell>
          <cell r="AY1881">
            <v>0</v>
          </cell>
          <cell r="CK1881">
            <v>0</v>
          </cell>
          <cell r="CL1881">
            <v>0</v>
          </cell>
          <cell r="CM1881">
            <v>0</v>
          </cell>
        </row>
        <row r="1882">
          <cell r="F1882">
            <v>519629</v>
          </cell>
          <cell r="G1882">
            <v>519629</v>
          </cell>
          <cell r="H1882">
            <v>327524.38</v>
          </cell>
          <cell r="I1882">
            <v>0</v>
          </cell>
          <cell r="AY1882">
            <v>34898.589999999997</v>
          </cell>
          <cell r="CK1882">
            <v>0</v>
          </cell>
          <cell r="CL1882">
            <v>0</v>
          </cell>
          <cell r="CM1882">
            <v>0</v>
          </cell>
        </row>
        <row r="1883">
          <cell r="F1883">
            <v>41305</v>
          </cell>
          <cell r="G1883">
            <v>41305</v>
          </cell>
          <cell r="H1883">
            <v>33386.879999999997</v>
          </cell>
          <cell r="I1883">
            <v>0</v>
          </cell>
          <cell r="AY1883">
            <v>2753.88</v>
          </cell>
          <cell r="CK1883">
            <v>0</v>
          </cell>
          <cell r="CL1883">
            <v>0</v>
          </cell>
          <cell r="CM1883">
            <v>0</v>
          </cell>
        </row>
        <row r="1884">
          <cell r="F1884">
            <v>10217</v>
          </cell>
          <cell r="G1884">
            <v>10217</v>
          </cell>
          <cell r="H1884">
            <v>7479.16</v>
          </cell>
          <cell r="I1884">
            <v>0</v>
          </cell>
          <cell r="AY1884">
            <v>912.78</v>
          </cell>
          <cell r="CK1884">
            <v>0</v>
          </cell>
          <cell r="CL1884">
            <v>0</v>
          </cell>
          <cell r="CM1884">
            <v>0</v>
          </cell>
        </row>
        <row r="1885">
          <cell r="F1885">
            <v>28725</v>
          </cell>
          <cell r="G1885">
            <v>28725</v>
          </cell>
          <cell r="H1885">
            <v>19124.14</v>
          </cell>
          <cell r="I1885">
            <v>0</v>
          </cell>
          <cell r="AY1885">
            <v>503.52</v>
          </cell>
          <cell r="CK1885">
            <v>0</v>
          </cell>
          <cell r="CL1885">
            <v>0</v>
          </cell>
          <cell r="CM1885">
            <v>0</v>
          </cell>
        </row>
        <row r="1886">
          <cell r="F1886">
            <v>22565</v>
          </cell>
          <cell r="G1886">
            <v>22565</v>
          </cell>
          <cell r="H1886">
            <v>10098.35</v>
          </cell>
          <cell r="I1886">
            <v>847</v>
          </cell>
          <cell r="AY1886">
            <v>1619.35</v>
          </cell>
          <cell r="CK1886">
            <v>0</v>
          </cell>
          <cell r="CL1886">
            <v>0</v>
          </cell>
          <cell r="CM1886">
            <v>0</v>
          </cell>
        </row>
        <row r="1887">
          <cell r="F1887">
            <v>5818</v>
          </cell>
          <cell r="G1887">
            <v>5818</v>
          </cell>
          <cell r="H1887">
            <v>5615.94</v>
          </cell>
          <cell r="I1887">
            <v>0</v>
          </cell>
          <cell r="AY1887">
            <v>0</v>
          </cell>
          <cell r="CK1887">
            <v>0</v>
          </cell>
          <cell r="CL1887">
            <v>0</v>
          </cell>
          <cell r="CM1887">
            <v>0</v>
          </cell>
        </row>
        <row r="1888">
          <cell r="F1888">
            <v>2000</v>
          </cell>
          <cell r="G1888">
            <v>2000</v>
          </cell>
          <cell r="H1888">
            <v>184</v>
          </cell>
          <cell r="I1888">
            <v>0</v>
          </cell>
          <cell r="AY1888">
            <v>0</v>
          </cell>
          <cell r="CK1888">
            <v>0</v>
          </cell>
          <cell r="CL1888">
            <v>0</v>
          </cell>
          <cell r="CM1888">
            <v>0</v>
          </cell>
        </row>
        <row r="1889">
          <cell r="F1889">
            <v>1000</v>
          </cell>
          <cell r="G1889">
            <v>1000</v>
          </cell>
          <cell r="H1889">
            <v>0</v>
          </cell>
          <cell r="I1889">
            <v>0</v>
          </cell>
          <cell r="AY1889">
            <v>0</v>
          </cell>
          <cell r="CK1889">
            <v>0</v>
          </cell>
          <cell r="CL1889">
            <v>0</v>
          </cell>
          <cell r="CM1889">
            <v>0</v>
          </cell>
        </row>
        <row r="1890">
          <cell r="F1890">
            <v>15000</v>
          </cell>
          <cell r="G1890">
            <v>15000</v>
          </cell>
          <cell r="H1890">
            <v>0</v>
          </cell>
          <cell r="I1890">
            <v>0</v>
          </cell>
          <cell r="AY1890">
            <v>0</v>
          </cell>
          <cell r="CK1890">
            <v>0</v>
          </cell>
          <cell r="CL1890">
            <v>0</v>
          </cell>
          <cell r="CM1890">
            <v>0</v>
          </cell>
        </row>
        <row r="1891">
          <cell r="F1891">
            <v>30000</v>
          </cell>
          <cell r="G1891">
            <v>30000</v>
          </cell>
          <cell r="H1891">
            <v>12610.72</v>
          </cell>
          <cell r="I1891">
            <v>9001</v>
          </cell>
          <cell r="AY1891">
            <v>0</v>
          </cell>
          <cell r="CK1891">
            <v>0</v>
          </cell>
          <cell r="CL1891">
            <v>0</v>
          </cell>
          <cell r="CM1891">
            <v>0</v>
          </cell>
        </row>
        <row r="1892">
          <cell r="F1892">
            <v>5000</v>
          </cell>
          <cell r="G1892">
            <v>5000</v>
          </cell>
          <cell r="H1892">
            <v>581.41999999999996</v>
          </cell>
          <cell r="I1892">
            <v>0</v>
          </cell>
          <cell r="AY1892">
            <v>0</v>
          </cell>
          <cell r="CK1892">
            <v>0</v>
          </cell>
          <cell r="CL1892">
            <v>0</v>
          </cell>
          <cell r="CM1892">
            <v>0</v>
          </cell>
        </row>
        <row r="1893">
          <cell r="F1893">
            <v>15000</v>
          </cell>
          <cell r="G1893">
            <v>15000</v>
          </cell>
          <cell r="H1893">
            <v>0</v>
          </cell>
          <cell r="I1893">
            <v>0</v>
          </cell>
          <cell r="AY1893">
            <v>0</v>
          </cell>
          <cell r="CK1893">
            <v>0</v>
          </cell>
          <cell r="CL1893">
            <v>0</v>
          </cell>
          <cell r="CM1893">
            <v>0</v>
          </cell>
        </row>
        <row r="1894">
          <cell r="F1894">
            <v>10000</v>
          </cell>
          <cell r="G1894">
            <v>10000</v>
          </cell>
          <cell r="H1894">
            <v>656</v>
          </cell>
          <cell r="I1894">
            <v>0</v>
          </cell>
          <cell r="AY1894">
            <v>0</v>
          </cell>
          <cell r="CK1894">
            <v>0</v>
          </cell>
          <cell r="CL1894">
            <v>0</v>
          </cell>
          <cell r="CM1894">
            <v>0</v>
          </cell>
        </row>
        <row r="1895">
          <cell r="F1895">
            <v>10000</v>
          </cell>
          <cell r="G1895">
            <v>10000</v>
          </cell>
          <cell r="H1895">
            <v>6094.6</v>
          </cell>
          <cell r="I1895">
            <v>0</v>
          </cell>
          <cell r="AY1895">
            <v>0</v>
          </cell>
          <cell r="CK1895">
            <v>0</v>
          </cell>
          <cell r="CL1895">
            <v>0</v>
          </cell>
          <cell r="CM1895">
            <v>0</v>
          </cell>
        </row>
        <row r="1896">
          <cell r="F1896">
            <v>25427</v>
          </cell>
          <cell r="G1896">
            <v>25427</v>
          </cell>
          <cell r="H1896">
            <v>7131.22</v>
          </cell>
          <cell r="I1896">
            <v>690</v>
          </cell>
          <cell r="AY1896">
            <v>205.28</v>
          </cell>
          <cell r="CK1896">
            <v>0</v>
          </cell>
          <cell r="CL1896">
            <v>0</v>
          </cell>
          <cell r="CM1896">
            <v>0</v>
          </cell>
        </row>
        <row r="1897">
          <cell r="F1897">
            <v>2802</v>
          </cell>
          <cell r="G1897">
            <v>2802</v>
          </cell>
          <cell r="H1897">
            <v>2066.5500000000002</v>
          </cell>
          <cell r="I1897">
            <v>0</v>
          </cell>
          <cell r="AY1897">
            <v>0</v>
          </cell>
          <cell r="CK1897">
            <v>0</v>
          </cell>
          <cell r="CL1897">
            <v>0</v>
          </cell>
          <cell r="CM1897">
            <v>0</v>
          </cell>
        </row>
        <row r="1898">
          <cell r="F1898">
            <v>15910</v>
          </cell>
          <cell r="G1898">
            <v>15910</v>
          </cell>
          <cell r="H1898">
            <v>8396.2199999999993</v>
          </cell>
          <cell r="I1898">
            <v>0</v>
          </cell>
          <cell r="AY1898">
            <v>0</v>
          </cell>
          <cell r="CK1898">
            <v>0</v>
          </cell>
          <cell r="CL1898">
            <v>0</v>
          </cell>
          <cell r="CM1898">
            <v>0</v>
          </cell>
        </row>
        <row r="1899">
          <cell r="F1899">
            <v>2184</v>
          </cell>
          <cell r="G1899">
            <v>2184</v>
          </cell>
          <cell r="H1899">
            <v>1500</v>
          </cell>
          <cell r="I1899">
            <v>0</v>
          </cell>
          <cell r="AY1899">
            <v>0</v>
          </cell>
          <cell r="CK1899">
            <v>0</v>
          </cell>
          <cell r="CL1899">
            <v>0</v>
          </cell>
          <cell r="CM1899">
            <v>0</v>
          </cell>
        </row>
        <row r="1900">
          <cell r="F1900">
            <v>4323</v>
          </cell>
          <cell r="G1900">
            <v>4323</v>
          </cell>
          <cell r="H1900">
            <v>712</v>
          </cell>
          <cell r="I1900">
            <v>0</v>
          </cell>
          <cell r="AY1900">
            <v>182</v>
          </cell>
          <cell r="CK1900">
            <v>0</v>
          </cell>
          <cell r="CL1900">
            <v>0</v>
          </cell>
          <cell r="CM1900">
            <v>0</v>
          </cell>
        </row>
        <row r="1901">
          <cell r="F1901">
            <v>8522</v>
          </cell>
          <cell r="G1901">
            <v>8522</v>
          </cell>
          <cell r="H1901">
            <v>3878.65</v>
          </cell>
          <cell r="I1901">
            <v>1782</v>
          </cell>
          <cell r="AY1901">
            <v>0</v>
          </cell>
          <cell r="CK1901">
            <v>0</v>
          </cell>
          <cell r="CL1901">
            <v>0</v>
          </cell>
          <cell r="CM1901">
            <v>0</v>
          </cell>
        </row>
        <row r="1902">
          <cell r="F1902">
            <v>1934</v>
          </cell>
          <cell r="G1902">
            <v>1934</v>
          </cell>
          <cell r="H1902">
            <v>0</v>
          </cell>
          <cell r="I1902">
            <v>0</v>
          </cell>
          <cell r="AY1902">
            <v>0</v>
          </cell>
          <cell r="CK1902">
            <v>0</v>
          </cell>
          <cell r="CL1902">
            <v>0</v>
          </cell>
          <cell r="CM1902">
            <v>0</v>
          </cell>
        </row>
        <row r="1903">
          <cell r="F1903">
            <v>5541</v>
          </cell>
          <cell r="G1903">
            <v>5541</v>
          </cell>
          <cell r="H1903">
            <v>64</v>
          </cell>
          <cell r="I1903">
            <v>0</v>
          </cell>
          <cell r="AY1903">
            <v>0</v>
          </cell>
          <cell r="CK1903">
            <v>0</v>
          </cell>
          <cell r="CL1903">
            <v>0</v>
          </cell>
          <cell r="CM1903">
            <v>0</v>
          </cell>
        </row>
        <row r="1904">
          <cell r="F1904">
            <v>1000</v>
          </cell>
          <cell r="G1904">
            <v>1000</v>
          </cell>
          <cell r="H1904">
            <v>0</v>
          </cell>
          <cell r="I1904">
            <v>0</v>
          </cell>
          <cell r="AY1904">
            <v>0</v>
          </cell>
          <cell r="CK1904">
            <v>0</v>
          </cell>
          <cell r="CL1904">
            <v>0</v>
          </cell>
          <cell r="CM1904">
            <v>0</v>
          </cell>
        </row>
        <row r="1905">
          <cell r="F1905">
            <v>500</v>
          </cell>
          <cell r="G1905">
            <v>500</v>
          </cell>
          <cell r="H1905">
            <v>77.42</v>
          </cell>
          <cell r="I1905">
            <v>0</v>
          </cell>
          <cell r="AY1905">
            <v>0</v>
          </cell>
          <cell r="CK1905">
            <v>0</v>
          </cell>
          <cell r="CL1905">
            <v>0</v>
          </cell>
          <cell r="CM1905">
            <v>0</v>
          </cell>
        </row>
        <row r="1906">
          <cell r="F1906">
            <v>1000</v>
          </cell>
          <cell r="G1906">
            <v>325</v>
          </cell>
          <cell r="H1906">
            <v>325</v>
          </cell>
          <cell r="I1906">
            <v>0</v>
          </cell>
          <cell r="AY1906">
            <v>0</v>
          </cell>
          <cell r="CK1906">
            <v>0</v>
          </cell>
          <cell r="CL1906">
            <v>0</v>
          </cell>
          <cell r="CM1906">
            <v>0</v>
          </cell>
        </row>
        <row r="1907">
          <cell r="F1907">
            <v>0</v>
          </cell>
          <cell r="G1907">
            <v>675</v>
          </cell>
          <cell r="H1907">
            <v>675</v>
          </cell>
          <cell r="I1907">
            <v>0</v>
          </cell>
          <cell r="AY1907">
            <v>0</v>
          </cell>
          <cell r="CK1907">
            <v>0</v>
          </cell>
          <cell r="CL1907">
            <v>0</v>
          </cell>
          <cell r="CM1907">
            <v>0</v>
          </cell>
        </row>
        <row r="1908">
          <cell r="F1908">
            <v>16055</v>
          </cell>
          <cell r="G1908">
            <v>16055</v>
          </cell>
          <cell r="H1908">
            <v>0</v>
          </cell>
          <cell r="I1908">
            <v>5888</v>
          </cell>
          <cell r="AY1908">
            <v>0</v>
          </cell>
          <cell r="CK1908">
            <v>0</v>
          </cell>
          <cell r="CL1908">
            <v>0</v>
          </cell>
          <cell r="CM1908">
            <v>0</v>
          </cell>
        </row>
        <row r="1909">
          <cell r="F1909">
            <v>3569616</v>
          </cell>
          <cell r="G1909">
            <v>3569616</v>
          </cell>
          <cell r="H1909">
            <v>2996220.78</v>
          </cell>
          <cell r="I1909">
            <v>0</v>
          </cell>
          <cell r="AY1909">
            <v>335625.46</v>
          </cell>
          <cell r="CK1909">
            <v>0</v>
          </cell>
          <cell r="CL1909">
            <v>0</v>
          </cell>
          <cell r="CM1909">
            <v>0</v>
          </cell>
        </row>
        <row r="1910">
          <cell r="F1910">
            <v>281217</v>
          </cell>
          <cell r="G1910">
            <v>286520.5</v>
          </cell>
          <cell r="H1910">
            <v>252223</v>
          </cell>
          <cell r="I1910">
            <v>0</v>
          </cell>
          <cell r="AY1910">
            <v>26594.5</v>
          </cell>
          <cell r="CK1910">
            <v>0</v>
          </cell>
          <cell r="CL1910">
            <v>0</v>
          </cell>
          <cell r="CM1910">
            <v>0</v>
          </cell>
        </row>
        <row r="1911">
          <cell r="F1911">
            <v>311810</v>
          </cell>
          <cell r="G1911">
            <v>311810</v>
          </cell>
          <cell r="H1911">
            <v>143267.03</v>
          </cell>
          <cell r="I1911">
            <v>0</v>
          </cell>
          <cell r="AY1911">
            <v>0</v>
          </cell>
          <cell r="CK1911">
            <v>0</v>
          </cell>
          <cell r="CL1911">
            <v>0</v>
          </cell>
          <cell r="CM1911">
            <v>0</v>
          </cell>
        </row>
        <row r="1912">
          <cell r="F1912">
            <v>752033</v>
          </cell>
          <cell r="G1912">
            <v>752033</v>
          </cell>
          <cell r="H1912">
            <v>0</v>
          </cell>
          <cell r="I1912">
            <v>0</v>
          </cell>
          <cell r="AY1912">
            <v>0</v>
          </cell>
          <cell r="CK1912">
            <v>0</v>
          </cell>
          <cell r="CL1912">
            <v>0</v>
          </cell>
          <cell r="CM1912">
            <v>0</v>
          </cell>
        </row>
        <row r="1913">
          <cell r="F1913">
            <v>550714</v>
          </cell>
          <cell r="G1913">
            <v>550714</v>
          </cell>
          <cell r="H1913">
            <v>441070.86</v>
          </cell>
          <cell r="I1913">
            <v>0</v>
          </cell>
          <cell r="AY1913">
            <v>48784.65</v>
          </cell>
          <cell r="CK1913">
            <v>0</v>
          </cell>
          <cell r="CL1913">
            <v>0</v>
          </cell>
          <cell r="CM1913">
            <v>0</v>
          </cell>
        </row>
        <row r="1914">
          <cell r="F1914">
            <v>91709</v>
          </cell>
          <cell r="G1914">
            <v>91709</v>
          </cell>
          <cell r="H1914">
            <v>75052.28</v>
          </cell>
          <cell r="I1914">
            <v>0</v>
          </cell>
          <cell r="AY1914">
            <v>8330.5499999999993</v>
          </cell>
          <cell r="CK1914">
            <v>0</v>
          </cell>
          <cell r="CL1914">
            <v>0</v>
          </cell>
          <cell r="CM1914">
            <v>0</v>
          </cell>
        </row>
        <row r="1915">
          <cell r="F1915">
            <v>145200</v>
          </cell>
          <cell r="G1915">
            <v>145200</v>
          </cell>
          <cell r="H1915">
            <v>120585.46</v>
          </cell>
          <cell r="I1915">
            <v>0</v>
          </cell>
          <cell r="AY1915">
            <v>13133.05</v>
          </cell>
          <cell r="CK1915">
            <v>0</v>
          </cell>
          <cell r="CL1915">
            <v>0</v>
          </cell>
          <cell r="CM1915">
            <v>0</v>
          </cell>
        </row>
        <row r="1916">
          <cell r="F1916">
            <v>85640</v>
          </cell>
          <cell r="G1916">
            <v>93619.73</v>
          </cell>
          <cell r="H1916">
            <v>93619.73</v>
          </cell>
          <cell r="I1916">
            <v>0</v>
          </cell>
          <cell r="AY1916">
            <v>0</v>
          </cell>
          <cell r="CK1916">
            <v>0</v>
          </cell>
          <cell r="CL1916">
            <v>0</v>
          </cell>
          <cell r="CM1916">
            <v>0</v>
          </cell>
        </row>
        <row r="1917">
          <cell r="F1917">
            <v>507919</v>
          </cell>
          <cell r="G1917">
            <v>507919</v>
          </cell>
          <cell r="H1917">
            <v>369457.87</v>
          </cell>
          <cell r="I1917">
            <v>0</v>
          </cell>
          <cell r="AY1917">
            <v>38913.839999999997</v>
          </cell>
          <cell r="CK1917">
            <v>0</v>
          </cell>
          <cell r="CL1917">
            <v>0</v>
          </cell>
          <cell r="CM1917">
            <v>0</v>
          </cell>
        </row>
        <row r="1918">
          <cell r="F1918">
            <v>500</v>
          </cell>
          <cell r="G1918">
            <v>500</v>
          </cell>
          <cell r="H1918">
            <v>377</v>
          </cell>
          <cell r="I1918">
            <v>23.5</v>
          </cell>
          <cell r="AY1918">
            <v>0</v>
          </cell>
          <cell r="CK1918">
            <v>0</v>
          </cell>
          <cell r="CL1918">
            <v>0</v>
          </cell>
          <cell r="CM1918">
            <v>0</v>
          </cell>
        </row>
        <row r="1919">
          <cell r="F1919">
            <v>6885</v>
          </cell>
          <cell r="G1919">
            <v>7019.68</v>
          </cell>
          <cell r="H1919">
            <v>5564.48</v>
          </cell>
          <cell r="I1919">
            <v>0</v>
          </cell>
          <cell r="AY1919">
            <v>458.98</v>
          </cell>
          <cell r="CK1919">
            <v>0</v>
          </cell>
          <cell r="CL1919">
            <v>0</v>
          </cell>
          <cell r="CM1919">
            <v>0</v>
          </cell>
        </row>
        <row r="1920">
          <cell r="F1920">
            <v>7211</v>
          </cell>
          <cell r="G1920">
            <v>7211</v>
          </cell>
          <cell r="H1920">
            <v>5278.51</v>
          </cell>
          <cell r="I1920">
            <v>0</v>
          </cell>
          <cell r="AY1920">
            <v>644.21</v>
          </cell>
          <cell r="CK1920">
            <v>0</v>
          </cell>
          <cell r="CL1920">
            <v>0</v>
          </cell>
          <cell r="CM1920">
            <v>0</v>
          </cell>
        </row>
        <row r="1921">
          <cell r="F1921">
            <v>23899</v>
          </cell>
          <cell r="G1921">
            <v>23899</v>
          </cell>
          <cell r="H1921">
            <v>14822.42</v>
          </cell>
          <cell r="I1921">
            <v>0</v>
          </cell>
          <cell r="AY1921">
            <v>439.17</v>
          </cell>
          <cell r="CK1921">
            <v>0</v>
          </cell>
          <cell r="CL1921">
            <v>0</v>
          </cell>
          <cell r="CM1921">
            <v>0</v>
          </cell>
        </row>
        <row r="1922">
          <cell r="F1922">
            <v>11002</v>
          </cell>
          <cell r="G1922">
            <v>11002</v>
          </cell>
          <cell r="H1922">
            <v>6698.35</v>
          </cell>
          <cell r="I1922">
            <v>847</v>
          </cell>
          <cell r="AY1922">
            <v>769.35</v>
          </cell>
          <cell r="CK1922">
            <v>0</v>
          </cell>
          <cell r="CL1922">
            <v>0</v>
          </cell>
          <cell r="CM1922">
            <v>0</v>
          </cell>
        </row>
        <row r="1923">
          <cell r="F1923">
            <v>14156</v>
          </cell>
          <cell r="G1923">
            <v>14156</v>
          </cell>
          <cell r="H1923">
            <v>8597.52</v>
          </cell>
          <cell r="I1923">
            <v>2357.88</v>
          </cell>
          <cell r="AY1923">
            <v>0</v>
          </cell>
          <cell r="CK1923">
            <v>0</v>
          </cell>
          <cell r="CL1923">
            <v>0</v>
          </cell>
          <cell r="CM1923">
            <v>0</v>
          </cell>
        </row>
        <row r="1924">
          <cell r="F1924">
            <v>2000</v>
          </cell>
          <cell r="G1924">
            <v>2000</v>
          </cell>
          <cell r="H1924">
            <v>1798</v>
          </cell>
          <cell r="I1924">
            <v>25.3</v>
          </cell>
          <cell r="AY1924">
            <v>0</v>
          </cell>
          <cell r="CK1924">
            <v>0</v>
          </cell>
          <cell r="CL1924">
            <v>0</v>
          </cell>
          <cell r="CM1924">
            <v>0</v>
          </cell>
        </row>
        <row r="1925">
          <cell r="F1925">
            <v>30000</v>
          </cell>
          <cell r="G1925">
            <v>30000</v>
          </cell>
          <cell r="H1925">
            <v>11312.87</v>
          </cell>
          <cell r="I1925">
            <v>5000</v>
          </cell>
          <cell r="AY1925">
            <v>0</v>
          </cell>
          <cell r="CK1925">
            <v>0</v>
          </cell>
          <cell r="CL1925">
            <v>0</v>
          </cell>
          <cell r="CM1925">
            <v>0</v>
          </cell>
        </row>
        <row r="1926">
          <cell r="F1926">
            <v>7000</v>
          </cell>
          <cell r="G1926">
            <v>7000</v>
          </cell>
          <cell r="H1926">
            <v>3144.42</v>
          </cell>
          <cell r="I1926">
            <v>1300.7</v>
          </cell>
          <cell r="AY1926">
            <v>0</v>
          </cell>
          <cell r="CK1926">
            <v>0</v>
          </cell>
          <cell r="CL1926">
            <v>0</v>
          </cell>
          <cell r="CM1926">
            <v>0</v>
          </cell>
        </row>
        <row r="1927">
          <cell r="F1927">
            <v>1000</v>
          </cell>
          <cell r="G1927">
            <v>1000</v>
          </cell>
          <cell r="H1927">
            <v>722</v>
          </cell>
          <cell r="I1927">
            <v>170</v>
          </cell>
          <cell r="AY1927">
            <v>0</v>
          </cell>
          <cell r="CK1927">
            <v>0</v>
          </cell>
          <cell r="CL1927">
            <v>0</v>
          </cell>
          <cell r="CM1927">
            <v>0</v>
          </cell>
        </row>
        <row r="1928">
          <cell r="F1928">
            <v>10000</v>
          </cell>
          <cell r="G1928">
            <v>10000</v>
          </cell>
          <cell r="H1928">
            <v>1677</v>
          </cell>
          <cell r="I1928">
            <v>240</v>
          </cell>
          <cell r="AY1928">
            <v>0</v>
          </cell>
          <cell r="CK1928">
            <v>0</v>
          </cell>
          <cell r="CL1928">
            <v>0</v>
          </cell>
          <cell r="CM1928">
            <v>0</v>
          </cell>
        </row>
        <row r="1929">
          <cell r="F1929">
            <v>10000</v>
          </cell>
          <cell r="G1929">
            <v>10000</v>
          </cell>
          <cell r="H1929">
            <v>1658</v>
          </cell>
          <cell r="I1929">
            <v>0</v>
          </cell>
          <cell r="AY1929">
            <v>0</v>
          </cell>
          <cell r="CK1929">
            <v>0</v>
          </cell>
          <cell r="CL1929">
            <v>0</v>
          </cell>
          <cell r="CM1929">
            <v>0</v>
          </cell>
        </row>
        <row r="1930">
          <cell r="F1930">
            <v>38000</v>
          </cell>
          <cell r="G1930">
            <v>38000</v>
          </cell>
          <cell r="H1930">
            <v>33877.629999999997</v>
          </cell>
          <cell r="I1930">
            <v>2191.1</v>
          </cell>
          <cell r="AY1930">
            <v>40.28</v>
          </cell>
          <cell r="CK1930">
            <v>0</v>
          </cell>
          <cell r="CL1930">
            <v>0</v>
          </cell>
          <cell r="CM1930">
            <v>0</v>
          </cell>
        </row>
        <row r="1931">
          <cell r="F1931">
            <v>4871</v>
          </cell>
          <cell r="G1931">
            <v>4871</v>
          </cell>
          <cell r="H1931">
            <v>3619.65</v>
          </cell>
          <cell r="I1931">
            <v>119.15</v>
          </cell>
          <cell r="AY1931">
            <v>0</v>
          </cell>
          <cell r="CK1931">
            <v>0</v>
          </cell>
          <cell r="CL1931">
            <v>0</v>
          </cell>
          <cell r="CM1931">
            <v>0</v>
          </cell>
        </row>
        <row r="1932">
          <cell r="F1932">
            <v>12956</v>
          </cell>
          <cell r="G1932">
            <v>12956</v>
          </cell>
          <cell r="H1932">
            <v>9913.0499999999993</v>
          </cell>
          <cell r="I1932">
            <v>0</v>
          </cell>
          <cell r="AY1932">
            <v>0</v>
          </cell>
          <cell r="CK1932">
            <v>0</v>
          </cell>
          <cell r="CL1932">
            <v>0</v>
          </cell>
          <cell r="CM1932">
            <v>0</v>
          </cell>
        </row>
        <row r="1933">
          <cell r="F1933">
            <v>1596</v>
          </cell>
          <cell r="G1933">
            <v>1596</v>
          </cell>
          <cell r="H1933">
            <v>550</v>
          </cell>
          <cell r="I1933">
            <v>0</v>
          </cell>
          <cell r="AY1933">
            <v>0</v>
          </cell>
          <cell r="CK1933">
            <v>0</v>
          </cell>
          <cell r="CL1933">
            <v>0</v>
          </cell>
          <cell r="CM1933">
            <v>0</v>
          </cell>
        </row>
        <row r="1934">
          <cell r="F1934">
            <v>3927</v>
          </cell>
          <cell r="G1934">
            <v>3927</v>
          </cell>
          <cell r="H1934">
            <v>3283</v>
          </cell>
          <cell r="I1934">
            <v>0</v>
          </cell>
          <cell r="AY1934">
            <v>84</v>
          </cell>
          <cell r="CK1934">
            <v>0</v>
          </cell>
          <cell r="CL1934">
            <v>0</v>
          </cell>
          <cell r="CM1934">
            <v>0</v>
          </cell>
        </row>
        <row r="1935">
          <cell r="F1935">
            <v>3139</v>
          </cell>
          <cell r="G1935">
            <v>5139</v>
          </cell>
          <cell r="H1935">
            <v>3014.22</v>
          </cell>
          <cell r="I1935">
            <v>473.4</v>
          </cell>
          <cell r="AY1935">
            <v>0</v>
          </cell>
          <cell r="CK1935">
            <v>0</v>
          </cell>
          <cell r="CL1935">
            <v>0</v>
          </cell>
          <cell r="CM1935">
            <v>0</v>
          </cell>
        </row>
        <row r="1936">
          <cell r="F1936">
            <v>2354</v>
          </cell>
          <cell r="G1936">
            <v>2354</v>
          </cell>
          <cell r="H1936">
            <v>1545.94</v>
          </cell>
          <cell r="I1936">
            <v>232.8</v>
          </cell>
          <cell r="AY1936">
            <v>0</v>
          </cell>
          <cell r="CK1936">
            <v>0</v>
          </cell>
          <cell r="CL1936">
            <v>0</v>
          </cell>
          <cell r="CM1936">
            <v>0</v>
          </cell>
        </row>
        <row r="1937">
          <cell r="F1937">
            <v>3160</v>
          </cell>
          <cell r="G1937">
            <v>3160</v>
          </cell>
          <cell r="H1937">
            <v>527</v>
          </cell>
          <cell r="I1937">
            <v>0</v>
          </cell>
          <cell r="AY1937">
            <v>0</v>
          </cell>
          <cell r="CK1937">
            <v>0</v>
          </cell>
          <cell r="CL1937">
            <v>0</v>
          </cell>
          <cell r="CM1937">
            <v>0</v>
          </cell>
        </row>
        <row r="1938">
          <cell r="F1938">
            <v>500</v>
          </cell>
          <cell r="G1938">
            <v>500</v>
          </cell>
          <cell r="H1938">
            <v>370.06</v>
          </cell>
          <cell r="I1938">
            <v>0</v>
          </cell>
          <cell r="AY1938">
            <v>0</v>
          </cell>
          <cell r="CK1938">
            <v>0</v>
          </cell>
          <cell r="CL1938">
            <v>0</v>
          </cell>
          <cell r="CM1938">
            <v>0</v>
          </cell>
        </row>
        <row r="1939">
          <cell r="F1939">
            <v>12022</v>
          </cell>
          <cell r="G1939">
            <v>10098.950000000001</v>
          </cell>
          <cell r="H1939">
            <v>6959.53</v>
          </cell>
          <cell r="I1939">
            <v>0</v>
          </cell>
          <cell r="AY1939">
            <v>343.49</v>
          </cell>
          <cell r="CK1939">
            <v>0</v>
          </cell>
          <cell r="CL1939">
            <v>0</v>
          </cell>
          <cell r="CM1939">
            <v>0</v>
          </cell>
        </row>
        <row r="1940">
          <cell r="F1940">
            <v>4620</v>
          </cell>
          <cell r="G1940">
            <v>4620</v>
          </cell>
          <cell r="H1940">
            <v>0</v>
          </cell>
          <cell r="I1940">
            <v>0</v>
          </cell>
          <cell r="AY1940">
            <v>0</v>
          </cell>
          <cell r="CK1940">
            <v>0</v>
          </cell>
          <cell r="CL1940">
            <v>0</v>
          </cell>
          <cell r="CM1940">
            <v>0</v>
          </cell>
        </row>
        <row r="1941">
          <cell r="F1941">
            <v>2656020</v>
          </cell>
          <cell r="G1941">
            <v>2656020</v>
          </cell>
          <cell r="H1941">
            <v>2083250.5</v>
          </cell>
          <cell r="I1941">
            <v>0</v>
          </cell>
          <cell r="AY1941">
            <v>232400</v>
          </cell>
          <cell r="CK1941">
            <v>0</v>
          </cell>
          <cell r="CL1941">
            <v>0</v>
          </cell>
          <cell r="CM1941">
            <v>0</v>
          </cell>
        </row>
        <row r="1942">
          <cell r="F1942">
            <v>0</v>
          </cell>
          <cell r="G1942">
            <v>40844.49</v>
          </cell>
          <cell r="H1942">
            <v>40844.49</v>
          </cell>
          <cell r="I1942">
            <v>0</v>
          </cell>
          <cell r="AY1942">
            <v>0</v>
          </cell>
          <cell r="CK1942">
            <v>0</v>
          </cell>
          <cell r="CL1942">
            <v>0</v>
          </cell>
          <cell r="CM1942">
            <v>0</v>
          </cell>
        </row>
        <row r="1943">
          <cell r="F1943">
            <v>45528</v>
          </cell>
          <cell r="G1943">
            <v>45528</v>
          </cell>
          <cell r="H1943">
            <v>40389.160000000003</v>
          </cell>
          <cell r="I1943">
            <v>0</v>
          </cell>
          <cell r="AY1943">
            <v>4247</v>
          </cell>
          <cell r="CK1943">
            <v>0</v>
          </cell>
          <cell r="CL1943">
            <v>0</v>
          </cell>
          <cell r="CM1943">
            <v>0</v>
          </cell>
        </row>
        <row r="1944">
          <cell r="F1944">
            <v>187108</v>
          </cell>
          <cell r="G1944">
            <v>187108</v>
          </cell>
          <cell r="H1944">
            <v>86268.41</v>
          </cell>
          <cell r="I1944">
            <v>0</v>
          </cell>
          <cell r="AY1944">
            <v>0</v>
          </cell>
          <cell r="CK1944">
            <v>0</v>
          </cell>
          <cell r="CL1944">
            <v>0</v>
          </cell>
          <cell r="CM1944">
            <v>0</v>
          </cell>
        </row>
        <row r="1945">
          <cell r="F1945">
            <v>525884</v>
          </cell>
          <cell r="G1945">
            <v>525884</v>
          </cell>
          <cell r="H1945">
            <v>0</v>
          </cell>
          <cell r="I1945">
            <v>0</v>
          </cell>
          <cell r="AY1945">
            <v>0</v>
          </cell>
          <cell r="CK1945">
            <v>0</v>
          </cell>
          <cell r="CL1945">
            <v>0</v>
          </cell>
          <cell r="CM1945">
            <v>0</v>
          </cell>
        </row>
        <row r="1946">
          <cell r="F1946">
            <v>347970</v>
          </cell>
          <cell r="G1946">
            <v>347970</v>
          </cell>
          <cell r="H1946">
            <v>267212.03999999998</v>
          </cell>
          <cell r="I1946">
            <v>0</v>
          </cell>
          <cell r="AY1946">
            <v>30041</v>
          </cell>
          <cell r="CK1946">
            <v>0</v>
          </cell>
          <cell r="CL1946">
            <v>0</v>
          </cell>
          <cell r="CM1946">
            <v>0</v>
          </cell>
        </row>
        <row r="1947">
          <cell r="F1947">
            <v>60037</v>
          </cell>
          <cell r="G1947">
            <v>60037</v>
          </cell>
          <cell r="H1947">
            <v>47322.06</v>
          </cell>
          <cell r="I1947">
            <v>0</v>
          </cell>
          <cell r="AY1947">
            <v>5338.19</v>
          </cell>
          <cell r="CK1947">
            <v>0</v>
          </cell>
          <cell r="CL1947">
            <v>0</v>
          </cell>
          <cell r="CM1947">
            <v>0</v>
          </cell>
        </row>
        <row r="1948">
          <cell r="F1948">
            <v>66000</v>
          </cell>
          <cell r="G1948">
            <v>66000</v>
          </cell>
          <cell r="H1948">
            <v>52650</v>
          </cell>
          <cell r="I1948">
            <v>0</v>
          </cell>
          <cell r="AY1948">
            <v>5850</v>
          </cell>
          <cell r="CK1948">
            <v>0</v>
          </cell>
          <cell r="CL1948">
            <v>0</v>
          </cell>
          <cell r="CM1948">
            <v>0</v>
          </cell>
        </row>
        <row r="1949">
          <cell r="F1949">
            <v>60007</v>
          </cell>
          <cell r="G1949">
            <v>61632.9</v>
          </cell>
          <cell r="H1949">
            <v>61632.9</v>
          </cell>
          <cell r="I1949">
            <v>0</v>
          </cell>
          <cell r="AY1949">
            <v>0</v>
          </cell>
          <cell r="CK1949">
            <v>0</v>
          </cell>
          <cell r="CL1949">
            <v>0</v>
          </cell>
          <cell r="CM1949">
            <v>0</v>
          </cell>
        </row>
        <row r="1950">
          <cell r="F1950">
            <v>360972</v>
          </cell>
          <cell r="G1950">
            <v>360972</v>
          </cell>
          <cell r="H1950">
            <v>247484.51</v>
          </cell>
          <cell r="I1950">
            <v>0</v>
          </cell>
          <cell r="AY1950">
            <v>26463.8</v>
          </cell>
          <cell r="CK1950">
            <v>0</v>
          </cell>
          <cell r="CL1950">
            <v>0</v>
          </cell>
          <cell r="CM1950">
            <v>0</v>
          </cell>
        </row>
        <row r="1951">
          <cell r="F1951">
            <v>500</v>
          </cell>
          <cell r="G1951">
            <v>500</v>
          </cell>
          <cell r="H1951">
            <v>0</v>
          </cell>
          <cell r="I1951">
            <v>0</v>
          </cell>
          <cell r="AY1951">
            <v>0</v>
          </cell>
          <cell r="CK1951">
            <v>0</v>
          </cell>
          <cell r="CL1951">
            <v>0</v>
          </cell>
          <cell r="CM1951">
            <v>0</v>
          </cell>
        </row>
        <row r="1952">
          <cell r="F1952">
            <v>24567</v>
          </cell>
          <cell r="G1952">
            <v>24567</v>
          </cell>
          <cell r="H1952">
            <v>14421.27</v>
          </cell>
          <cell r="I1952">
            <v>0</v>
          </cell>
          <cell r="AY1952">
            <v>0</v>
          </cell>
          <cell r="CK1952">
            <v>0</v>
          </cell>
          <cell r="CL1952">
            <v>0</v>
          </cell>
          <cell r="CM1952">
            <v>0</v>
          </cell>
        </row>
        <row r="1953">
          <cell r="F1953">
            <v>9156</v>
          </cell>
          <cell r="G1953">
            <v>9156</v>
          </cell>
          <cell r="H1953">
            <v>7759</v>
          </cell>
          <cell r="I1953">
            <v>0</v>
          </cell>
          <cell r="AY1953">
            <v>0</v>
          </cell>
          <cell r="CK1953">
            <v>0</v>
          </cell>
          <cell r="CL1953">
            <v>0</v>
          </cell>
          <cell r="CM1953">
            <v>0</v>
          </cell>
        </row>
        <row r="1954">
          <cell r="F1954">
            <v>2757</v>
          </cell>
          <cell r="G1954">
            <v>2757</v>
          </cell>
          <cell r="H1954">
            <v>1944.35</v>
          </cell>
          <cell r="I1954">
            <v>0</v>
          </cell>
          <cell r="AY1954">
            <v>181.64</v>
          </cell>
          <cell r="CK1954">
            <v>0</v>
          </cell>
          <cell r="CL1954">
            <v>0</v>
          </cell>
          <cell r="CM1954">
            <v>0</v>
          </cell>
        </row>
        <row r="1955">
          <cell r="F1955">
            <v>15387</v>
          </cell>
          <cell r="G1955">
            <v>15387</v>
          </cell>
          <cell r="H1955">
            <v>4262.8900000000003</v>
          </cell>
          <cell r="I1955">
            <v>0</v>
          </cell>
          <cell r="AY1955">
            <v>99.74</v>
          </cell>
          <cell r="CK1955">
            <v>0</v>
          </cell>
          <cell r="CL1955">
            <v>0</v>
          </cell>
          <cell r="CM1955">
            <v>0</v>
          </cell>
        </row>
        <row r="1956">
          <cell r="F1956">
            <v>22864</v>
          </cell>
          <cell r="G1956">
            <v>22864</v>
          </cell>
          <cell r="H1956">
            <v>6800</v>
          </cell>
          <cell r="I1956">
            <v>850</v>
          </cell>
          <cell r="AY1956">
            <v>850</v>
          </cell>
          <cell r="CK1956">
            <v>0</v>
          </cell>
          <cell r="CL1956">
            <v>0</v>
          </cell>
          <cell r="CM1956">
            <v>0</v>
          </cell>
        </row>
        <row r="1957">
          <cell r="F1957">
            <v>0</v>
          </cell>
          <cell r="G1957">
            <v>192675</v>
          </cell>
          <cell r="H1957">
            <v>110000.7</v>
          </cell>
          <cell r="I1957">
            <v>0</v>
          </cell>
          <cell r="AY1957">
            <v>0</v>
          </cell>
          <cell r="CK1957">
            <v>0</v>
          </cell>
          <cell r="CL1957">
            <v>0</v>
          </cell>
          <cell r="CM1957">
            <v>0</v>
          </cell>
        </row>
        <row r="1958">
          <cell r="F1958">
            <v>4446</v>
          </cell>
          <cell r="G1958">
            <v>4446</v>
          </cell>
          <cell r="H1958">
            <v>3711.8</v>
          </cell>
          <cell r="I1958">
            <v>641.17999999999995</v>
          </cell>
          <cell r="AY1958">
            <v>0</v>
          </cell>
          <cell r="CK1958">
            <v>0</v>
          </cell>
          <cell r="CL1958">
            <v>0</v>
          </cell>
          <cell r="CM1958">
            <v>0</v>
          </cell>
        </row>
        <row r="1959">
          <cell r="F1959">
            <v>0</v>
          </cell>
          <cell r="G1959">
            <v>1000</v>
          </cell>
          <cell r="H1959">
            <v>1000</v>
          </cell>
          <cell r="I1959">
            <v>0</v>
          </cell>
          <cell r="AY1959">
            <v>0</v>
          </cell>
          <cell r="CK1959">
            <v>0</v>
          </cell>
          <cell r="CL1959">
            <v>0</v>
          </cell>
          <cell r="CM1959">
            <v>0</v>
          </cell>
        </row>
        <row r="1960">
          <cell r="F1960">
            <v>75000</v>
          </cell>
          <cell r="G1960">
            <v>75000</v>
          </cell>
          <cell r="H1960">
            <v>74608</v>
          </cell>
          <cell r="I1960">
            <v>382.5</v>
          </cell>
          <cell r="AY1960">
            <v>0</v>
          </cell>
          <cell r="CK1960">
            <v>0</v>
          </cell>
          <cell r="CL1960">
            <v>0</v>
          </cell>
          <cell r="CM1960">
            <v>0</v>
          </cell>
        </row>
        <row r="1961">
          <cell r="F1961">
            <v>3858</v>
          </cell>
          <cell r="G1961">
            <v>9858</v>
          </cell>
          <cell r="H1961">
            <v>3856.75</v>
          </cell>
          <cell r="I1961">
            <v>2</v>
          </cell>
          <cell r="AY1961">
            <v>0</v>
          </cell>
          <cell r="CK1961">
            <v>0</v>
          </cell>
          <cell r="CL1961">
            <v>0</v>
          </cell>
          <cell r="CM1961">
            <v>0</v>
          </cell>
        </row>
        <row r="1962">
          <cell r="F1962">
            <v>2000</v>
          </cell>
          <cell r="G1962">
            <v>2000</v>
          </cell>
          <cell r="H1962">
            <v>682</v>
          </cell>
          <cell r="I1962">
            <v>85</v>
          </cell>
          <cell r="AY1962">
            <v>0</v>
          </cell>
          <cell r="CK1962">
            <v>0</v>
          </cell>
          <cell r="CL1962">
            <v>0</v>
          </cell>
          <cell r="CM1962">
            <v>0</v>
          </cell>
        </row>
        <row r="1963">
          <cell r="F1963">
            <v>1608</v>
          </cell>
          <cell r="G1963">
            <v>1608</v>
          </cell>
          <cell r="H1963">
            <v>0</v>
          </cell>
          <cell r="I1963">
            <v>0</v>
          </cell>
          <cell r="AY1963">
            <v>0</v>
          </cell>
          <cell r="CK1963">
            <v>0</v>
          </cell>
          <cell r="CL1963">
            <v>0</v>
          </cell>
          <cell r="CM1963">
            <v>0</v>
          </cell>
        </row>
        <row r="1964">
          <cell r="F1964">
            <v>0</v>
          </cell>
          <cell r="G1964">
            <v>10000</v>
          </cell>
          <cell r="H1964">
            <v>50</v>
          </cell>
          <cell r="I1964">
            <v>5141</v>
          </cell>
          <cell r="AY1964">
            <v>0</v>
          </cell>
          <cell r="CK1964">
            <v>0</v>
          </cell>
          <cell r="CL1964">
            <v>0</v>
          </cell>
          <cell r="CM1964">
            <v>0</v>
          </cell>
        </row>
        <row r="1965">
          <cell r="F1965">
            <v>9924</v>
          </cell>
          <cell r="G1965">
            <v>8924</v>
          </cell>
          <cell r="H1965">
            <v>8450.0400000000009</v>
          </cell>
          <cell r="I1965">
            <v>0</v>
          </cell>
          <cell r="AY1965">
            <v>0</v>
          </cell>
          <cell r="CK1965">
            <v>0</v>
          </cell>
          <cell r="CL1965">
            <v>0</v>
          </cell>
          <cell r="CM1965">
            <v>0</v>
          </cell>
        </row>
        <row r="1966">
          <cell r="F1966">
            <v>2747</v>
          </cell>
          <cell r="G1966">
            <v>2747</v>
          </cell>
          <cell r="H1966">
            <v>2500</v>
          </cell>
          <cell r="I1966">
            <v>0</v>
          </cell>
          <cell r="AY1966">
            <v>0</v>
          </cell>
          <cell r="CK1966">
            <v>0</v>
          </cell>
          <cell r="CL1966">
            <v>0</v>
          </cell>
          <cell r="CM1966">
            <v>0</v>
          </cell>
        </row>
        <row r="1967">
          <cell r="F1967">
            <v>8503</v>
          </cell>
          <cell r="G1967">
            <v>8503</v>
          </cell>
          <cell r="H1967">
            <v>3537.72</v>
          </cell>
          <cell r="I1967">
            <v>0</v>
          </cell>
          <cell r="AY1967">
            <v>0</v>
          </cell>
          <cell r="CK1967">
            <v>0</v>
          </cell>
          <cell r="CL1967">
            <v>0</v>
          </cell>
          <cell r="CM1967">
            <v>0</v>
          </cell>
        </row>
        <row r="1968">
          <cell r="F1968">
            <v>3422</v>
          </cell>
          <cell r="G1968">
            <v>6422</v>
          </cell>
          <cell r="H1968">
            <v>5461.67</v>
          </cell>
          <cell r="I1968">
            <v>0</v>
          </cell>
          <cell r="AY1968">
            <v>0</v>
          </cell>
          <cell r="CK1968">
            <v>0</v>
          </cell>
          <cell r="CL1968">
            <v>0</v>
          </cell>
          <cell r="CM1968">
            <v>0</v>
          </cell>
        </row>
        <row r="1969">
          <cell r="F1969">
            <v>1190</v>
          </cell>
          <cell r="G1969">
            <v>1190</v>
          </cell>
          <cell r="H1969">
            <v>336</v>
          </cell>
          <cell r="I1969">
            <v>0</v>
          </cell>
          <cell r="AY1969">
            <v>0</v>
          </cell>
          <cell r="CK1969">
            <v>0</v>
          </cell>
          <cell r="CL1969">
            <v>0</v>
          </cell>
          <cell r="CM1969">
            <v>0</v>
          </cell>
        </row>
        <row r="1970">
          <cell r="F1970">
            <v>0</v>
          </cell>
          <cell r="G1970">
            <v>2000</v>
          </cell>
          <cell r="H1970">
            <v>0</v>
          </cell>
          <cell r="I1970">
            <v>539</v>
          </cell>
          <cell r="AY1970">
            <v>0</v>
          </cell>
          <cell r="CK1970">
            <v>0</v>
          </cell>
          <cell r="CL1970">
            <v>0</v>
          </cell>
          <cell r="CM1970">
            <v>0</v>
          </cell>
        </row>
        <row r="1971">
          <cell r="F1971">
            <v>500</v>
          </cell>
          <cell r="G1971">
            <v>500</v>
          </cell>
          <cell r="H1971">
            <v>220</v>
          </cell>
          <cell r="I1971">
            <v>0</v>
          </cell>
          <cell r="AY1971">
            <v>0</v>
          </cell>
          <cell r="CK1971">
            <v>0</v>
          </cell>
          <cell r="CL1971">
            <v>0</v>
          </cell>
          <cell r="CM1971">
            <v>0</v>
          </cell>
        </row>
        <row r="1972">
          <cell r="F1972">
            <v>2380</v>
          </cell>
          <cell r="G1972">
            <v>12830.34</v>
          </cell>
          <cell r="H1972">
            <v>12541.29</v>
          </cell>
          <cell r="I1972">
            <v>0</v>
          </cell>
          <cell r="AY1972">
            <v>0</v>
          </cell>
          <cell r="CK1972">
            <v>0</v>
          </cell>
          <cell r="CL1972">
            <v>0</v>
          </cell>
          <cell r="CM1972">
            <v>0</v>
          </cell>
        </row>
        <row r="1973">
          <cell r="F1973">
            <v>16839</v>
          </cell>
          <cell r="G1973">
            <v>13839</v>
          </cell>
          <cell r="H1973">
            <v>0</v>
          </cell>
          <cell r="I1973">
            <v>0</v>
          </cell>
          <cell r="AY1973">
            <v>0</v>
          </cell>
          <cell r="CK1973">
            <v>0</v>
          </cell>
          <cell r="CL1973">
            <v>0</v>
          </cell>
          <cell r="CM1973">
            <v>0</v>
          </cell>
        </row>
        <row r="1975">
          <cell r="F1975">
            <v>4755336</v>
          </cell>
          <cell r="G1975">
            <v>4755336</v>
          </cell>
          <cell r="H1975">
            <v>3710682</v>
          </cell>
          <cell r="I1975">
            <v>0</v>
          </cell>
          <cell r="AY1975">
            <v>403269</v>
          </cell>
          <cell r="CK1975">
            <v>0</v>
          </cell>
          <cell r="CL1975">
            <v>0</v>
          </cell>
          <cell r="CM1975">
            <v>0</v>
          </cell>
        </row>
        <row r="1976">
          <cell r="F1976">
            <v>0</v>
          </cell>
          <cell r="G1976">
            <v>279551.83</v>
          </cell>
          <cell r="H1976">
            <v>279551.83</v>
          </cell>
          <cell r="I1976">
            <v>0</v>
          </cell>
          <cell r="AY1976">
            <v>34503.32</v>
          </cell>
          <cell r="CK1976">
            <v>0</v>
          </cell>
          <cell r="CL1976">
            <v>0</v>
          </cell>
          <cell r="CM1976">
            <v>0</v>
          </cell>
        </row>
        <row r="1977">
          <cell r="F1977">
            <v>100149</v>
          </cell>
          <cell r="G1977">
            <v>100149</v>
          </cell>
          <cell r="H1977">
            <v>85765.5</v>
          </cell>
          <cell r="I1977">
            <v>0</v>
          </cell>
          <cell r="AY1977">
            <v>8832</v>
          </cell>
          <cell r="CK1977">
            <v>0</v>
          </cell>
          <cell r="CL1977">
            <v>0</v>
          </cell>
          <cell r="CM1977">
            <v>0</v>
          </cell>
        </row>
        <row r="1978">
          <cell r="F1978">
            <v>329851</v>
          </cell>
          <cell r="G1978">
            <v>329851</v>
          </cell>
          <cell r="H1978">
            <v>163688.17000000001</v>
          </cell>
          <cell r="I1978">
            <v>0</v>
          </cell>
          <cell r="AY1978">
            <v>0</v>
          </cell>
          <cell r="CK1978">
            <v>0</v>
          </cell>
          <cell r="CL1978">
            <v>0</v>
          </cell>
          <cell r="CM1978">
            <v>0</v>
          </cell>
        </row>
        <row r="1979">
          <cell r="F1979">
            <v>944272</v>
          </cell>
          <cell r="G1979">
            <v>944272</v>
          </cell>
          <cell r="H1979">
            <v>0</v>
          </cell>
          <cell r="I1979">
            <v>0</v>
          </cell>
          <cell r="AY1979">
            <v>0</v>
          </cell>
          <cell r="CK1979">
            <v>0</v>
          </cell>
          <cell r="CL1979">
            <v>0</v>
          </cell>
          <cell r="CM1979">
            <v>0</v>
          </cell>
        </row>
        <row r="1980">
          <cell r="F1980">
            <v>0</v>
          </cell>
          <cell r="G1980">
            <v>38765.72</v>
          </cell>
          <cell r="H1980">
            <v>38765.72</v>
          </cell>
          <cell r="I1980">
            <v>0</v>
          </cell>
          <cell r="AY1980">
            <v>0</v>
          </cell>
          <cell r="CK1980">
            <v>0</v>
          </cell>
          <cell r="CL1980">
            <v>0</v>
          </cell>
          <cell r="CM1980">
            <v>0</v>
          </cell>
        </row>
        <row r="1981">
          <cell r="F1981">
            <v>685047</v>
          </cell>
          <cell r="G1981">
            <v>685047</v>
          </cell>
          <cell r="H1981">
            <v>522279.67999999999</v>
          </cell>
          <cell r="I1981">
            <v>0</v>
          </cell>
          <cell r="AY1981">
            <v>57286.47</v>
          </cell>
          <cell r="CK1981">
            <v>0</v>
          </cell>
          <cell r="CL1981">
            <v>0</v>
          </cell>
          <cell r="CM1981">
            <v>0</v>
          </cell>
        </row>
        <row r="1982">
          <cell r="F1982">
            <v>116837</v>
          </cell>
          <cell r="G1982">
            <v>116837</v>
          </cell>
          <cell r="H1982">
            <v>91189.8</v>
          </cell>
          <cell r="I1982">
            <v>0</v>
          </cell>
          <cell r="AY1982">
            <v>10074.209999999999</v>
          </cell>
          <cell r="CK1982">
            <v>0</v>
          </cell>
          <cell r="CL1982">
            <v>0</v>
          </cell>
          <cell r="CM1982">
            <v>0</v>
          </cell>
        </row>
        <row r="1983">
          <cell r="F1983">
            <v>145200</v>
          </cell>
          <cell r="G1983">
            <v>145200</v>
          </cell>
          <cell r="H1983">
            <v>117292.5</v>
          </cell>
          <cell r="I1983">
            <v>0</v>
          </cell>
          <cell r="AY1983">
            <v>12285</v>
          </cell>
          <cell r="CK1983">
            <v>0</v>
          </cell>
          <cell r="CL1983">
            <v>0</v>
          </cell>
          <cell r="CM1983">
            <v>0</v>
          </cell>
        </row>
        <row r="1984">
          <cell r="F1984">
            <v>107917</v>
          </cell>
          <cell r="G1984">
            <v>117620.22</v>
          </cell>
          <cell r="H1984">
            <v>117620.22</v>
          </cell>
          <cell r="I1984">
            <v>0</v>
          </cell>
          <cell r="AY1984">
            <v>0</v>
          </cell>
          <cell r="CK1984">
            <v>0</v>
          </cell>
          <cell r="CL1984">
            <v>0</v>
          </cell>
          <cell r="CM1984">
            <v>0</v>
          </cell>
        </row>
        <row r="1985">
          <cell r="F1985">
            <v>615717</v>
          </cell>
          <cell r="G1985">
            <v>615717</v>
          </cell>
          <cell r="H1985">
            <v>429117.51</v>
          </cell>
          <cell r="I1985">
            <v>0</v>
          </cell>
          <cell r="AY1985">
            <v>43287.67</v>
          </cell>
          <cell r="CK1985">
            <v>0</v>
          </cell>
          <cell r="CL1985">
            <v>0</v>
          </cell>
          <cell r="CM1985">
            <v>0</v>
          </cell>
        </row>
        <row r="1986">
          <cell r="F1986">
            <v>2195</v>
          </cell>
          <cell r="G1986">
            <v>2195</v>
          </cell>
          <cell r="H1986">
            <v>936.83</v>
          </cell>
          <cell r="I1986">
            <v>177.34</v>
          </cell>
          <cell r="AY1986">
            <v>0</v>
          </cell>
          <cell r="CK1986">
            <v>0</v>
          </cell>
          <cell r="CL1986">
            <v>0</v>
          </cell>
          <cell r="CM1986">
            <v>0</v>
          </cell>
        </row>
        <row r="1987">
          <cell r="F1987">
            <v>1098644</v>
          </cell>
          <cell r="G1987">
            <v>1089724.3799999999</v>
          </cell>
          <cell r="H1987">
            <v>62111.12</v>
          </cell>
          <cell r="I1987">
            <v>0</v>
          </cell>
          <cell r="AY1987">
            <v>0</v>
          </cell>
          <cell r="CK1987">
            <v>0</v>
          </cell>
          <cell r="CL1987">
            <v>0</v>
          </cell>
          <cell r="CM1987">
            <v>0</v>
          </cell>
        </row>
        <row r="1988">
          <cell r="F1988">
            <v>350447</v>
          </cell>
          <cell r="G1988">
            <v>336076</v>
          </cell>
          <cell r="H1988">
            <v>283195.08</v>
          </cell>
          <cell r="I1988">
            <v>0</v>
          </cell>
          <cell r="AY1988">
            <v>25611.84</v>
          </cell>
          <cell r="CK1988">
            <v>0</v>
          </cell>
          <cell r="CL1988">
            <v>0</v>
          </cell>
          <cell r="CM1988">
            <v>0</v>
          </cell>
        </row>
        <row r="1989">
          <cell r="F1989">
            <v>5548</v>
          </cell>
          <cell r="G1989">
            <v>5548</v>
          </cell>
          <cell r="H1989">
            <v>2354.36</v>
          </cell>
          <cell r="I1989">
            <v>0</v>
          </cell>
          <cell r="AY1989">
            <v>298.47000000000003</v>
          </cell>
          <cell r="CK1989">
            <v>0</v>
          </cell>
          <cell r="CL1989">
            <v>0</v>
          </cell>
          <cell r="CM1989">
            <v>0</v>
          </cell>
        </row>
        <row r="1990">
          <cell r="F1990">
            <v>103045</v>
          </cell>
          <cell r="G1990">
            <v>102849.82</v>
          </cell>
          <cell r="H1990">
            <v>46303.59</v>
          </cell>
          <cell r="I1990">
            <v>0</v>
          </cell>
          <cell r="AY1990">
            <v>2303.64</v>
          </cell>
          <cell r="CK1990">
            <v>0</v>
          </cell>
          <cell r="CL1990">
            <v>0</v>
          </cell>
          <cell r="CM1990">
            <v>0</v>
          </cell>
        </row>
        <row r="1991">
          <cell r="F1991">
            <v>36000</v>
          </cell>
          <cell r="G1991">
            <v>36000</v>
          </cell>
          <cell r="H1991">
            <v>15525.12</v>
          </cell>
          <cell r="I1991">
            <v>100</v>
          </cell>
          <cell r="AY1991">
            <v>0</v>
          </cell>
          <cell r="CK1991">
            <v>0</v>
          </cell>
          <cell r="CL1991">
            <v>0</v>
          </cell>
          <cell r="CM1991">
            <v>0</v>
          </cell>
        </row>
        <row r="1992">
          <cell r="F1992">
            <v>50738</v>
          </cell>
          <cell r="G1992">
            <v>50738</v>
          </cell>
          <cell r="H1992">
            <v>27064.45</v>
          </cell>
          <cell r="I1992">
            <v>3391</v>
          </cell>
          <cell r="AY1992">
            <v>3158.05</v>
          </cell>
          <cell r="CK1992">
            <v>0</v>
          </cell>
          <cell r="CL1992">
            <v>0</v>
          </cell>
          <cell r="CM1992">
            <v>0</v>
          </cell>
        </row>
        <row r="1993">
          <cell r="F1993">
            <v>6263</v>
          </cell>
          <cell r="G1993">
            <v>6263</v>
          </cell>
          <cell r="H1993">
            <v>6259.1</v>
          </cell>
          <cell r="I1993">
            <v>0</v>
          </cell>
          <cell r="AY1993">
            <v>0</v>
          </cell>
          <cell r="CK1993">
            <v>0</v>
          </cell>
          <cell r="CL1993">
            <v>0</v>
          </cell>
          <cell r="CM1993">
            <v>0</v>
          </cell>
        </row>
        <row r="1994">
          <cell r="F1994">
            <v>171534</v>
          </cell>
          <cell r="G1994">
            <v>171534</v>
          </cell>
          <cell r="H1994">
            <v>85974.42</v>
          </cell>
          <cell r="I1994">
            <v>0</v>
          </cell>
          <cell r="AY1994">
            <v>0</v>
          </cell>
          <cell r="CK1994">
            <v>0</v>
          </cell>
          <cell r="CL1994">
            <v>0</v>
          </cell>
          <cell r="CM1994">
            <v>0</v>
          </cell>
        </row>
        <row r="1995">
          <cell r="F1995">
            <v>1100070</v>
          </cell>
          <cell r="G1995">
            <v>1100070</v>
          </cell>
          <cell r="H1995">
            <v>653090.98</v>
          </cell>
          <cell r="I1995">
            <v>14968.28</v>
          </cell>
          <cell r="AY1995">
            <v>153090.98000000001</v>
          </cell>
          <cell r="CK1995">
            <v>0</v>
          </cell>
          <cell r="CL1995">
            <v>0</v>
          </cell>
          <cell r="CM1995">
            <v>0</v>
          </cell>
        </row>
        <row r="1996">
          <cell r="F1996">
            <v>1200000</v>
          </cell>
          <cell r="G1996">
            <v>700000</v>
          </cell>
          <cell r="H1996">
            <v>21697.5</v>
          </cell>
          <cell r="I1996">
            <v>0</v>
          </cell>
          <cell r="AY1996">
            <v>0</v>
          </cell>
          <cell r="CK1996">
            <v>0</v>
          </cell>
          <cell r="CL1996">
            <v>0</v>
          </cell>
          <cell r="CM1996">
            <v>0</v>
          </cell>
        </row>
        <row r="1997">
          <cell r="F1997">
            <v>2000</v>
          </cell>
          <cell r="G1997">
            <v>2000</v>
          </cell>
          <cell r="H1997">
            <v>1411.5</v>
          </cell>
          <cell r="I1997">
            <v>10</v>
          </cell>
          <cell r="AY1997">
            <v>276</v>
          </cell>
          <cell r="CK1997">
            <v>0</v>
          </cell>
          <cell r="CL1997">
            <v>0</v>
          </cell>
          <cell r="CM1997">
            <v>0</v>
          </cell>
        </row>
        <row r="1998">
          <cell r="F1998">
            <v>10000</v>
          </cell>
          <cell r="G1998">
            <v>2438.75</v>
          </cell>
          <cell r="H1998">
            <v>0</v>
          </cell>
          <cell r="I1998">
            <v>0</v>
          </cell>
          <cell r="AY1998">
            <v>0</v>
          </cell>
          <cell r="CK1998">
            <v>0</v>
          </cell>
          <cell r="CL1998">
            <v>0</v>
          </cell>
          <cell r="CM1998">
            <v>0</v>
          </cell>
        </row>
        <row r="1999">
          <cell r="F1999">
            <v>900000</v>
          </cell>
          <cell r="G1999">
            <v>473162</v>
          </cell>
          <cell r="H1999">
            <v>43168.36</v>
          </cell>
          <cell r="I1999">
            <v>0</v>
          </cell>
          <cell r="AY1999">
            <v>0</v>
          </cell>
          <cell r="CK1999">
            <v>0</v>
          </cell>
          <cell r="CL1999">
            <v>0</v>
          </cell>
          <cell r="CM1999">
            <v>0</v>
          </cell>
        </row>
        <row r="2000">
          <cell r="F2000">
            <v>29565</v>
          </cell>
          <cell r="G2000">
            <v>29565</v>
          </cell>
          <cell r="H2000">
            <v>0.65</v>
          </cell>
          <cell r="I2000">
            <v>12784.55</v>
          </cell>
          <cell r="AY2000">
            <v>0</v>
          </cell>
          <cell r="CK2000">
            <v>0</v>
          </cell>
          <cell r="CL2000">
            <v>0</v>
          </cell>
          <cell r="CM2000">
            <v>0</v>
          </cell>
        </row>
        <row r="2001">
          <cell r="F2001">
            <v>40000</v>
          </cell>
          <cell r="G2001">
            <v>251680.5</v>
          </cell>
          <cell r="H2001">
            <v>221562.41</v>
          </cell>
          <cell r="I2001">
            <v>4693.7700000000004</v>
          </cell>
          <cell r="AY2001">
            <v>0</v>
          </cell>
          <cell r="CK2001">
            <v>0</v>
          </cell>
          <cell r="CL2001">
            <v>0</v>
          </cell>
          <cell r="CM2001">
            <v>0</v>
          </cell>
        </row>
        <row r="2002">
          <cell r="F2002">
            <v>1342</v>
          </cell>
          <cell r="G2002">
            <v>1342</v>
          </cell>
          <cell r="H2002">
            <v>1290</v>
          </cell>
          <cell r="I2002">
            <v>0</v>
          </cell>
          <cell r="AY2002">
            <v>0</v>
          </cell>
          <cell r="CK2002">
            <v>0</v>
          </cell>
          <cell r="CL2002">
            <v>0</v>
          </cell>
          <cell r="CM2002">
            <v>0</v>
          </cell>
        </row>
        <row r="2003">
          <cell r="F2003">
            <v>20339</v>
          </cell>
          <cell r="G2003">
            <v>20339</v>
          </cell>
          <cell r="H2003">
            <v>12678.52</v>
          </cell>
          <cell r="I2003">
            <v>2</v>
          </cell>
          <cell r="AY2003">
            <v>0</v>
          </cell>
          <cell r="CK2003">
            <v>0</v>
          </cell>
          <cell r="CL2003">
            <v>0</v>
          </cell>
          <cell r="CM2003">
            <v>0</v>
          </cell>
        </row>
        <row r="2004">
          <cell r="F2004">
            <v>1000</v>
          </cell>
          <cell r="G2004">
            <v>1000</v>
          </cell>
          <cell r="H2004">
            <v>0</v>
          </cell>
          <cell r="I2004">
            <v>0</v>
          </cell>
          <cell r="AY2004">
            <v>0</v>
          </cell>
          <cell r="CK2004">
            <v>0</v>
          </cell>
          <cell r="CL2004">
            <v>0</v>
          </cell>
          <cell r="CM2004">
            <v>0</v>
          </cell>
        </row>
        <row r="2005">
          <cell r="F2005">
            <v>3780</v>
          </cell>
          <cell r="G2005">
            <v>3780</v>
          </cell>
          <cell r="H2005">
            <v>1939</v>
          </cell>
          <cell r="I2005">
            <v>226</v>
          </cell>
          <cell r="AY2005">
            <v>170</v>
          </cell>
          <cell r="CK2005">
            <v>0</v>
          </cell>
          <cell r="CL2005">
            <v>0</v>
          </cell>
          <cell r="CM2005">
            <v>0</v>
          </cell>
        </row>
        <row r="2006">
          <cell r="F2006">
            <v>29576</v>
          </cell>
          <cell r="G2006">
            <v>29576</v>
          </cell>
          <cell r="H2006">
            <v>20700.96</v>
          </cell>
          <cell r="I2006">
            <v>2773</v>
          </cell>
          <cell r="AY2006">
            <v>0</v>
          </cell>
          <cell r="CK2006">
            <v>0</v>
          </cell>
          <cell r="CL2006">
            <v>0</v>
          </cell>
          <cell r="CM2006">
            <v>0</v>
          </cell>
        </row>
        <row r="2007">
          <cell r="F2007">
            <v>1736</v>
          </cell>
          <cell r="G2007">
            <v>1736</v>
          </cell>
          <cell r="H2007">
            <v>404.95</v>
          </cell>
          <cell r="I2007">
            <v>1200</v>
          </cell>
          <cell r="AY2007">
            <v>0</v>
          </cell>
          <cell r="CK2007">
            <v>0</v>
          </cell>
          <cell r="CL2007">
            <v>0</v>
          </cell>
          <cell r="CM2007">
            <v>0</v>
          </cell>
        </row>
        <row r="2008">
          <cell r="F2008">
            <v>55372</v>
          </cell>
          <cell r="G2008">
            <v>55372</v>
          </cell>
          <cell r="H2008">
            <v>33733.94</v>
          </cell>
          <cell r="I2008">
            <v>10375</v>
          </cell>
          <cell r="AY2008">
            <v>0</v>
          </cell>
          <cell r="CK2008">
            <v>0</v>
          </cell>
          <cell r="CL2008">
            <v>0</v>
          </cell>
          <cell r="CM2008">
            <v>0</v>
          </cell>
        </row>
        <row r="2009">
          <cell r="F2009">
            <v>30000</v>
          </cell>
          <cell r="G2009">
            <v>30000</v>
          </cell>
          <cell r="H2009">
            <v>16972.54</v>
          </cell>
          <cell r="I2009">
            <v>0</v>
          </cell>
          <cell r="AY2009">
            <v>0</v>
          </cell>
          <cell r="CK2009">
            <v>0</v>
          </cell>
          <cell r="CL2009">
            <v>0</v>
          </cell>
          <cell r="CM2009">
            <v>0</v>
          </cell>
        </row>
        <row r="2010">
          <cell r="F2010">
            <v>4187</v>
          </cell>
          <cell r="G2010">
            <v>4187</v>
          </cell>
          <cell r="H2010">
            <v>2080.0500000000002</v>
          </cell>
          <cell r="I2010">
            <v>1089.3499999999999</v>
          </cell>
          <cell r="AY2010">
            <v>0</v>
          </cell>
          <cell r="CK2010">
            <v>0</v>
          </cell>
          <cell r="CL2010">
            <v>0</v>
          </cell>
          <cell r="CM2010">
            <v>0</v>
          </cell>
        </row>
        <row r="2011">
          <cell r="F2011">
            <v>800000</v>
          </cell>
          <cell r="G2011">
            <v>703880</v>
          </cell>
          <cell r="H2011">
            <v>102900.97</v>
          </cell>
          <cell r="I2011">
            <v>3852.38</v>
          </cell>
          <cell r="AY2011">
            <v>0</v>
          </cell>
          <cell r="CK2011">
            <v>0</v>
          </cell>
          <cell r="CL2011">
            <v>0</v>
          </cell>
          <cell r="CM2011">
            <v>130000</v>
          </cell>
        </row>
        <row r="2012">
          <cell r="F2012">
            <v>6939</v>
          </cell>
          <cell r="G2012">
            <v>6939</v>
          </cell>
          <cell r="H2012">
            <v>3269.48</v>
          </cell>
          <cell r="I2012">
            <v>0</v>
          </cell>
          <cell r="AY2012">
            <v>364</v>
          </cell>
          <cell r="CK2012">
            <v>0</v>
          </cell>
          <cell r="CL2012">
            <v>0</v>
          </cell>
          <cell r="CM2012">
            <v>0</v>
          </cell>
        </row>
        <row r="2013">
          <cell r="F2013">
            <v>26426</v>
          </cell>
          <cell r="G2013">
            <v>35486</v>
          </cell>
          <cell r="H2013">
            <v>26412.66</v>
          </cell>
          <cell r="I2013">
            <v>192</v>
          </cell>
          <cell r="AY2013">
            <v>2122</v>
          </cell>
          <cell r="CK2013">
            <v>0</v>
          </cell>
          <cell r="CL2013">
            <v>0</v>
          </cell>
          <cell r="CM2013">
            <v>0</v>
          </cell>
        </row>
        <row r="2014">
          <cell r="F2014">
            <v>21816</v>
          </cell>
          <cell r="G2014">
            <v>21816</v>
          </cell>
          <cell r="H2014">
            <v>9079.02</v>
          </cell>
          <cell r="I2014">
            <v>2071</v>
          </cell>
          <cell r="AY2014">
            <v>0</v>
          </cell>
          <cell r="CK2014">
            <v>0</v>
          </cell>
          <cell r="CL2014">
            <v>0</v>
          </cell>
          <cell r="CM2014">
            <v>0</v>
          </cell>
        </row>
        <row r="2015">
          <cell r="F2015">
            <v>131315</v>
          </cell>
          <cell r="G2015">
            <v>146315</v>
          </cell>
          <cell r="H2015">
            <v>84536.57</v>
          </cell>
          <cell r="I2015">
            <v>3203.09</v>
          </cell>
          <cell r="AY2015">
            <v>0</v>
          </cell>
          <cell r="CK2015">
            <v>0</v>
          </cell>
          <cell r="CL2015">
            <v>0</v>
          </cell>
          <cell r="CM2015">
            <v>0</v>
          </cell>
        </row>
        <row r="2016">
          <cell r="F2016">
            <v>550</v>
          </cell>
          <cell r="G2016">
            <v>550</v>
          </cell>
          <cell r="H2016">
            <v>0</v>
          </cell>
          <cell r="I2016">
            <v>0</v>
          </cell>
          <cell r="AY2016">
            <v>0</v>
          </cell>
          <cell r="CK2016">
            <v>0</v>
          </cell>
          <cell r="CL2016">
            <v>0</v>
          </cell>
          <cell r="CM2016">
            <v>0</v>
          </cell>
        </row>
        <row r="2017">
          <cell r="F2017">
            <v>31353</v>
          </cell>
          <cell r="G2017">
            <v>31353</v>
          </cell>
          <cell r="H2017">
            <v>9698.48</v>
          </cell>
          <cell r="I2017">
            <v>763.04</v>
          </cell>
          <cell r="AY2017">
            <v>0</v>
          </cell>
          <cell r="CK2017">
            <v>0</v>
          </cell>
          <cell r="CL2017">
            <v>0</v>
          </cell>
          <cell r="CM2017">
            <v>0</v>
          </cell>
        </row>
        <row r="2018">
          <cell r="F2018">
            <v>619</v>
          </cell>
          <cell r="G2018">
            <v>619</v>
          </cell>
          <cell r="H2018">
            <v>0</v>
          </cell>
          <cell r="I2018">
            <v>0</v>
          </cell>
          <cell r="AY2018">
            <v>0</v>
          </cell>
          <cell r="CK2018">
            <v>0</v>
          </cell>
          <cell r="CL2018">
            <v>0</v>
          </cell>
          <cell r="CM2018">
            <v>0</v>
          </cell>
        </row>
        <row r="2019">
          <cell r="F2019">
            <v>500</v>
          </cell>
          <cell r="G2019">
            <v>500</v>
          </cell>
          <cell r="H2019">
            <v>0</v>
          </cell>
          <cell r="I2019">
            <v>0</v>
          </cell>
          <cell r="AY2019">
            <v>0</v>
          </cell>
          <cell r="CK2019">
            <v>0</v>
          </cell>
          <cell r="CL2019">
            <v>0</v>
          </cell>
          <cell r="CM2019">
            <v>0</v>
          </cell>
        </row>
        <row r="2020">
          <cell r="F2020">
            <v>21431</v>
          </cell>
          <cell r="G2020">
            <v>16223.77</v>
          </cell>
          <cell r="H2020">
            <v>14443.23</v>
          </cell>
          <cell r="I2020">
            <v>484.92</v>
          </cell>
          <cell r="AY2020">
            <v>0</v>
          </cell>
          <cell r="CK2020">
            <v>0</v>
          </cell>
          <cell r="CL2020">
            <v>0</v>
          </cell>
          <cell r="CM2020">
            <v>0</v>
          </cell>
        </row>
        <row r="2021">
          <cell r="F2021">
            <v>3731</v>
          </cell>
          <cell r="G2021">
            <v>3731</v>
          </cell>
          <cell r="H2021">
            <v>0</v>
          </cell>
          <cell r="I2021">
            <v>0</v>
          </cell>
          <cell r="AY2021">
            <v>0</v>
          </cell>
          <cell r="CK2021">
            <v>0</v>
          </cell>
          <cell r="CL2021">
            <v>0</v>
          </cell>
          <cell r="CM2021">
            <v>0</v>
          </cell>
        </row>
        <row r="2022">
          <cell r="F2022">
            <v>31815</v>
          </cell>
          <cell r="G2022">
            <v>31815</v>
          </cell>
          <cell r="H2022">
            <v>3424.94</v>
          </cell>
          <cell r="I2022">
            <v>0</v>
          </cell>
          <cell r="AY2022">
            <v>1769.99</v>
          </cell>
          <cell r="CK2022">
            <v>0</v>
          </cell>
          <cell r="CL2022">
            <v>0</v>
          </cell>
          <cell r="CM2022">
            <v>0</v>
          </cell>
        </row>
        <row r="2023">
          <cell r="F2023">
            <v>5150</v>
          </cell>
          <cell r="G2023">
            <v>5150</v>
          </cell>
          <cell r="H2023">
            <v>3047.15</v>
          </cell>
          <cell r="I2023">
            <v>0</v>
          </cell>
          <cell r="AY2023">
            <v>0</v>
          </cell>
          <cell r="CK2023">
            <v>0</v>
          </cell>
          <cell r="CL2023">
            <v>0</v>
          </cell>
          <cell r="CM2023">
            <v>0</v>
          </cell>
        </row>
        <row r="2024">
          <cell r="F2024">
            <v>0</v>
          </cell>
          <cell r="G2024">
            <v>10861.25</v>
          </cell>
          <cell r="H2024">
            <v>10857.15</v>
          </cell>
          <cell r="I2024">
            <v>0</v>
          </cell>
          <cell r="AY2024">
            <v>0</v>
          </cell>
          <cell r="CK2024">
            <v>0</v>
          </cell>
          <cell r="CL2024">
            <v>0</v>
          </cell>
          <cell r="CM2024">
            <v>0</v>
          </cell>
        </row>
        <row r="2025">
          <cell r="F2025">
            <v>0</v>
          </cell>
          <cell r="G2025">
            <v>11000</v>
          </cell>
          <cell r="H2025">
            <v>3450</v>
          </cell>
          <cell r="I2025">
            <v>5</v>
          </cell>
          <cell r="AY2025">
            <v>0</v>
          </cell>
          <cell r="CK2025">
            <v>0</v>
          </cell>
          <cell r="CL2025">
            <v>0</v>
          </cell>
          <cell r="CM2025">
            <v>0</v>
          </cell>
        </row>
        <row r="2027">
          <cell r="F2027">
            <v>2500000</v>
          </cell>
          <cell r="G2027">
            <v>2904498</v>
          </cell>
          <cell r="H2027">
            <v>1298458.0900000001</v>
          </cell>
          <cell r="I2027">
            <v>1503089.45</v>
          </cell>
          <cell r="AY2027">
            <v>65326.9</v>
          </cell>
          <cell r="CK2027">
            <v>0</v>
          </cell>
          <cell r="CL2027">
            <v>0</v>
          </cell>
          <cell r="CM2027">
            <v>0</v>
          </cell>
        </row>
        <row r="2029">
          <cell r="F2029">
            <v>1964076</v>
          </cell>
          <cell r="G2029">
            <v>1964076</v>
          </cell>
          <cell r="H2029">
            <v>1546695</v>
          </cell>
          <cell r="I2029">
            <v>0</v>
          </cell>
          <cell r="AY2029">
            <v>171855</v>
          </cell>
          <cell r="CK2029">
            <v>0</v>
          </cell>
          <cell r="CL2029">
            <v>0</v>
          </cell>
          <cell r="CM2029">
            <v>0</v>
          </cell>
        </row>
        <row r="2030">
          <cell r="F2030">
            <v>55972</v>
          </cell>
          <cell r="G2030">
            <v>55972</v>
          </cell>
          <cell r="H2030">
            <v>54072</v>
          </cell>
          <cell r="I2030">
            <v>0</v>
          </cell>
          <cell r="AY2030">
            <v>5528</v>
          </cell>
          <cell r="CK2030">
            <v>0</v>
          </cell>
          <cell r="CL2030">
            <v>0</v>
          </cell>
          <cell r="CM2030">
            <v>0</v>
          </cell>
        </row>
        <row r="2031">
          <cell r="F2031">
            <v>150363</v>
          </cell>
          <cell r="G2031">
            <v>150363</v>
          </cell>
          <cell r="H2031">
            <v>70066.44</v>
          </cell>
          <cell r="I2031">
            <v>0</v>
          </cell>
          <cell r="AY2031">
            <v>0</v>
          </cell>
          <cell r="CK2031">
            <v>0</v>
          </cell>
          <cell r="CL2031">
            <v>0</v>
          </cell>
          <cell r="CM2031">
            <v>0</v>
          </cell>
        </row>
        <row r="2032">
          <cell r="F2032">
            <v>394186</v>
          </cell>
          <cell r="G2032">
            <v>394186</v>
          </cell>
          <cell r="H2032">
            <v>0</v>
          </cell>
          <cell r="I2032">
            <v>0</v>
          </cell>
          <cell r="AY2032">
            <v>0</v>
          </cell>
          <cell r="CK2032">
            <v>0</v>
          </cell>
          <cell r="CL2032">
            <v>0</v>
          </cell>
          <cell r="CM2032">
            <v>0</v>
          </cell>
        </row>
        <row r="2033">
          <cell r="F2033">
            <v>293085</v>
          </cell>
          <cell r="G2033">
            <v>293085</v>
          </cell>
          <cell r="H2033">
            <v>225614.42</v>
          </cell>
          <cell r="I2033">
            <v>0</v>
          </cell>
          <cell r="AY2033">
            <v>25368.17</v>
          </cell>
          <cell r="CK2033">
            <v>0</v>
          </cell>
          <cell r="CL2033">
            <v>0</v>
          </cell>
          <cell r="CM2033">
            <v>0</v>
          </cell>
        </row>
        <row r="2034">
          <cell r="F2034">
            <v>50728</v>
          </cell>
          <cell r="G2034">
            <v>50728</v>
          </cell>
          <cell r="H2034">
            <v>40167.58</v>
          </cell>
          <cell r="I2034">
            <v>0</v>
          </cell>
          <cell r="AY2034">
            <v>4532.13</v>
          </cell>
          <cell r="CK2034">
            <v>0</v>
          </cell>
          <cell r="CL2034">
            <v>0</v>
          </cell>
          <cell r="CM2034">
            <v>0</v>
          </cell>
        </row>
        <row r="2035">
          <cell r="F2035">
            <v>52800</v>
          </cell>
          <cell r="G2035">
            <v>52800</v>
          </cell>
          <cell r="H2035">
            <v>42120</v>
          </cell>
          <cell r="I2035">
            <v>0</v>
          </cell>
          <cell r="AY2035">
            <v>4680</v>
          </cell>
          <cell r="CK2035">
            <v>0</v>
          </cell>
          <cell r="CL2035">
            <v>0</v>
          </cell>
          <cell r="CM2035">
            <v>0</v>
          </cell>
        </row>
        <row r="2036">
          <cell r="F2036">
            <v>44913</v>
          </cell>
          <cell r="G2036">
            <v>47446.04</v>
          </cell>
          <cell r="H2036">
            <v>47446.04</v>
          </cell>
          <cell r="I2036">
            <v>0</v>
          </cell>
          <cell r="AY2036">
            <v>0</v>
          </cell>
          <cell r="CK2036">
            <v>0</v>
          </cell>
          <cell r="CL2036">
            <v>0</v>
          </cell>
          <cell r="CM2036">
            <v>0</v>
          </cell>
        </row>
        <row r="2037">
          <cell r="F2037">
            <v>249673</v>
          </cell>
          <cell r="G2037">
            <v>249673</v>
          </cell>
          <cell r="H2037">
            <v>176717.56</v>
          </cell>
          <cell r="I2037">
            <v>0</v>
          </cell>
          <cell r="AY2037">
            <v>18107.86</v>
          </cell>
          <cell r="CK2037">
            <v>0</v>
          </cell>
          <cell r="CL2037">
            <v>0</v>
          </cell>
          <cell r="CM2037">
            <v>0</v>
          </cell>
        </row>
        <row r="2038">
          <cell r="F2038">
            <v>9650</v>
          </cell>
          <cell r="G2038">
            <v>9650</v>
          </cell>
          <cell r="H2038">
            <v>7866.53</v>
          </cell>
          <cell r="I2038">
            <v>0</v>
          </cell>
          <cell r="AY2038">
            <v>711.44</v>
          </cell>
          <cell r="CK2038">
            <v>0</v>
          </cell>
          <cell r="CL2038">
            <v>0</v>
          </cell>
          <cell r="CM2038">
            <v>0</v>
          </cell>
        </row>
        <row r="2039">
          <cell r="F2039">
            <v>856</v>
          </cell>
          <cell r="G2039">
            <v>856</v>
          </cell>
          <cell r="H2039">
            <v>363.08</v>
          </cell>
          <cell r="I2039">
            <v>0</v>
          </cell>
          <cell r="AY2039">
            <v>46.03</v>
          </cell>
          <cell r="CK2039">
            <v>0</v>
          </cell>
          <cell r="CL2039">
            <v>0</v>
          </cell>
          <cell r="CM2039">
            <v>0</v>
          </cell>
        </row>
        <row r="2040">
          <cell r="F2040">
            <v>10851</v>
          </cell>
          <cell r="G2040">
            <v>10851</v>
          </cell>
          <cell r="H2040">
            <v>4248.8900000000003</v>
          </cell>
          <cell r="I2040">
            <v>0</v>
          </cell>
          <cell r="AY2040">
            <v>40.22</v>
          </cell>
          <cell r="CK2040">
            <v>0</v>
          </cell>
          <cell r="CL2040">
            <v>0</v>
          </cell>
          <cell r="CM2040">
            <v>0</v>
          </cell>
        </row>
        <row r="2041">
          <cell r="F2041">
            <v>2965708</v>
          </cell>
          <cell r="G2041">
            <v>2965708</v>
          </cell>
          <cell r="H2041">
            <v>2550943.9900000002</v>
          </cell>
          <cell r="I2041">
            <v>0</v>
          </cell>
          <cell r="AY2041">
            <v>275651</v>
          </cell>
          <cell r="CK2041">
            <v>0</v>
          </cell>
          <cell r="CL2041">
            <v>0</v>
          </cell>
          <cell r="CM2041">
            <v>0</v>
          </cell>
        </row>
        <row r="2042">
          <cell r="F2042">
            <v>97455</v>
          </cell>
          <cell r="G2042">
            <v>97455</v>
          </cell>
          <cell r="H2042">
            <v>81018</v>
          </cell>
          <cell r="I2042">
            <v>0</v>
          </cell>
          <cell r="AY2042">
            <v>9002</v>
          </cell>
          <cell r="CK2042">
            <v>0</v>
          </cell>
          <cell r="CL2042">
            <v>0</v>
          </cell>
          <cell r="CM2042">
            <v>0</v>
          </cell>
        </row>
        <row r="2043">
          <cell r="F2043">
            <v>241603</v>
          </cell>
          <cell r="G2043">
            <v>241603</v>
          </cell>
          <cell r="H2043">
            <v>114615.4</v>
          </cell>
          <cell r="I2043">
            <v>0</v>
          </cell>
          <cell r="AY2043">
            <v>0</v>
          </cell>
          <cell r="CK2043">
            <v>0</v>
          </cell>
          <cell r="CL2043">
            <v>0</v>
          </cell>
          <cell r="CM2043">
            <v>0</v>
          </cell>
        </row>
        <row r="2044">
          <cell r="F2044">
            <v>635553</v>
          </cell>
          <cell r="G2044">
            <v>635553</v>
          </cell>
          <cell r="H2044">
            <v>0</v>
          </cell>
          <cell r="I2044">
            <v>0</v>
          </cell>
          <cell r="AY2044">
            <v>0</v>
          </cell>
          <cell r="CK2044">
            <v>0</v>
          </cell>
          <cell r="CL2044">
            <v>0</v>
          </cell>
          <cell r="CM2044">
            <v>0</v>
          </cell>
        </row>
        <row r="2045">
          <cell r="F2045">
            <v>100000</v>
          </cell>
          <cell r="G2045">
            <v>84403.97</v>
          </cell>
          <cell r="H2045">
            <v>84403.97</v>
          </cell>
          <cell r="I2045">
            <v>0</v>
          </cell>
          <cell r="AY2045">
            <v>5391.91</v>
          </cell>
          <cell r="CK2045">
            <v>0</v>
          </cell>
          <cell r="CL2045">
            <v>0</v>
          </cell>
          <cell r="CM2045">
            <v>0</v>
          </cell>
        </row>
        <row r="2046">
          <cell r="F2046">
            <v>486518</v>
          </cell>
          <cell r="G2046">
            <v>486518</v>
          </cell>
          <cell r="H2046">
            <v>382711.95</v>
          </cell>
          <cell r="I2046">
            <v>0</v>
          </cell>
          <cell r="AY2046">
            <v>41981.88</v>
          </cell>
          <cell r="CK2046">
            <v>0</v>
          </cell>
          <cell r="CL2046">
            <v>0</v>
          </cell>
          <cell r="CM2046">
            <v>0</v>
          </cell>
        </row>
        <row r="2047">
          <cell r="F2047">
            <v>82668</v>
          </cell>
          <cell r="G2047">
            <v>82668</v>
          </cell>
          <cell r="H2047">
            <v>66644.94</v>
          </cell>
          <cell r="I2047">
            <v>0</v>
          </cell>
          <cell r="AY2047">
            <v>7349.39</v>
          </cell>
          <cell r="CK2047">
            <v>0</v>
          </cell>
          <cell r="CL2047">
            <v>0</v>
          </cell>
          <cell r="CM2047">
            <v>0</v>
          </cell>
        </row>
        <row r="2048">
          <cell r="F2048">
            <v>105600</v>
          </cell>
          <cell r="G2048">
            <v>105600</v>
          </cell>
          <cell r="H2048">
            <v>87750</v>
          </cell>
          <cell r="I2048">
            <v>0</v>
          </cell>
          <cell r="AY2048">
            <v>9360</v>
          </cell>
          <cell r="CK2048">
            <v>0</v>
          </cell>
          <cell r="CL2048">
            <v>0</v>
          </cell>
          <cell r="CM2048">
            <v>0</v>
          </cell>
        </row>
        <row r="2049">
          <cell r="F2049">
            <v>72635</v>
          </cell>
          <cell r="G2049">
            <v>78930.509999999995</v>
          </cell>
          <cell r="H2049">
            <v>78930.509999999995</v>
          </cell>
          <cell r="I2049">
            <v>0</v>
          </cell>
          <cell r="AY2049">
            <v>0</v>
          </cell>
          <cell r="CK2049">
            <v>0</v>
          </cell>
          <cell r="CL2049">
            <v>0</v>
          </cell>
          <cell r="CM2049">
            <v>0</v>
          </cell>
        </row>
        <row r="2050">
          <cell r="F2050">
            <v>413731</v>
          </cell>
          <cell r="G2050">
            <v>413731</v>
          </cell>
          <cell r="H2050">
            <v>290495.14</v>
          </cell>
          <cell r="I2050">
            <v>0</v>
          </cell>
          <cell r="AY2050">
            <v>29249.4</v>
          </cell>
          <cell r="CK2050">
            <v>0</v>
          </cell>
          <cell r="CL2050">
            <v>0</v>
          </cell>
          <cell r="CM2050">
            <v>0</v>
          </cell>
        </row>
        <row r="2051">
          <cell r="F2051">
            <v>9650</v>
          </cell>
          <cell r="G2051">
            <v>9650</v>
          </cell>
          <cell r="H2051">
            <v>7866.53</v>
          </cell>
          <cell r="I2051">
            <v>0</v>
          </cell>
          <cell r="AY2051">
            <v>711.44</v>
          </cell>
          <cell r="CK2051">
            <v>0</v>
          </cell>
          <cell r="CL2051">
            <v>0</v>
          </cell>
          <cell r="CM2051">
            <v>0</v>
          </cell>
        </row>
        <row r="2052">
          <cell r="F2052">
            <v>10744715</v>
          </cell>
          <cell r="G2052">
            <v>10744715</v>
          </cell>
          <cell r="H2052">
            <v>7888219</v>
          </cell>
          <cell r="I2052">
            <v>0</v>
          </cell>
          <cell r="AY2052">
            <v>828523.52000000002</v>
          </cell>
          <cell r="CK2052">
            <v>938958.59</v>
          </cell>
          <cell r="CL2052">
            <v>952104.01</v>
          </cell>
          <cell r="CM2052">
            <v>965433.47</v>
          </cell>
        </row>
        <row r="2053">
          <cell r="F2053">
            <v>113544042</v>
          </cell>
          <cell r="G2053">
            <v>113544042</v>
          </cell>
          <cell r="H2053">
            <v>86008783</v>
          </cell>
          <cell r="I2053">
            <v>0</v>
          </cell>
          <cell r="AY2053">
            <v>8687457.4000000004</v>
          </cell>
          <cell r="CK2053">
            <v>10355373.965021819</v>
          </cell>
          <cell r="CL2053">
            <v>10014213.119922794</v>
          </cell>
          <cell r="CM2053">
            <v>10340563.530445235</v>
          </cell>
        </row>
        <row r="2054">
          <cell r="F2054">
            <v>6580524</v>
          </cell>
          <cell r="G2054">
            <v>6580524</v>
          </cell>
          <cell r="H2054">
            <v>5261640.58</v>
          </cell>
          <cell r="I2054">
            <v>0</v>
          </cell>
          <cell r="AY2054">
            <v>566012.79</v>
          </cell>
          <cell r="CK2054">
            <v>0</v>
          </cell>
          <cell r="CL2054">
            <v>0</v>
          </cell>
          <cell r="CM2054">
            <v>0</v>
          </cell>
        </row>
        <row r="2055">
          <cell r="F2055">
            <v>0</v>
          </cell>
          <cell r="G2055">
            <v>905811.3</v>
          </cell>
          <cell r="H2055">
            <v>905811.3</v>
          </cell>
          <cell r="I2055">
            <v>0</v>
          </cell>
          <cell r="AY2055">
            <v>92791.4</v>
          </cell>
          <cell r="CK2055">
            <v>0</v>
          </cell>
          <cell r="CL2055">
            <v>0</v>
          </cell>
          <cell r="CM2055">
            <v>0</v>
          </cell>
        </row>
        <row r="2056">
          <cell r="F2056">
            <v>0</v>
          </cell>
          <cell r="G2056">
            <v>84345.37</v>
          </cell>
          <cell r="H2056">
            <v>84345.37</v>
          </cell>
          <cell r="I2056">
            <v>0</v>
          </cell>
          <cell r="AY2056">
            <v>7254.09</v>
          </cell>
          <cell r="CK2056">
            <v>0</v>
          </cell>
          <cell r="CL2056">
            <v>0</v>
          </cell>
          <cell r="CM2056">
            <v>0</v>
          </cell>
        </row>
        <row r="2057">
          <cell r="F2057">
            <v>350659</v>
          </cell>
          <cell r="G2057">
            <v>350659</v>
          </cell>
          <cell r="H2057">
            <v>297822.43</v>
          </cell>
          <cell r="I2057">
            <v>0</v>
          </cell>
          <cell r="AY2057">
            <v>32421.5</v>
          </cell>
          <cell r="CK2057">
            <v>0</v>
          </cell>
          <cell r="CL2057">
            <v>0</v>
          </cell>
          <cell r="CM2057">
            <v>0</v>
          </cell>
        </row>
        <row r="2058">
          <cell r="F2058">
            <v>512603</v>
          </cell>
          <cell r="G2058">
            <v>512603</v>
          </cell>
          <cell r="H2058">
            <v>242420.52</v>
          </cell>
          <cell r="I2058">
            <v>0</v>
          </cell>
          <cell r="AY2058">
            <v>0</v>
          </cell>
          <cell r="CK2058">
            <v>0</v>
          </cell>
          <cell r="CL2058">
            <v>0</v>
          </cell>
          <cell r="CM2058">
            <v>0</v>
          </cell>
        </row>
        <row r="2059">
          <cell r="F2059">
            <v>1351996</v>
          </cell>
          <cell r="G2059">
            <v>1351996</v>
          </cell>
          <cell r="H2059">
            <v>2220.19</v>
          </cell>
          <cell r="I2059">
            <v>0</v>
          </cell>
          <cell r="AY2059">
            <v>0</v>
          </cell>
          <cell r="CK2059">
            <v>0</v>
          </cell>
          <cell r="CL2059">
            <v>0</v>
          </cell>
          <cell r="CM2059">
            <v>0</v>
          </cell>
        </row>
        <row r="2060">
          <cell r="F2060">
            <v>1930</v>
          </cell>
          <cell r="G2060">
            <v>34938.339999999997</v>
          </cell>
          <cell r="H2060">
            <v>34938.339999999997</v>
          </cell>
          <cell r="I2060">
            <v>0</v>
          </cell>
          <cell r="AY2060">
            <v>1832.7</v>
          </cell>
          <cell r="CK2060">
            <v>0</v>
          </cell>
          <cell r="CL2060">
            <v>0</v>
          </cell>
          <cell r="CM2060">
            <v>0</v>
          </cell>
        </row>
        <row r="2061">
          <cell r="F2061">
            <v>0</v>
          </cell>
          <cell r="G2061">
            <v>72297.89</v>
          </cell>
          <cell r="H2061">
            <v>72297.89</v>
          </cell>
          <cell r="I2061">
            <v>0</v>
          </cell>
          <cell r="AY2061">
            <v>0</v>
          </cell>
          <cell r="CK2061">
            <v>0</v>
          </cell>
          <cell r="CL2061">
            <v>0</v>
          </cell>
          <cell r="CM2061">
            <v>0</v>
          </cell>
        </row>
        <row r="2062">
          <cell r="F2062">
            <v>410247</v>
          </cell>
          <cell r="G2062">
            <v>410247</v>
          </cell>
          <cell r="H2062">
            <v>253450.12</v>
          </cell>
          <cell r="I2062">
            <v>0</v>
          </cell>
          <cell r="AY2062">
            <v>0</v>
          </cell>
          <cell r="CK2062">
            <v>0</v>
          </cell>
          <cell r="CL2062">
            <v>0</v>
          </cell>
          <cell r="CM2062">
            <v>0</v>
          </cell>
        </row>
        <row r="2063">
          <cell r="F2063">
            <v>1050212</v>
          </cell>
          <cell r="G2063">
            <v>1050212</v>
          </cell>
          <cell r="H2063">
            <v>800270.23</v>
          </cell>
          <cell r="I2063">
            <v>0</v>
          </cell>
          <cell r="AY2063">
            <v>87493.02</v>
          </cell>
          <cell r="CK2063">
            <v>0</v>
          </cell>
          <cell r="CL2063">
            <v>0</v>
          </cell>
          <cell r="CM2063">
            <v>0</v>
          </cell>
        </row>
        <row r="2064">
          <cell r="F2064">
            <v>169499</v>
          </cell>
          <cell r="G2064">
            <v>169499</v>
          </cell>
          <cell r="H2064">
            <v>131774.16</v>
          </cell>
          <cell r="I2064">
            <v>0</v>
          </cell>
          <cell r="AY2064">
            <v>14381.43</v>
          </cell>
          <cell r="CK2064">
            <v>0</v>
          </cell>
          <cell r="CL2064">
            <v>0</v>
          </cell>
          <cell r="CM2064">
            <v>0</v>
          </cell>
        </row>
        <row r="2065">
          <cell r="F2065">
            <v>343200</v>
          </cell>
          <cell r="G2065">
            <v>343200</v>
          </cell>
          <cell r="H2065">
            <v>266947.33</v>
          </cell>
          <cell r="I2065">
            <v>0</v>
          </cell>
          <cell r="AY2065">
            <v>29536.63</v>
          </cell>
          <cell r="CK2065">
            <v>0</v>
          </cell>
          <cell r="CL2065">
            <v>0</v>
          </cell>
          <cell r="CM2065">
            <v>0</v>
          </cell>
        </row>
        <row r="2066">
          <cell r="F2066">
            <v>154231</v>
          </cell>
          <cell r="G2066">
            <v>162094.82</v>
          </cell>
          <cell r="H2066">
            <v>162094.82</v>
          </cell>
          <cell r="I2066">
            <v>0</v>
          </cell>
          <cell r="AY2066">
            <v>0</v>
          </cell>
          <cell r="CK2066">
            <v>0</v>
          </cell>
          <cell r="CL2066">
            <v>0</v>
          </cell>
          <cell r="CM2066">
            <v>0</v>
          </cell>
        </row>
        <row r="2067">
          <cell r="F2067">
            <v>757442</v>
          </cell>
          <cell r="G2067">
            <v>757442</v>
          </cell>
          <cell r="H2067">
            <v>530992.63</v>
          </cell>
          <cell r="I2067">
            <v>0</v>
          </cell>
          <cell r="AY2067">
            <v>52911.97</v>
          </cell>
          <cell r="CK2067">
            <v>0</v>
          </cell>
          <cell r="CL2067">
            <v>0</v>
          </cell>
          <cell r="CM2067">
            <v>0</v>
          </cell>
        </row>
        <row r="2068">
          <cell r="F2068">
            <v>34880</v>
          </cell>
          <cell r="G2068">
            <v>36770</v>
          </cell>
          <cell r="H2068">
            <v>12739</v>
          </cell>
          <cell r="I2068">
            <v>1890</v>
          </cell>
          <cell r="AY2068">
            <v>0</v>
          </cell>
          <cell r="CK2068">
            <v>0</v>
          </cell>
          <cell r="CL2068">
            <v>0</v>
          </cell>
          <cell r="CM2068">
            <v>0</v>
          </cell>
        </row>
        <row r="2069">
          <cell r="F2069">
            <v>6375</v>
          </cell>
          <cell r="G2069">
            <v>6756.54</v>
          </cell>
          <cell r="H2069">
            <v>5818.85</v>
          </cell>
          <cell r="I2069">
            <v>0</v>
          </cell>
          <cell r="AY2069">
            <v>0</v>
          </cell>
          <cell r="CK2069">
            <v>0</v>
          </cell>
          <cell r="CL2069">
            <v>0</v>
          </cell>
          <cell r="CM2069">
            <v>0</v>
          </cell>
        </row>
        <row r="2070">
          <cell r="F2070">
            <v>0</v>
          </cell>
          <cell r="G2070">
            <v>1053.4000000000001</v>
          </cell>
          <cell r="H2070">
            <v>1053.4000000000001</v>
          </cell>
          <cell r="I2070">
            <v>0</v>
          </cell>
          <cell r="AY2070">
            <v>0</v>
          </cell>
          <cell r="CK2070">
            <v>0</v>
          </cell>
          <cell r="CL2070">
            <v>0</v>
          </cell>
          <cell r="CM2070">
            <v>0</v>
          </cell>
        </row>
        <row r="2071">
          <cell r="F2071">
            <v>4454</v>
          </cell>
          <cell r="G2071">
            <v>4454</v>
          </cell>
          <cell r="H2071">
            <v>3259.94</v>
          </cell>
          <cell r="I2071">
            <v>0</v>
          </cell>
          <cell r="AY2071">
            <v>397.86</v>
          </cell>
          <cell r="CK2071">
            <v>0</v>
          </cell>
          <cell r="CL2071">
            <v>0</v>
          </cell>
          <cell r="CM2071">
            <v>0</v>
          </cell>
        </row>
        <row r="2072">
          <cell r="F2072">
            <v>31259</v>
          </cell>
          <cell r="G2072">
            <v>32635</v>
          </cell>
          <cell r="H2072">
            <v>29863.71</v>
          </cell>
          <cell r="I2072">
            <v>0</v>
          </cell>
          <cell r="AY2072">
            <v>1421.61</v>
          </cell>
          <cell r="CK2072">
            <v>0</v>
          </cell>
          <cell r="CL2072">
            <v>0</v>
          </cell>
          <cell r="CM2072">
            <v>0</v>
          </cell>
        </row>
        <row r="2073">
          <cell r="F2073">
            <v>12000</v>
          </cell>
          <cell r="G2073">
            <v>12000</v>
          </cell>
          <cell r="H2073">
            <v>7051.99</v>
          </cell>
          <cell r="I2073">
            <v>650</v>
          </cell>
          <cell r="AY2073">
            <v>0</v>
          </cell>
          <cell r="CK2073">
            <v>0</v>
          </cell>
          <cell r="CL2073">
            <v>0</v>
          </cell>
          <cell r="CM2073">
            <v>0</v>
          </cell>
        </row>
        <row r="2074">
          <cell r="F2074">
            <v>18332</v>
          </cell>
          <cell r="G2074">
            <v>18332</v>
          </cell>
          <cell r="H2074">
            <v>13328.95</v>
          </cell>
          <cell r="I2074">
            <v>2547</v>
          </cell>
          <cell r="AY2074">
            <v>769.35</v>
          </cell>
          <cell r="CK2074">
            <v>0</v>
          </cell>
          <cell r="CL2074">
            <v>0</v>
          </cell>
          <cell r="CM2074">
            <v>0</v>
          </cell>
        </row>
        <row r="2075">
          <cell r="F2075">
            <v>30000</v>
          </cell>
          <cell r="G2075">
            <v>30000</v>
          </cell>
          <cell r="H2075">
            <v>22058.79</v>
          </cell>
          <cell r="I2075">
            <v>4941.21</v>
          </cell>
          <cell r="AY2075">
            <v>0</v>
          </cell>
          <cell r="CK2075">
            <v>0</v>
          </cell>
          <cell r="CL2075">
            <v>0</v>
          </cell>
          <cell r="CM2075">
            <v>0</v>
          </cell>
        </row>
        <row r="2076">
          <cell r="F2076">
            <v>0</v>
          </cell>
          <cell r="G2076">
            <v>2500</v>
          </cell>
          <cell r="H2076">
            <v>0</v>
          </cell>
          <cell r="I2076">
            <v>1999.99</v>
          </cell>
          <cell r="AY2076">
            <v>0</v>
          </cell>
          <cell r="CK2076">
            <v>0</v>
          </cell>
          <cell r="CL2076">
            <v>0</v>
          </cell>
          <cell r="CM2076">
            <v>0</v>
          </cell>
        </row>
        <row r="2077">
          <cell r="F2077">
            <v>10000</v>
          </cell>
          <cell r="G2077">
            <v>10000</v>
          </cell>
          <cell r="H2077">
            <v>4995</v>
          </cell>
          <cell r="I2077">
            <v>2990</v>
          </cell>
          <cell r="AY2077">
            <v>0</v>
          </cell>
          <cell r="CK2077">
            <v>0</v>
          </cell>
          <cell r="CL2077">
            <v>0</v>
          </cell>
          <cell r="CM2077">
            <v>0</v>
          </cell>
        </row>
        <row r="2078">
          <cell r="F2078">
            <v>382831</v>
          </cell>
          <cell r="G2078">
            <v>382831</v>
          </cell>
          <cell r="H2078">
            <v>58846.17</v>
          </cell>
          <cell r="I2078">
            <v>0</v>
          </cell>
          <cell r="AY2078">
            <v>0</v>
          </cell>
          <cell r="CK2078">
            <v>0</v>
          </cell>
          <cell r="CL2078">
            <v>0</v>
          </cell>
          <cell r="CM2078">
            <v>0</v>
          </cell>
        </row>
        <row r="2079">
          <cell r="F2079">
            <v>95591</v>
          </cell>
          <cell r="G2079">
            <v>95591</v>
          </cell>
          <cell r="H2079">
            <v>40592.01</v>
          </cell>
          <cell r="I2079">
            <v>381</v>
          </cell>
          <cell r="AY2079">
            <v>0</v>
          </cell>
          <cell r="CK2079">
            <v>0</v>
          </cell>
          <cell r="CL2079">
            <v>0</v>
          </cell>
          <cell r="CM2079">
            <v>0</v>
          </cell>
        </row>
        <row r="2080">
          <cell r="F2080">
            <v>5000</v>
          </cell>
          <cell r="G2080">
            <v>5000</v>
          </cell>
          <cell r="H2080">
            <v>2499</v>
          </cell>
          <cell r="I2080">
            <v>2323.5</v>
          </cell>
          <cell r="AY2080">
            <v>0</v>
          </cell>
          <cell r="CK2080">
            <v>0</v>
          </cell>
          <cell r="CL2080">
            <v>0</v>
          </cell>
          <cell r="CM2080">
            <v>0</v>
          </cell>
        </row>
        <row r="2081">
          <cell r="F2081">
            <v>20000</v>
          </cell>
          <cell r="G2081">
            <v>17500</v>
          </cell>
          <cell r="H2081">
            <v>793.5</v>
          </cell>
          <cell r="I2081">
            <v>0</v>
          </cell>
          <cell r="AY2081">
            <v>0</v>
          </cell>
          <cell r="CK2081">
            <v>0</v>
          </cell>
          <cell r="CL2081">
            <v>0</v>
          </cell>
          <cell r="CM2081">
            <v>0</v>
          </cell>
        </row>
        <row r="2082">
          <cell r="F2082">
            <v>15000</v>
          </cell>
          <cell r="G2082">
            <v>15000</v>
          </cell>
          <cell r="H2082">
            <v>0</v>
          </cell>
          <cell r="I2082">
            <v>0</v>
          </cell>
          <cell r="AY2082">
            <v>0</v>
          </cell>
          <cell r="CK2082">
            <v>0</v>
          </cell>
          <cell r="CL2082">
            <v>0</v>
          </cell>
          <cell r="CM2082">
            <v>0</v>
          </cell>
        </row>
        <row r="2083">
          <cell r="F2083">
            <v>35000</v>
          </cell>
          <cell r="G2083">
            <v>35000</v>
          </cell>
          <cell r="H2083">
            <v>29784.19</v>
          </cell>
          <cell r="I2083">
            <v>5214.2299999999996</v>
          </cell>
          <cell r="AY2083">
            <v>0</v>
          </cell>
          <cell r="CK2083">
            <v>0</v>
          </cell>
          <cell r="CL2083">
            <v>0</v>
          </cell>
          <cell r="CM2083">
            <v>0</v>
          </cell>
        </row>
        <row r="2084">
          <cell r="F2084">
            <v>3000</v>
          </cell>
          <cell r="G2084">
            <v>3000</v>
          </cell>
          <cell r="H2084">
            <v>2404.1799999999998</v>
          </cell>
          <cell r="I2084">
            <v>145.01</v>
          </cell>
          <cell r="AY2084">
            <v>0</v>
          </cell>
          <cell r="CK2084">
            <v>0</v>
          </cell>
          <cell r="CL2084">
            <v>0</v>
          </cell>
          <cell r="CM2084">
            <v>0</v>
          </cell>
        </row>
        <row r="2085">
          <cell r="F2085">
            <v>38282</v>
          </cell>
          <cell r="G2085">
            <v>38282</v>
          </cell>
          <cell r="H2085">
            <v>18841.060000000001</v>
          </cell>
          <cell r="I2085">
            <v>17698.96</v>
          </cell>
          <cell r="AY2085">
            <v>0</v>
          </cell>
          <cell r="CK2085">
            <v>0</v>
          </cell>
          <cell r="CL2085">
            <v>0</v>
          </cell>
          <cell r="CM2085">
            <v>0</v>
          </cell>
        </row>
        <row r="2086">
          <cell r="F2086">
            <v>50000</v>
          </cell>
          <cell r="G2086">
            <v>50000</v>
          </cell>
          <cell r="H2086">
            <v>39262.1</v>
          </cell>
          <cell r="I2086">
            <v>0</v>
          </cell>
          <cell r="AY2086">
            <v>0</v>
          </cell>
          <cell r="CK2086">
            <v>0</v>
          </cell>
          <cell r="CL2086">
            <v>0</v>
          </cell>
          <cell r="CM2086">
            <v>0</v>
          </cell>
        </row>
        <row r="2087">
          <cell r="F2087">
            <v>563056</v>
          </cell>
          <cell r="G2087">
            <v>549056</v>
          </cell>
          <cell r="H2087">
            <v>119015.02</v>
          </cell>
          <cell r="I2087">
            <v>0</v>
          </cell>
          <cell r="AY2087">
            <v>2820.5</v>
          </cell>
          <cell r="CK2087">
            <v>0</v>
          </cell>
          <cell r="CL2087">
            <v>0</v>
          </cell>
          <cell r="CM2087">
            <v>0</v>
          </cell>
        </row>
        <row r="2088">
          <cell r="F2088">
            <v>20000</v>
          </cell>
          <cell r="G2088">
            <v>20000</v>
          </cell>
          <cell r="H2088">
            <v>4059</v>
          </cell>
          <cell r="I2088">
            <v>924</v>
          </cell>
          <cell r="AY2088">
            <v>280</v>
          </cell>
          <cell r="CK2088">
            <v>0</v>
          </cell>
          <cell r="CL2088">
            <v>0</v>
          </cell>
          <cell r="CM2088">
            <v>0</v>
          </cell>
        </row>
        <row r="2089">
          <cell r="F2089">
            <v>25000</v>
          </cell>
          <cell r="G2089">
            <v>25000</v>
          </cell>
          <cell r="H2089">
            <v>3152.06</v>
          </cell>
          <cell r="I2089">
            <v>2939.69</v>
          </cell>
          <cell r="AY2089">
            <v>0</v>
          </cell>
          <cell r="CK2089">
            <v>0</v>
          </cell>
          <cell r="CL2089">
            <v>0</v>
          </cell>
          <cell r="CM2089">
            <v>0</v>
          </cell>
        </row>
        <row r="2090">
          <cell r="F2090">
            <v>23176</v>
          </cell>
          <cell r="G2090">
            <v>23176</v>
          </cell>
          <cell r="H2090">
            <v>16900.87</v>
          </cell>
          <cell r="I2090">
            <v>2156.5500000000002</v>
          </cell>
          <cell r="AY2090">
            <v>0</v>
          </cell>
          <cell r="CK2090">
            <v>0</v>
          </cell>
          <cell r="CL2090">
            <v>0</v>
          </cell>
          <cell r="CM2090">
            <v>0</v>
          </cell>
        </row>
        <row r="2091">
          <cell r="F2091">
            <v>42556</v>
          </cell>
          <cell r="G2091">
            <v>42556</v>
          </cell>
          <cell r="H2091">
            <v>34802.629999999997</v>
          </cell>
          <cell r="I2091">
            <v>2584.79</v>
          </cell>
          <cell r="AY2091">
            <v>1422.49</v>
          </cell>
          <cell r="CK2091">
            <v>0</v>
          </cell>
          <cell r="CL2091">
            <v>0</v>
          </cell>
          <cell r="CM2091">
            <v>0</v>
          </cell>
        </row>
        <row r="2092">
          <cell r="F2092">
            <v>9397</v>
          </cell>
          <cell r="G2092">
            <v>9397</v>
          </cell>
          <cell r="H2092">
            <v>6711.91</v>
          </cell>
          <cell r="I2092">
            <v>2208.0300000000002</v>
          </cell>
          <cell r="AY2092">
            <v>0</v>
          </cell>
          <cell r="CK2092">
            <v>0</v>
          </cell>
          <cell r="CL2092">
            <v>0</v>
          </cell>
          <cell r="CM2092">
            <v>0</v>
          </cell>
        </row>
        <row r="2093">
          <cell r="F2093">
            <v>7935</v>
          </cell>
          <cell r="G2093">
            <v>7935</v>
          </cell>
          <cell r="H2093">
            <v>7637.75</v>
          </cell>
          <cell r="I2093">
            <v>142.96</v>
          </cell>
          <cell r="AY2093">
            <v>352</v>
          </cell>
          <cell r="CK2093">
            <v>0</v>
          </cell>
          <cell r="CL2093">
            <v>0</v>
          </cell>
          <cell r="CM2093">
            <v>0</v>
          </cell>
        </row>
        <row r="2094">
          <cell r="F2094">
            <v>16654</v>
          </cell>
          <cell r="G2094">
            <v>16654</v>
          </cell>
          <cell r="H2094">
            <v>6128.98</v>
          </cell>
          <cell r="I2094">
            <v>1610.83</v>
          </cell>
          <cell r="AY2094">
            <v>140</v>
          </cell>
          <cell r="CK2094">
            <v>0</v>
          </cell>
          <cell r="CL2094">
            <v>0</v>
          </cell>
          <cell r="CM2094">
            <v>0</v>
          </cell>
        </row>
        <row r="2095">
          <cell r="F2095">
            <v>4014</v>
          </cell>
          <cell r="G2095">
            <v>4014</v>
          </cell>
          <cell r="H2095">
            <v>1306.33</v>
          </cell>
          <cell r="I2095">
            <v>0</v>
          </cell>
          <cell r="AY2095">
            <v>0</v>
          </cell>
          <cell r="CK2095">
            <v>0</v>
          </cell>
          <cell r="CL2095">
            <v>0</v>
          </cell>
          <cell r="CM2095">
            <v>0</v>
          </cell>
        </row>
        <row r="2096">
          <cell r="F2096">
            <v>1334</v>
          </cell>
          <cell r="G2096">
            <v>1334</v>
          </cell>
          <cell r="H2096">
            <v>828.9</v>
          </cell>
          <cell r="I2096">
            <v>0</v>
          </cell>
          <cell r="AY2096">
            <v>0</v>
          </cell>
          <cell r="CK2096">
            <v>0</v>
          </cell>
          <cell r="CL2096">
            <v>0</v>
          </cell>
          <cell r="CM2096">
            <v>0</v>
          </cell>
        </row>
        <row r="2097">
          <cell r="F2097">
            <v>7973</v>
          </cell>
          <cell r="G2097">
            <v>7973</v>
          </cell>
          <cell r="H2097">
            <v>5982.42</v>
          </cell>
          <cell r="I2097">
            <v>94</v>
          </cell>
          <cell r="AY2097">
            <v>999</v>
          </cell>
          <cell r="CK2097">
            <v>0</v>
          </cell>
          <cell r="CL2097">
            <v>0</v>
          </cell>
          <cell r="CM2097">
            <v>0</v>
          </cell>
        </row>
        <row r="2098">
          <cell r="F2098">
            <v>2519</v>
          </cell>
          <cell r="G2098">
            <v>2519</v>
          </cell>
          <cell r="H2098">
            <v>169.4</v>
          </cell>
          <cell r="I2098">
            <v>485.99</v>
          </cell>
          <cell r="AY2098">
            <v>0</v>
          </cell>
          <cell r="CK2098">
            <v>0</v>
          </cell>
          <cell r="CL2098">
            <v>0</v>
          </cell>
          <cell r="CM2098">
            <v>0</v>
          </cell>
        </row>
        <row r="2099">
          <cell r="F2099">
            <v>6000</v>
          </cell>
          <cell r="G2099">
            <v>6000</v>
          </cell>
          <cell r="H2099">
            <v>521.87</v>
          </cell>
          <cell r="I2099">
            <v>0</v>
          </cell>
          <cell r="AY2099">
            <v>0</v>
          </cell>
          <cell r="CK2099">
            <v>0</v>
          </cell>
          <cell r="CL2099">
            <v>0</v>
          </cell>
          <cell r="CM2099">
            <v>0</v>
          </cell>
        </row>
        <row r="2100">
          <cell r="F2100">
            <v>8000</v>
          </cell>
          <cell r="G2100">
            <v>8000</v>
          </cell>
          <cell r="H2100">
            <v>0</v>
          </cell>
          <cell r="I2100">
            <v>0</v>
          </cell>
          <cell r="AY2100">
            <v>0</v>
          </cell>
          <cell r="CK2100">
            <v>0</v>
          </cell>
          <cell r="CL2100">
            <v>0</v>
          </cell>
          <cell r="CM2100">
            <v>0</v>
          </cell>
        </row>
        <row r="2101">
          <cell r="F2101">
            <v>2000</v>
          </cell>
          <cell r="G2101">
            <v>2000</v>
          </cell>
          <cell r="H2101">
            <v>229</v>
          </cell>
          <cell r="I2101">
            <v>1</v>
          </cell>
          <cell r="AY2101">
            <v>154</v>
          </cell>
          <cell r="CK2101">
            <v>0</v>
          </cell>
          <cell r="CL2101">
            <v>0</v>
          </cell>
          <cell r="CM2101">
            <v>0</v>
          </cell>
        </row>
        <row r="2102">
          <cell r="F2102">
            <v>2500</v>
          </cell>
          <cell r="G2102">
            <v>2500</v>
          </cell>
          <cell r="H2102">
            <v>434.26</v>
          </cell>
          <cell r="I2102">
            <v>80.849999999999994</v>
          </cell>
          <cell r="AY2102">
            <v>0</v>
          </cell>
          <cell r="CK2102">
            <v>0</v>
          </cell>
          <cell r="CL2102">
            <v>0</v>
          </cell>
          <cell r="CM2102">
            <v>0</v>
          </cell>
        </row>
        <row r="2103">
          <cell r="F2103">
            <v>106016</v>
          </cell>
          <cell r="G2103">
            <v>102963.84</v>
          </cell>
          <cell r="H2103">
            <v>58059.67</v>
          </cell>
          <cell r="I2103">
            <v>2746.22</v>
          </cell>
          <cell r="AY2103">
            <v>301.43</v>
          </cell>
          <cell r="CK2103">
            <v>0</v>
          </cell>
          <cell r="CL2103">
            <v>0</v>
          </cell>
          <cell r="CM2103">
            <v>0</v>
          </cell>
        </row>
        <row r="2104">
          <cell r="F2104">
            <v>186162</v>
          </cell>
          <cell r="G2104">
            <v>186162</v>
          </cell>
          <cell r="H2104">
            <v>86579</v>
          </cell>
          <cell r="I2104">
            <v>0</v>
          </cell>
          <cell r="AY2104">
            <v>0</v>
          </cell>
          <cell r="CK2104">
            <v>0</v>
          </cell>
          <cell r="CL2104">
            <v>0</v>
          </cell>
          <cell r="CM2104">
            <v>0</v>
          </cell>
        </row>
        <row r="2105">
          <cell r="F2105">
            <v>0</v>
          </cell>
          <cell r="G2105">
            <v>208250</v>
          </cell>
          <cell r="H2105">
            <v>202789.79</v>
          </cell>
          <cell r="I2105">
            <v>0</v>
          </cell>
          <cell r="AY2105">
            <v>0</v>
          </cell>
          <cell r="CK2105">
            <v>0</v>
          </cell>
          <cell r="CL2105">
            <v>0</v>
          </cell>
          <cell r="CM2105">
            <v>0</v>
          </cell>
        </row>
        <row r="2106">
          <cell r="F2106">
            <v>0</v>
          </cell>
          <cell r="G2106">
            <v>218097.5</v>
          </cell>
          <cell r="H2106">
            <v>218097.5</v>
          </cell>
          <cell r="I2106">
            <v>0</v>
          </cell>
          <cell r="AY2106">
            <v>0</v>
          </cell>
          <cell r="CK2106">
            <v>0</v>
          </cell>
          <cell r="CL2106">
            <v>0</v>
          </cell>
          <cell r="CM2106">
            <v>0</v>
          </cell>
        </row>
        <row r="2107">
          <cell r="F2107">
            <v>0</v>
          </cell>
          <cell r="G2107">
            <v>3209658</v>
          </cell>
          <cell r="H2107">
            <v>3209626.21</v>
          </cell>
          <cell r="I2107">
            <v>0</v>
          </cell>
          <cell r="AY2107">
            <v>1351462.75</v>
          </cell>
          <cell r="CK2107">
            <v>0</v>
          </cell>
          <cell r="CL2107">
            <v>0</v>
          </cell>
          <cell r="CM2107">
            <v>0</v>
          </cell>
        </row>
        <row r="2108">
          <cell r="F2108">
            <v>500000</v>
          </cell>
          <cell r="G2108">
            <v>2507821</v>
          </cell>
          <cell r="H2108">
            <v>2507052</v>
          </cell>
          <cell r="I2108">
            <v>0</v>
          </cell>
          <cell r="AY2108">
            <v>0</v>
          </cell>
          <cell r="CK2108">
            <v>0</v>
          </cell>
          <cell r="CL2108">
            <v>0</v>
          </cell>
          <cell r="CM2108">
            <v>0</v>
          </cell>
        </row>
        <row r="2110">
          <cell r="F2110">
            <v>1346585</v>
          </cell>
          <cell r="G2110">
            <v>934755</v>
          </cell>
          <cell r="H2110">
            <v>934755</v>
          </cell>
          <cell r="I2110">
            <v>0</v>
          </cell>
          <cell r="AY2110">
            <v>43432.639999999999</v>
          </cell>
          <cell r="CK2110">
            <v>0</v>
          </cell>
          <cell r="CL2110">
            <v>0</v>
          </cell>
          <cell r="CM2110">
            <v>0</v>
          </cell>
        </row>
        <row r="2111">
          <cell r="F2111">
            <v>24328</v>
          </cell>
          <cell r="G2111">
            <v>24328</v>
          </cell>
          <cell r="H2111">
            <v>4479.63</v>
          </cell>
          <cell r="I2111">
            <v>1445.55</v>
          </cell>
          <cell r="AY2111">
            <v>0</v>
          </cell>
          <cell r="CK2111">
            <v>0</v>
          </cell>
          <cell r="CL2111">
            <v>0</v>
          </cell>
          <cell r="CM2111">
            <v>0</v>
          </cell>
        </row>
        <row r="2112">
          <cell r="F2112">
            <v>2000</v>
          </cell>
          <cell r="G2112">
            <v>2000</v>
          </cell>
          <cell r="H2112">
            <v>702.39</v>
          </cell>
          <cell r="I2112">
            <v>0</v>
          </cell>
          <cell r="AY2112">
            <v>0</v>
          </cell>
          <cell r="CK2112">
            <v>0</v>
          </cell>
          <cell r="CL2112">
            <v>0</v>
          </cell>
          <cell r="CM2112">
            <v>0</v>
          </cell>
        </row>
        <row r="2113">
          <cell r="F2113">
            <v>25000</v>
          </cell>
          <cell r="G2113">
            <v>25000</v>
          </cell>
          <cell r="H2113">
            <v>10098</v>
          </cell>
          <cell r="I2113">
            <v>3750</v>
          </cell>
          <cell r="AY2113">
            <v>0</v>
          </cell>
          <cell r="CK2113">
            <v>0</v>
          </cell>
          <cell r="CL2113">
            <v>0</v>
          </cell>
          <cell r="CM2113">
            <v>0</v>
          </cell>
        </row>
        <row r="2114">
          <cell r="F2114">
            <v>4734</v>
          </cell>
          <cell r="G2114">
            <v>4734</v>
          </cell>
          <cell r="H2114">
            <v>3221.67</v>
          </cell>
          <cell r="I2114">
            <v>615</v>
          </cell>
          <cell r="AY2114">
            <v>0</v>
          </cell>
          <cell r="CK2114">
            <v>0</v>
          </cell>
          <cell r="CL2114">
            <v>0</v>
          </cell>
          <cell r="CM2114">
            <v>0</v>
          </cell>
        </row>
        <row r="2115">
          <cell r="F2115">
            <v>563</v>
          </cell>
          <cell r="G2115">
            <v>563</v>
          </cell>
          <cell r="H2115">
            <v>171</v>
          </cell>
          <cell r="I2115">
            <v>0</v>
          </cell>
          <cell r="AY2115">
            <v>0</v>
          </cell>
          <cell r="CK2115">
            <v>0</v>
          </cell>
          <cell r="CL2115">
            <v>0</v>
          </cell>
          <cell r="CM2115">
            <v>0</v>
          </cell>
        </row>
        <row r="2116">
          <cell r="F2116">
            <v>54531</v>
          </cell>
          <cell r="G2116">
            <v>54531</v>
          </cell>
          <cell r="H2116">
            <v>42115.32</v>
          </cell>
          <cell r="I2116">
            <v>519.33000000000004</v>
          </cell>
          <cell r="AY2116">
            <v>0</v>
          </cell>
          <cell r="CK2116">
            <v>0</v>
          </cell>
          <cell r="CL2116">
            <v>0</v>
          </cell>
          <cell r="CM2116">
            <v>0</v>
          </cell>
        </row>
        <row r="2117">
          <cell r="F2117">
            <v>5109965</v>
          </cell>
          <cell r="G2117">
            <v>5340028</v>
          </cell>
          <cell r="H2117">
            <v>5038070.4400000004</v>
          </cell>
          <cell r="I2117">
            <v>9000</v>
          </cell>
          <cell r="AY2117">
            <v>480243.35</v>
          </cell>
          <cell r="CK2117">
            <v>0</v>
          </cell>
          <cell r="CL2117">
            <v>0</v>
          </cell>
          <cell r="CM2117">
            <v>0</v>
          </cell>
        </row>
        <row r="2118">
          <cell r="F2118">
            <v>8600000</v>
          </cell>
          <cell r="G2118">
            <v>8600000</v>
          </cell>
          <cell r="H2118">
            <v>3171680.96</v>
          </cell>
          <cell r="I2118">
            <v>3450392.66</v>
          </cell>
          <cell r="AY2118">
            <v>0</v>
          </cell>
          <cell r="CK2118">
            <v>0</v>
          </cell>
          <cell r="CL2118">
            <v>0</v>
          </cell>
          <cell r="CM2118">
            <v>0</v>
          </cell>
        </row>
        <row r="2119">
          <cell r="F2119">
            <v>22000</v>
          </cell>
          <cell r="G2119">
            <v>22000</v>
          </cell>
          <cell r="H2119">
            <v>0</v>
          </cell>
          <cell r="I2119">
            <v>0</v>
          </cell>
          <cell r="AY2119">
            <v>0</v>
          </cell>
          <cell r="CK2119">
            <v>0</v>
          </cell>
          <cell r="CL2119">
            <v>0</v>
          </cell>
          <cell r="CM2119">
            <v>0</v>
          </cell>
        </row>
        <row r="2120">
          <cell r="F2120">
            <v>2613814</v>
          </cell>
          <cell r="G2120">
            <v>5636291.0099999998</v>
          </cell>
          <cell r="H2120">
            <v>5636291.0099999998</v>
          </cell>
          <cell r="I2120">
            <v>0</v>
          </cell>
          <cell r="AY2120">
            <v>514778.56</v>
          </cell>
          <cell r="CK2120">
            <v>0</v>
          </cell>
          <cell r="CL2120">
            <v>0</v>
          </cell>
          <cell r="CM2120">
            <v>0</v>
          </cell>
        </row>
        <row r="2121">
          <cell r="F2121">
            <v>600000</v>
          </cell>
          <cell r="G2121">
            <v>310484</v>
          </cell>
          <cell r="H2121">
            <v>6447.01</v>
          </cell>
          <cell r="I2121">
            <v>12279.7</v>
          </cell>
          <cell r="AY2121">
            <v>0</v>
          </cell>
          <cell r="CK2121">
            <v>0</v>
          </cell>
          <cell r="CL2121">
            <v>0</v>
          </cell>
          <cell r="CM2121">
            <v>0</v>
          </cell>
        </row>
        <row r="2122">
          <cell r="F2122">
            <v>100000</v>
          </cell>
          <cell r="G2122">
            <v>10646</v>
          </cell>
          <cell r="H2122">
            <v>0</v>
          </cell>
          <cell r="I2122">
            <v>0</v>
          </cell>
          <cell r="AY2122">
            <v>0</v>
          </cell>
          <cell r="CK2122">
            <v>0</v>
          </cell>
          <cell r="CL2122">
            <v>0</v>
          </cell>
          <cell r="CM2122">
            <v>0</v>
          </cell>
        </row>
        <row r="2123">
          <cell r="F2123">
            <v>0</v>
          </cell>
          <cell r="G2123">
            <v>405000</v>
          </cell>
          <cell r="H2123">
            <v>339250</v>
          </cell>
          <cell r="I2123">
            <v>50019.85</v>
          </cell>
          <cell r="AY2123">
            <v>0</v>
          </cell>
          <cell r="CK2123">
            <v>0</v>
          </cell>
          <cell r="CL2123">
            <v>0</v>
          </cell>
          <cell r="CM2123">
            <v>0</v>
          </cell>
        </row>
        <row r="2124">
          <cell r="F2124">
            <v>50000</v>
          </cell>
          <cell r="G2124">
            <v>84000</v>
          </cell>
          <cell r="H2124">
            <v>71823.75</v>
          </cell>
          <cell r="I2124">
            <v>9275.25</v>
          </cell>
          <cell r="AY2124">
            <v>0</v>
          </cell>
          <cell r="CK2124">
            <v>0</v>
          </cell>
          <cell r="CL2124">
            <v>0</v>
          </cell>
          <cell r="CM2124">
            <v>0</v>
          </cell>
        </row>
        <row r="2125">
          <cell r="F2125">
            <v>540000</v>
          </cell>
          <cell r="G2125">
            <v>1080035.49</v>
          </cell>
          <cell r="H2125">
            <v>0</v>
          </cell>
          <cell r="I2125">
            <v>1079068</v>
          </cell>
          <cell r="AY2125">
            <v>0</v>
          </cell>
          <cell r="CK2125">
            <v>0</v>
          </cell>
          <cell r="CL2125">
            <v>0</v>
          </cell>
          <cell r="CM2125">
            <v>0</v>
          </cell>
        </row>
        <row r="2126">
          <cell r="F2126">
            <v>2404</v>
          </cell>
          <cell r="G2126">
            <v>151514</v>
          </cell>
          <cell r="H2126">
            <v>147274.63</v>
          </cell>
          <cell r="I2126">
            <v>967.49</v>
          </cell>
          <cell r="AY2126">
            <v>0</v>
          </cell>
          <cell r="CK2126">
            <v>0</v>
          </cell>
          <cell r="CL2126">
            <v>0</v>
          </cell>
          <cell r="CM2126">
            <v>0</v>
          </cell>
        </row>
        <row r="2127">
          <cell r="F2127">
            <v>100000</v>
          </cell>
          <cell r="G2127">
            <v>100000</v>
          </cell>
          <cell r="H2127">
            <v>0</v>
          </cell>
          <cell r="I2127">
            <v>76467.399999999994</v>
          </cell>
          <cell r="AY2127">
            <v>0</v>
          </cell>
          <cell r="CK2127">
            <v>0</v>
          </cell>
          <cell r="CL2127">
            <v>0</v>
          </cell>
          <cell r="CM2127">
            <v>0</v>
          </cell>
        </row>
        <row r="2128">
          <cell r="F2128">
            <v>4152</v>
          </cell>
          <cell r="G2128">
            <v>4152</v>
          </cell>
          <cell r="H2128">
            <v>674</v>
          </cell>
          <cell r="I2128">
            <v>0</v>
          </cell>
          <cell r="AY2128">
            <v>0</v>
          </cell>
          <cell r="CK2128">
            <v>0</v>
          </cell>
          <cell r="CL2128">
            <v>0</v>
          </cell>
          <cell r="CM2128">
            <v>0</v>
          </cell>
        </row>
        <row r="2129">
          <cell r="F2129">
            <v>60018</v>
          </cell>
          <cell r="G2129">
            <v>139018</v>
          </cell>
          <cell r="H2129">
            <v>62616.11</v>
          </cell>
          <cell r="I2129">
            <v>0</v>
          </cell>
          <cell r="AY2129">
            <v>0</v>
          </cell>
          <cell r="CK2129">
            <v>0</v>
          </cell>
          <cell r="CL2129">
            <v>0</v>
          </cell>
          <cell r="CM2129">
            <v>0</v>
          </cell>
        </row>
        <row r="2130">
          <cell r="F2130">
            <v>33756</v>
          </cell>
          <cell r="G2130">
            <v>33756</v>
          </cell>
          <cell r="H2130">
            <v>26241.75</v>
          </cell>
          <cell r="I2130">
            <v>2184.5</v>
          </cell>
          <cell r="AY2130">
            <v>0</v>
          </cell>
          <cell r="CK2130">
            <v>0</v>
          </cell>
          <cell r="CL2130">
            <v>0</v>
          </cell>
          <cell r="CM2130">
            <v>0</v>
          </cell>
        </row>
        <row r="2131">
          <cell r="F2131">
            <v>164713</v>
          </cell>
          <cell r="G2131">
            <v>184713</v>
          </cell>
          <cell r="H2131">
            <v>118525.06</v>
          </cell>
          <cell r="I2131">
            <v>0</v>
          </cell>
          <cell r="AY2131">
            <v>0</v>
          </cell>
          <cell r="CK2131">
            <v>0</v>
          </cell>
          <cell r="CL2131">
            <v>0</v>
          </cell>
          <cell r="CM2131">
            <v>0</v>
          </cell>
        </row>
        <row r="2132">
          <cell r="F2132">
            <v>9467</v>
          </cell>
          <cell r="G2132">
            <v>9467</v>
          </cell>
          <cell r="H2132">
            <v>9457</v>
          </cell>
          <cell r="I2132">
            <v>0</v>
          </cell>
          <cell r="AY2132">
            <v>0</v>
          </cell>
          <cell r="CK2132">
            <v>0</v>
          </cell>
          <cell r="CL2132">
            <v>0</v>
          </cell>
          <cell r="CM2132">
            <v>0</v>
          </cell>
        </row>
        <row r="2133">
          <cell r="F2133">
            <v>0</v>
          </cell>
          <cell r="G2133">
            <v>239100</v>
          </cell>
          <cell r="H2133">
            <v>237983.56</v>
          </cell>
          <cell r="I2133">
            <v>329</v>
          </cell>
          <cell r="AY2133">
            <v>0</v>
          </cell>
          <cell r="CK2133">
            <v>0</v>
          </cell>
          <cell r="CL2133">
            <v>0</v>
          </cell>
          <cell r="CM2133">
            <v>0</v>
          </cell>
        </row>
        <row r="2134">
          <cell r="F2134">
            <v>0</v>
          </cell>
          <cell r="G2134">
            <v>134800</v>
          </cell>
          <cell r="H2134">
            <v>124461.2</v>
          </cell>
          <cell r="I2134">
            <v>10</v>
          </cell>
          <cell r="AY2134">
            <v>0</v>
          </cell>
          <cell r="CK2134">
            <v>0</v>
          </cell>
          <cell r="CL2134">
            <v>0</v>
          </cell>
          <cell r="CM2134">
            <v>0</v>
          </cell>
        </row>
        <row r="2135">
          <cell r="F2135">
            <v>0</v>
          </cell>
          <cell r="G2135">
            <v>1500</v>
          </cell>
          <cell r="H2135">
            <v>1265.45</v>
          </cell>
          <cell r="I2135">
            <v>0</v>
          </cell>
          <cell r="AY2135">
            <v>0</v>
          </cell>
          <cell r="CK2135">
            <v>0</v>
          </cell>
          <cell r="CL2135">
            <v>0</v>
          </cell>
          <cell r="CM2135">
            <v>0</v>
          </cell>
        </row>
        <row r="2136">
          <cell r="F2136">
            <v>2282</v>
          </cell>
          <cell r="G2136">
            <v>7282</v>
          </cell>
          <cell r="H2136">
            <v>6422.12</v>
          </cell>
          <cell r="I2136">
            <v>0</v>
          </cell>
          <cell r="AY2136">
            <v>194</v>
          </cell>
          <cell r="CK2136">
            <v>0</v>
          </cell>
          <cell r="CL2136">
            <v>0</v>
          </cell>
          <cell r="CM2136">
            <v>0</v>
          </cell>
        </row>
        <row r="2137">
          <cell r="F2137">
            <v>0</v>
          </cell>
          <cell r="G2137">
            <v>75990</v>
          </cell>
          <cell r="H2137">
            <v>75967</v>
          </cell>
          <cell r="I2137">
            <v>0</v>
          </cell>
          <cell r="AY2137">
            <v>7350</v>
          </cell>
          <cell r="CK2137">
            <v>0</v>
          </cell>
          <cell r="CL2137">
            <v>0</v>
          </cell>
          <cell r="CM2137">
            <v>0</v>
          </cell>
        </row>
        <row r="2138">
          <cell r="F2138">
            <v>4500000</v>
          </cell>
          <cell r="G2138">
            <v>37691415.509999998</v>
          </cell>
          <cell r="H2138">
            <v>36464485.780000001</v>
          </cell>
          <cell r="I2138">
            <v>0</v>
          </cell>
          <cell r="AY2138">
            <v>0</v>
          </cell>
          <cell r="CK2138">
            <v>0</v>
          </cell>
          <cell r="CL2138">
            <v>0</v>
          </cell>
          <cell r="CM2138">
            <v>0</v>
          </cell>
        </row>
        <row r="2139">
          <cell r="F2139">
            <v>0</v>
          </cell>
          <cell r="G2139">
            <v>3431324</v>
          </cell>
          <cell r="H2139">
            <v>0</v>
          </cell>
          <cell r="I2139">
            <v>3431324</v>
          </cell>
          <cell r="AY2139">
            <v>0</v>
          </cell>
          <cell r="CK2139">
            <v>0</v>
          </cell>
          <cell r="CL2139">
            <v>0</v>
          </cell>
          <cell r="CM2139">
            <v>0</v>
          </cell>
        </row>
        <row r="2140">
          <cell r="F2140">
            <v>0</v>
          </cell>
          <cell r="G2140">
            <v>40000</v>
          </cell>
          <cell r="H2140">
            <v>0</v>
          </cell>
          <cell r="I2140">
            <v>0</v>
          </cell>
          <cell r="AY2140">
            <v>0</v>
          </cell>
          <cell r="CK2140">
            <v>0</v>
          </cell>
          <cell r="CL2140">
            <v>900000</v>
          </cell>
          <cell r="CM2140">
            <v>0</v>
          </cell>
        </row>
        <row r="2141">
          <cell r="F2141">
            <v>505775</v>
          </cell>
          <cell r="G2141">
            <v>985531.89</v>
          </cell>
          <cell r="H2141">
            <v>985531.89</v>
          </cell>
          <cell r="I2141">
            <v>0</v>
          </cell>
          <cell r="AY2141">
            <v>97713.66</v>
          </cell>
          <cell r="CK2141">
            <v>0</v>
          </cell>
          <cell r="CL2141">
            <v>0</v>
          </cell>
          <cell r="CM2141">
            <v>0</v>
          </cell>
        </row>
        <row r="2142">
          <cell r="F2142">
            <v>1795044</v>
          </cell>
          <cell r="G2142">
            <v>1795044</v>
          </cell>
          <cell r="H2142">
            <v>1428951.77</v>
          </cell>
          <cell r="I2142">
            <v>0</v>
          </cell>
          <cell r="AY2142">
            <v>160693.68</v>
          </cell>
          <cell r="CK2142">
            <v>0</v>
          </cell>
          <cell r="CL2142">
            <v>0</v>
          </cell>
          <cell r="CM2142">
            <v>0</v>
          </cell>
        </row>
        <row r="2143">
          <cell r="F2143">
            <v>17972</v>
          </cell>
          <cell r="G2143">
            <v>18207</v>
          </cell>
          <cell r="H2143">
            <v>18207</v>
          </cell>
          <cell r="I2143">
            <v>0</v>
          </cell>
          <cell r="AY2143">
            <v>2023</v>
          </cell>
          <cell r="CK2143">
            <v>0</v>
          </cell>
          <cell r="CL2143">
            <v>0</v>
          </cell>
          <cell r="CM2143">
            <v>0</v>
          </cell>
        </row>
        <row r="2144">
          <cell r="F2144">
            <v>125814</v>
          </cell>
          <cell r="G2144">
            <v>125814</v>
          </cell>
          <cell r="H2144">
            <v>60204.98</v>
          </cell>
          <cell r="I2144">
            <v>0</v>
          </cell>
          <cell r="AY2144">
            <v>0</v>
          </cell>
          <cell r="CK2144">
            <v>0</v>
          </cell>
          <cell r="CL2144">
            <v>0</v>
          </cell>
          <cell r="CM2144">
            <v>0</v>
          </cell>
        </row>
        <row r="2145">
          <cell r="F2145">
            <v>353530</v>
          </cell>
          <cell r="G2145">
            <v>353530</v>
          </cell>
          <cell r="H2145">
            <v>0</v>
          </cell>
          <cell r="I2145">
            <v>0</v>
          </cell>
          <cell r="AY2145">
            <v>0</v>
          </cell>
          <cell r="CK2145">
            <v>0</v>
          </cell>
          <cell r="CL2145">
            <v>0</v>
          </cell>
          <cell r="CM2145">
            <v>0</v>
          </cell>
        </row>
        <row r="2146">
          <cell r="F2146">
            <v>100769</v>
          </cell>
          <cell r="G2146">
            <v>100769</v>
          </cell>
          <cell r="H2146">
            <v>77728.39</v>
          </cell>
          <cell r="I2146">
            <v>0</v>
          </cell>
          <cell r="AY2146">
            <v>8762.7000000000007</v>
          </cell>
          <cell r="CK2146">
            <v>0</v>
          </cell>
          <cell r="CL2146">
            <v>0</v>
          </cell>
          <cell r="CM2146">
            <v>0</v>
          </cell>
        </row>
        <row r="2147">
          <cell r="F2147">
            <v>17368</v>
          </cell>
          <cell r="G2147">
            <v>17368</v>
          </cell>
          <cell r="H2147">
            <v>13722.02</v>
          </cell>
          <cell r="I2147">
            <v>0</v>
          </cell>
          <cell r="AY2147">
            <v>1552.56</v>
          </cell>
          <cell r="CK2147">
            <v>0</v>
          </cell>
          <cell r="CL2147">
            <v>0</v>
          </cell>
          <cell r="CM2147">
            <v>0</v>
          </cell>
        </row>
        <row r="2148">
          <cell r="F2148">
            <v>19800</v>
          </cell>
          <cell r="G2148">
            <v>19800</v>
          </cell>
          <cell r="H2148">
            <v>15794.15</v>
          </cell>
          <cell r="I2148">
            <v>0</v>
          </cell>
          <cell r="AY2148">
            <v>1755</v>
          </cell>
          <cell r="CK2148">
            <v>0</v>
          </cell>
          <cell r="CL2148">
            <v>0</v>
          </cell>
          <cell r="CM2148">
            <v>0</v>
          </cell>
        </row>
        <row r="2149">
          <cell r="F2149">
            <v>40266</v>
          </cell>
          <cell r="G2149">
            <v>42423.94</v>
          </cell>
          <cell r="H2149">
            <v>42423.94</v>
          </cell>
          <cell r="I2149">
            <v>0</v>
          </cell>
          <cell r="AY2149">
            <v>0</v>
          </cell>
          <cell r="CK2149">
            <v>0</v>
          </cell>
          <cell r="CL2149">
            <v>0</v>
          </cell>
          <cell r="CM2149">
            <v>0</v>
          </cell>
        </row>
        <row r="2150">
          <cell r="F2150">
            <v>489471</v>
          </cell>
          <cell r="G2150">
            <v>489471</v>
          </cell>
          <cell r="H2150">
            <v>273602.17</v>
          </cell>
          <cell r="I2150">
            <v>0</v>
          </cell>
          <cell r="AY2150">
            <v>31198.16</v>
          </cell>
          <cell r="CK2150">
            <v>0</v>
          </cell>
          <cell r="CL2150">
            <v>0</v>
          </cell>
          <cell r="CM2150">
            <v>0</v>
          </cell>
        </row>
        <row r="2151">
          <cell r="F2151">
            <v>1903223</v>
          </cell>
          <cell r="G2151">
            <v>1171511.51</v>
          </cell>
          <cell r="H2151">
            <v>0</v>
          </cell>
          <cell r="I2151">
            <v>0</v>
          </cell>
          <cell r="AY2151">
            <v>0</v>
          </cell>
          <cell r="CK2151">
            <v>0</v>
          </cell>
          <cell r="CL2151">
            <v>0</v>
          </cell>
          <cell r="CM2151">
            <v>0</v>
          </cell>
        </row>
        <row r="2152">
          <cell r="F2152">
            <v>890</v>
          </cell>
          <cell r="G2152">
            <v>890</v>
          </cell>
          <cell r="H2152">
            <v>890</v>
          </cell>
          <cell r="I2152">
            <v>0</v>
          </cell>
          <cell r="AY2152">
            <v>0</v>
          </cell>
          <cell r="CK2152">
            <v>0</v>
          </cell>
          <cell r="CL2152">
            <v>0</v>
          </cell>
          <cell r="CM2152">
            <v>0</v>
          </cell>
        </row>
        <row r="2153">
          <cell r="F2153">
            <v>7223</v>
          </cell>
          <cell r="G2153">
            <v>11852.4</v>
          </cell>
          <cell r="H2153">
            <v>11852.4</v>
          </cell>
          <cell r="I2153">
            <v>0</v>
          </cell>
          <cell r="AY2153">
            <v>579.84</v>
          </cell>
          <cell r="CK2153">
            <v>0</v>
          </cell>
          <cell r="CL2153">
            <v>0</v>
          </cell>
          <cell r="CM2153">
            <v>0</v>
          </cell>
        </row>
        <row r="2154">
          <cell r="F2154">
            <v>6885</v>
          </cell>
          <cell r="G2154">
            <v>7019.68</v>
          </cell>
          <cell r="H2154">
            <v>5564.48</v>
          </cell>
          <cell r="I2154">
            <v>0</v>
          </cell>
          <cell r="AY2154">
            <v>458.98</v>
          </cell>
          <cell r="CK2154">
            <v>0</v>
          </cell>
          <cell r="CL2154">
            <v>0</v>
          </cell>
          <cell r="CM2154">
            <v>0</v>
          </cell>
        </row>
        <row r="2155">
          <cell r="F2155">
            <v>1661</v>
          </cell>
          <cell r="G2155">
            <v>1661</v>
          </cell>
          <cell r="H2155">
            <v>1215.69</v>
          </cell>
          <cell r="I2155">
            <v>0</v>
          </cell>
          <cell r="AY2155">
            <v>148.37</v>
          </cell>
          <cell r="CK2155">
            <v>0</v>
          </cell>
          <cell r="CL2155">
            <v>0</v>
          </cell>
          <cell r="CM2155">
            <v>0</v>
          </cell>
        </row>
        <row r="2156">
          <cell r="F2156">
            <v>9103</v>
          </cell>
          <cell r="G2156">
            <v>10591.08</v>
          </cell>
          <cell r="H2156">
            <v>10261.99</v>
          </cell>
          <cell r="I2156">
            <v>0</v>
          </cell>
          <cell r="AY2156">
            <v>205.91</v>
          </cell>
          <cell r="CK2156">
            <v>0</v>
          </cell>
          <cell r="CL2156">
            <v>0</v>
          </cell>
          <cell r="CM2156">
            <v>0</v>
          </cell>
        </row>
        <row r="2157">
          <cell r="F2157">
            <v>3296</v>
          </cell>
          <cell r="G2157">
            <v>3296</v>
          </cell>
          <cell r="H2157">
            <v>2600</v>
          </cell>
          <cell r="I2157">
            <v>400</v>
          </cell>
          <cell r="AY2157">
            <v>0</v>
          </cell>
          <cell r="CK2157">
            <v>0</v>
          </cell>
          <cell r="CL2157">
            <v>0</v>
          </cell>
          <cell r="CM2157">
            <v>0</v>
          </cell>
        </row>
        <row r="2158">
          <cell r="F2158">
            <v>0</v>
          </cell>
          <cell r="G2158">
            <v>12500</v>
          </cell>
          <cell r="H2158">
            <v>0</v>
          </cell>
          <cell r="I2158">
            <v>12500</v>
          </cell>
          <cell r="AY2158">
            <v>0</v>
          </cell>
          <cell r="CK2158">
            <v>0</v>
          </cell>
          <cell r="CL2158">
            <v>0</v>
          </cell>
          <cell r="CM2158">
            <v>0</v>
          </cell>
        </row>
        <row r="2159">
          <cell r="F2159">
            <v>1420000</v>
          </cell>
          <cell r="G2159">
            <v>1610000</v>
          </cell>
          <cell r="H2159">
            <v>462300</v>
          </cell>
          <cell r="I2159">
            <v>1078700</v>
          </cell>
          <cell r="AY2159">
            <v>0</v>
          </cell>
          <cell r="CK2159">
            <v>0</v>
          </cell>
          <cell r="CL2159">
            <v>1200000</v>
          </cell>
          <cell r="CM2159">
            <v>0</v>
          </cell>
        </row>
        <row r="2160">
          <cell r="F2160">
            <v>0</v>
          </cell>
          <cell r="G2160">
            <v>302389.2</v>
          </cell>
          <cell r="H2160">
            <v>0</v>
          </cell>
          <cell r="I2160">
            <v>302389.2</v>
          </cell>
          <cell r="AY2160">
            <v>0</v>
          </cell>
          <cell r="CK2160">
            <v>0</v>
          </cell>
          <cell r="CL2160">
            <v>0</v>
          </cell>
          <cell r="CM2160">
            <v>0</v>
          </cell>
        </row>
        <row r="2161">
          <cell r="F2161">
            <v>10000</v>
          </cell>
          <cell r="G2161">
            <v>10000</v>
          </cell>
          <cell r="H2161">
            <v>10000</v>
          </cell>
          <cell r="I2161">
            <v>0</v>
          </cell>
          <cell r="AY2161">
            <v>0</v>
          </cell>
          <cell r="CK2161">
            <v>0</v>
          </cell>
          <cell r="CL2161">
            <v>0</v>
          </cell>
          <cell r="CM2161">
            <v>0</v>
          </cell>
        </row>
        <row r="2162">
          <cell r="F2162">
            <v>300000</v>
          </cell>
          <cell r="G2162">
            <v>900000</v>
          </cell>
          <cell r="H2162">
            <v>176128</v>
          </cell>
          <cell r="I2162">
            <v>193453</v>
          </cell>
          <cell r="AY2162">
            <v>0</v>
          </cell>
          <cell r="CK2162">
            <v>0</v>
          </cell>
          <cell r="CL2162">
            <v>0</v>
          </cell>
          <cell r="CM2162">
            <v>0</v>
          </cell>
        </row>
        <row r="2163">
          <cell r="F2163">
            <v>840</v>
          </cell>
          <cell r="G2163">
            <v>2000</v>
          </cell>
          <cell r="H2163">
            <v>1944.86</v>
          </cell>
          <cell r="I2163">
            <v>0</v>
          </cell>
          <cell r="AY2163">
            <v>0</v>
          </cell>
          <cell r="CK2163">
            <v>0</v>
          </cell>
          <cell r="CL2163">
            <v>0</v>
          </cell>
          <cell r="CM2163">
            <v>0</v>
          </cell>
        </row>
        <row r="2164">
          <cell r="F2164">
            <v>69168</v>
          </cell>
          <cell r="G2164">
            <v>69168</v>
          </cell>
          <cell r="H2164">
            <v>0</v>
          </cell>
          <cell r="I2164">
            <v>0</v>
          </cell>
          <cell r="AY2164">
            <v>0</v>
          </cell>
          <cell r="CK2164">
            <v>0</v>
          </cell>
          <cell r="CL2164">
            <v>0</v>
          </cell>
          <cell r="CM2164">
            <v>0</v>
          </cell>
        </row>
        <row r="2166">
          <cell r="F2166">
            <v>0</v>
          </cell>
          <cell r="G2166">
            <v>5000</v>
          </cell>
          <cell r="H2166">
            <v>3505.89</v>
          </cell>
          <cell r="I2166">
            <v>0</v>
          </cell>
          <cell r="AY2166">
            <v>0</v>
          </cell>
          <cell r="CK2166">
            <v>0</v>
          </cell>
          <cell r="CL2166">
            <v>0</v>
          </cell>
          <cell r="CM2166">
            <v>0</v>
          </cell>
        </row>
        <row r="2167">
          <cell r="F2167">
            <v>36593</v>
          </cell>
          <cell r="G2167">
            <v>39193</v>
          </cell>
          <cell r="H2167">
            <v>35605.5</v>
          </cell>
          <cell r="I2167">
            <v>0</v>
          </cell>
          <cell r="AY2167">
            <v>0</v>
          </cell>
          <cell r="CK2167">
            <v>0</v>
          </cell>
          <cell r="CL2167">
            <v>0</v>
          </cell>
          <cell r="CM2167">
            <v>0</v>
          </cell>
        </row>
        <row r="2168">
          <cell r="F2168">
            <v>371063</v>
          </cell>
          <cell r="G2168">
            <v>371063</v>
          </cell>
          <cell r="H2168">
            <v>300258.26</v>
          </cell>
          <cell r="I2168">
            <v>9079.84</v>
          </cell>
          <cell r="AY2168">
            <v>4337.87</v>
          </cell>
          <cell r="CK2168">
            <v>0</v>
          </cell>
          <cell r="CL2168">
            <v>0</v>
          </cell>
          <cell r="CM2168">
            <v>0</v>
          </cell>
        </row>
        <row r="2169">
          <cell r="F2169">
            <v>0</v>
          </cell>
          <cell r="G2169">
            <v>1826.26</v>
          </cell>
          <cell r="H2169">
            <v>0</v>
          </cell>
          <cell r="I2169">
            <v>0</v>
          </cell>
          <cell r="AY2169">
            <v>0</v>
          </cell>
          <cell r="CK2169">
            <v>0</v>
          </cell>
          <cell r="CL2169">
            <v>0</v>
          </cell>
          <cell r="CM2169">
            <v>0</v>
          </cell>
        </row>
        <row r="2170">
          <cell r="F2170">
            <v>0</v>
          </cell>
          <cell r="G2170">
            <v>442623.5</v>
          </cell>
          <cell r="H2170">
            <v>0</v>
          </cell>
          <cell r="I2170">
            <v>82075.5</v>
          </cell>
          <cell r="AY2170">
            <v>0</v>
          </cell>
          <cell r="CK2170">
            <v>0</v>
          </cell>
          <cell r="CL2170">
            <v>0</v>
          </cell>
          <cell r="CM2170">
            <v>0</v>
          </cell>
        </row>
        <row r="2171">
          <cell r="F2171">
            <v>1026504</v>
          </cell>
          <cell r="G2171">
            <v>1026504</v>
          </cell>
          <cell r="H2171">
            <v>812170.35</v>
          </cell>
          <cell r="I2171">
            <v>0</v>
          </cell>
          <cell r="AY2171">
            <v>96684.08</v>
          </cell>
          <cell r="CK2171">
            <v>0</v>
          </cell>
          <cell r="CL2171">
            <v>0</v>
          </cell>
          <cell r="CM2171">
            <v>0</v>
          </cell>
        </row>
        <row r="2172">
          <cell r="F2172">
            <v>0</v>
          </cell>
          <cell r="G2172">
            <v>142459.85</v>
          </cell>
          <cell r="H2172">
            <v>142459.85</v>
          </cell>
          <cell r="I2172">
            <v>0</v>
          </cell>
          <cell r="AY2172">
            <v>0</v>
          </cell>
          <cell r="CK2172">
            <v>0</v>
          </cell>
          <cell r="CL2172">
            <v>0</v>
          </cell>
          <cell r="CM2172">
            <v>0</v>
          </cell>
        </row>
        <row r="2173">
          <cell r="F2173">
            <v>27348</v>
          </cell>
          <cell r="G2173">
            <v>27348</v>
          </cell>
          <cell r="H2173">
            <v>23394</v>
          </cell>
          <cell r="I2173">
            <v>0</v>
          </cell>
          <cell r="AY2173">
            <v>2394</v>
          </cell>
          <cell r="CK2173">
            <v>0</v>
          </cell>
          <cell r="CL2173">
            <v>0</v>
          </cell>
          <cell r="CM2173">
            <v>0</v>
          </cell>
        </row>
        <row r="2174">
          <cell r="F2174">
            <v>71223</v>
          </cell>
          <cell r="G2174">
            <v>71223</v>
          </cell>
          <cell r="H2174">
            <v>35413.72</v>
          </cell>
          <cell r="I2174">
            <v>0</v>
          </cell>
          <cell r="AY2174">
            <v>0</v>
          </cell>
          <cell r="CK2174">
            <v>0</v>
          </cell>
          <cell r="CL2174">
            <v>0</v>
          </cell>
          <cell r="CM2174">
            <v>0</v>
          </cell>
        </row>
        <row r="2175">
          <cell r="F2175">
            <v>204916</v>
          </cell>
          <cell r="G2175">
            <v>204916</v>
          </cell>
          <cell r="H2175">
            <v>0</v>
          </cell>
          <cell r="I2175">
            <v>0</v>
          </cell>
          <cell r="AY2175">
            <v>0</v>
          </cell>
          <cell r="CK2175">
            <v>0</v>
          </cell>
          <cell r="CL2175">
            <v>0</v>
          </cell>
          <cell r="CM2175">
            <v>0</v>
          </cell>
        </row>
        <row r="2176">
          <cell r="F2176">
            <v>78458</v>
          </cell>
          <cell r="G2176">
            <v>78458</v>
          </cell>
          <cell r="H2176">
            <v>53430.21</v>
          </cell>
          <cell r="I2176">
            <v>0</v>
          </cell>
          <cell r="AY2176">
            <v>0</v>
          </cell>
          <cell r="CK2176">
            <v>0</v>
          </cell>
          <cell r="CL2176">
            <v>0</v>
          </cell>
          <cell r="CM2176">
            <v>0</v>
          </cell>
        </row>
        <row r="2177">
          <cell r="F2177">
            <v>149240</v>
          </cell>
          <cell r="G2177">
            <v>149240</v>
          </cell>
          <cell r="H2177">
            <v>110804.11</v>
          </cell>
          <cell r="I2177">
            <v>0</v>
          </cell>
          <cell r="AY2177">
            <v>12958.68</v>
          </cell>
          <cell r="CK2177">
            <v>0</v>
          </cell>
          <cell r="CL2177">
            <v>0</v>
          </cell>
          <cell r="CM2177">
            <v>0</v>
          </cell>
        </row>
        <row r="2178">
          <cell r="F2178">
            <v>24877</v>
          </cell>
          <cell r="G2178">
            <v>24877</v>
          </cell>
          <cell r="H2178">
            <v>18850.849999999999</v>
          </cell>
          <cell r="I2178">
            <v>0</v>
          </cell>
          <cell r="AY2178">
            <v>2210.64</v>
          </cell>
          <cell r="CK2178">
            <v>0</v>
          </cell>
          <cell r="CL2178">
            <v>0</v>
          </cell>
          <cell r="CM2178">
            <v>0</v>
          </cell>
        </row>
        <row r="2179">
          <cell r="F2179">
            <v>39600</v>
          </cell>
          <cell r="G2179">
            <v>39600</v>
          </cell>
          <cell r="H2179">
            <v>30412.47</v>
          </cell>
          <cell r="I2179">
            <v>0</v>
          </cell>
          <cell r="AY2179">
            <v>3510</v>
          </cell>
          <cell r="CK2179">
            <v>0</v>
          </cell>
          <cell r="CL2179">
            <v>0</v>
          </cell>
          <cell r="CM2179">
            <v>0</v>
          </cell>
        </row>
        <row r="2180">
          <cell r="F2180">
            <v>23419</v>
          </cell>
          <cell r="G2180">
            <v>21109.81</v>
          </cell>
          <cell r="H2180">
            <v>21092.85</v>
          </cell>
          <cell r="I2180">
            <v>0</v>
          </cell>
          <cell r="AY2180">
            <v>0</v>
          </cell>
          <cell r="CK2180">
            <v>0</v>
          </cell>
          <cell r="CL2180">
            <v>0</v>
          </cell>
          <cell r="CM2180">
            <v>0</v>
          </cell>
        </row>
        <row r="2181">
          <cell r="F2181">
            <v>139949</v>
          </cell>
          <cell r="G2181">
            <v>139949</v>
          </cell>
          <cell r="H2181">
            <v>94875.16</v>
          </cell>
          <cell r="I2181">
            <v>0</v>
          </cell>
          <cell r="AY2181">
            <v>10661.45</v>
          </cell>
          <cell r="CK2181">
            <v>0</v>
          </cell>
          <cell r="CL2181">
            <v>0</v>
          </cell>
          <cell r="CM2181">
            <v>0</v>
          </cell>
        </row>
        <row r="2182">
          <cell r="F2182">
            <v>4500</v>
          </cell>
          <cell r="G2182">
            <v>23500</v>
          </cell>
          <cell r="H2182">
            <v>10749</v>
          </cell>
          <cell r="I2182">
            <v>1749.59</v>
          </cell>
          <cell r="AY2182">
            <v>0</v>
          </cell>
          <cell r="CK2182">
            <v>0</v>
          </cell>
          <cell r="CL2182">
            <v>0</v>
          </cell>
          <cell r="CM2182">
            <v>0</v>
          </cell>
        </row>
        <row r="2183">
          <cell r="F2183">
            <v>3443</v>
          </cell>
          <cell r="G2183">
            <v>3510.34</v>
          </cell>
          <cell r="H2183">
            <v>2782.27</v>
          </cell>
          <cell r="I2183">
            <v>0</v>
          </cell>
          <cell r="AY2183">
            <v>229.49</v>
          </cell>
          <cell r="CK2183">
            <v>0</v>
          </cell>
          <cell r="CL2183">
            <v>0</v>
          </cell>
          <cell r="CM2183">
            <v>0</v>
          </cell>
        </row>
        <row r="2184">
          <cell r="F2184">
            <v>2215</v>
          </cell>
          <cell r="G2184">
            <v>2215</v>
          </cell>
          <cell r="H2184">
            <v>1620.91</v>
          </cell>
          <cell r="I2184">
            <v>0</v>
          </cell>
          <cell r="AY2184">
            <v>197.82</v>
          </cell>
          <cell r="CK2184">
            <v>0</v>
          </cell>
          <cell r="CL2184">
            <v>0</v>
          </cell>
          <cell r="CM2184">
            <v>0</v>
          </cell>
        </row>
        <row r="2185">
          <cell r="F2185">
            <v>19035</v>
          </cell>
          <cell r="G2185">
            <v>17872.77</v>
          </cell>
          <cell r="H2185">
            <v>11403.59</v>
          </cell>
          <cell r="I2185">
            <v>0</v>
          </cell>
          <cell r="AY2185">
            <v>304.04000000000002</v>
          </cell>
          <cell r="CK2185">
            <v>0</v>
          </cell>
          <cell r="CL2185">
            <v>0</v>
          </cell>
          <cell r="CM2185">
            <v>0</v>
          </cell>
        </row>
        <row r="2186">
          <cell r="F2186">
            <v>46746</v>
          </cell>
          <cell r="G2186">
            <v>46746</v>
          </cell>
          <cell r="H2186">
            <v>28921.7</v>
          </cell>
          <cell r="I2186">
            <v>1694</v>
          </cell>
          <cell r="AY2186">
            <v>3263.7</v>
          </cell>
          <cell r="CK2186">
            <v>0</v>
          </cell>
          <cell r="CL2186">
            <v>0</v>
          </cell>
          <cell r="CM2186">
            <v>0</v>
          </cell>
        </row>
        <row r="2187">
          <cell r="F2187">
            <v>65729</v>
          </cell>
          <cell r="G2187">
            <v>62152.1</v>
          </cell>
          <cell r="H2187">
            <v>46614.080000000002</v>
          </cell>
          <cell r="I2187">
            <v>0</v>
          </cell>
          <cell r="AY2187">
            <v>4979.5</v>
          </cell>
          <cell r="CK2187">
            <v>0</v>
          </cell>
          <cell r="CL2187">
            <v>0</v>
          </cell>
          <cell r="CM2187">
            <v>0</v>
          </cell>
        </row>
        <row r="2188">
          <cell r="F2188">
            <v>58422</v>
          </cell>
          <cell r="G2188">
            <v>58022</v>
          </cell>
          <cell r="H2188">
            <v>35048.160000000003</v>
          </cell>
          <cell r="I2188">
            <v>4709</v>
          </cell>
          <cell r="AY2188">
            <v>0</v>
          </cell>
          <cell r="CK2188">
            <v>0</v>
          </cell>
          <cell r="CL2188">
            <v>0</v>
          </cell>
          <cell r="CM2188">
            <v>0</v>
          </cell>
        </row>
        <row r="2189">
          <cell r="F2189">
            <v>13634</v>
          </cell>
          <cell r="G2189">
            <v>13634</v>
          </cell>
          <cell r="H2189">
            <v>0</v>
          </cell>
          <cell r="I2189">
            <v>0</v>
          </cell>
          <cell r="AY2189">
            <v>0</v>
          </cell>
          <cell r="CK2189">
            <v>0</v>
          </cell>
          <cell r="CL2189">
            <v>0</v>
          </cell>
          <cell r="CM2189">
            <v>0</v>
          </cell>
        </row>
        <row r="2190">
          <cell r="F2190">
            <v>0</v>
          </cell>
          <cell r="G2190">
            <v>3277914</v>
          </cell>
          <cell r="H2190">
            <v>3277914</v>
          </cell>
          <cell r="I2190">
            <v>0</v>
          </cell>
          <cell r="AY2190">
            <v>0</v>
          </cell>
          <cell r="CK2190">
            <v>0</v>
          </cell>
          <cell r="CL2190">
            <v>0</v>
          </cell>
          <cell r="CM2190">
            <v>0</v>
          </cell>
        </row>
        <row r="2191">
          <cell r="F2191">
            <v>649</v>
          </cell>
          <cell r="G2191">
            <v>649</v>
          </cell>
          <cell r="H2191">
            <v>0</v>
          </cell>
          <cell r="I2191">
            <v>0</v>
          </cell>
          <cell r="AY2191">
            <v>0</v>
          </cell>
          <cell r="CK2191">
            <v>0</v>
          </cell>
          <cell r="CL2191">
            <v>0</v>
          </cell>
          <cell r="CM2191">
            <v>0</v>
          </cell>
        </row>
        <row r="2192">
          <cell r="F2192">
            <v>3000</v>
          </cell>
          <cell r="G2192">
            <v>3000</v>
          </cell>
          <cell r="H2192">
            <v>683.5</v>
          </cell>
          <cell r="I2192">
            <v>0</v>
          </cell>
          <cell r="AY2192">
            <v>0</v>
          </cell>
          <cell r="CK2192">
            <v>0</v>
          </cell>
          <cell r="CL2192">
            <v>0</v>
          </cell>
          <cell r="CM2192">
            <v>0</v>
          </cell>
        </row>
        <row r="2193">
          <cell r="F2193">
            <v>3000</v>
          </cell>
          <cell r="G2193">
            <v>3000</v>
          </cell>
          <cell r="H2193">
            <v>2012.5</v>
          </cell>
          <cell r="I2193">
            <v>1</v>
          </cell>
          <cell r="AY2193">
            <v>0</v>
          </cell>
          <cell r="CK2193">
            <v>0</v>
          </cell>
          <cell r="CL2193">
            <v>0</v>
          </cell>
          <cell r="CM2193">
            <v>0</v>
          </cell>
        </row>
        <row r="2194">
          <cell r="F2194">
            <v>5000</v>
          </cell>
          <cell r="G2194">
            <v>5000</v>
          </cell>
          <cell r="H2194">
            <v>2116</v>
          </cell>
          <cell r="I2194">
            <v>0</v>
          </cell>
          <cell r="AY2194">
            <v>0</v>
          </cell>
          <cell r="CK2194">
            <v>0</v>
          </cell>
          <cell r="CL2194">
            <v>0</v>
          </cell>
          <cell r="CM2194">
            <v>0</v>
          </cell>
        </row>
        <row r="2195">
          <cell r="F2195">
            <v>20000</v>
          </cell>
          <cell r="G2195">
            <v>20000</v>
          </cell>
          <cell r="H2195">
            <v>16100.32</v>
          </cell>
          <cell r="I2195">
            <v>3899.55</v>
          </cell>
          <cell r="AY2195">
            <v>0</v>
          </cell>
          <cell r="CK2195">
            <v>0</v>
          </cell>
          <cell r="CL2195">
            <v>0</v>
          </cell>
          <cell r="CM2195">
            <v>0</v>
          </cell>
        </row>
        <row r="2196">
          <cell r="F2196">
            <v>16555</v>
          </cell>
          <cell r="G2196">
            <v>11555</v>
          </cell>
          <cell r="H2196">
            <v>948.75</v>
          </cell>
          <cell r="I2196">
            <v>5000</v>
          </cell>
          <cell r="AY2196">
            <v>0</v>
          </cell>
          <cell r="CK2196">
            <v>0</v>
          </cell>
          <cell r="CL2196">
            <v>0</v>
          </cell>
          <cell r="CM2196">
            <v>0</v>
          </cell>
        </row>
        <row r="2197">
          <cell r="F2197">
            <v>20000</v>
          </cell>
          <cell r="G2197">
            <v>19240</v>
          </cell>
          <cell r="H2197">
            <v>7962.2</v>
          </cell>
          <cell r="I2197">
            <v>0</v>
          </cell>
          <cell r="AY2197">
            <v>0</v>
          </cell>
          <cell r="CK2197">
            <v>0</v>
          </cell>
          <cell r="CL2197">
            <v>0</v>
          </cell>
          <cell r="CM2197">
            <v>0</v>
          </cell>
        </row>
        <row r="2198">
          <cell r="F2198">
            <v>40000</v>
          </cell>
          <cell r="G2198">
            <v>31583</v>
          </cell>
          <cell r="H2198">
            <v>25068.16</v>
          </cell>
          <cell r="I2198">
            <v>0</v>
          </cell>
          <cell r="AY2198">
            <v>0</v>
          </cell>
          <cell r="CK2198">
            <v>0</v>
          </cell>
          <cell r="CL2198">
            <v>0</v>
          </cell>
          <cell r="CM2198">
            <v>0</v>
          </cell>
        </row>
        <row r="2199">
          <cell r="F2199">
            <v>0</v>
          </cell>
          <cell r="G2199">
            <v>36000</v>
          </cell>
          <cell r="H2199">
            <v>32346.09</v>
          </cell>
          <cell r="I2199">
            <v>2300</v>
          </cell>
          <cell r="AY2199">
            <v>0</v>
          </cell>
          <cell r="CK2199">
            <v>0</v>
          </cell>
          <cell r="CL2199">
            <v>0</v>
          </cell>
          <cell r="CM2199">
            <v>0</v>
          </cell>
        </row>
        <row r="2200">
          <cell r="F2200">
            <v>18500</v>
          </cell>
          <cell r="G2200">
            <v>18500</v>
          </cell>
          <cell r="H2200">
            <v>12852.79</v>
          </cell>
          <cell r="I2200">
            <v>1624.05</v>
          </cell>
          <cell r="AY2200">
            <v>0</v>
          </cell>
          <cell r="CK2200">
            <v>0</v>
          </cell>
          <cell r="CL2200">
            <v>0</v>
          </cell>
          <cell r="CM2200">
            <v>0</v>
          </cell>
        </row>
        <row r="2201">
          <cell r="F2201">
            <v>75000</v>
          </cell>
          <cell r="G2201">
            <v>75000</v>
          </cell>
          <cell r="H2201">
            <v>70740.89</v>
          </cell>
          <cell r="I2201">
            <v>4214.9399999999996</v>
          </cell>
          <cell r="AY2201">
            <v>0</v>
          </cell>
          <cell r="CK2201">
            <v>0</v>
          </cell>
          <cell r="CL2201">
            <v>0</v>
          </cell>
          <cell r="CM2201">
            <v>0</v>
          </cell>
        </row>
        <row r="2202">
          <cell r="F2202">
            <v>25000</v>
          </cell>
          <cell r="G2202">
            <v>13000</v>
          </cell>
          <cell r="H2202">
            <v>8424.5</v>
          </cell>
          <cell r="I2202">
            <v>592</v>
          </cell>
          <cell r="AY2202">
            <v>0</v>
          </cell>
          <cell r="CK2202">
            <v>0</v>
          </cell>
          <cell r="CL2202">
            <v>0</v>
          </cell>
          <cell r="CM2202">
            <v>0</v>
          </cell>
        </row>
        <row r="2203">
          <cell r="F2203">
            <v>5000</v>
          </cell>
          <cell r="G2203">
            <v>14400</v>
          </cell>
          <cell r="H2203">
            <v>6007.77</v>
          </cell>
          <cell r="I2203">
            <v>741</v>
          </cell>
          <cell r="AY2203">
            <v>0</v>
          </cell>
          <cell r="CK2203">
            <v>0</v>
          </cell>
          <cell r="CL2203">
            <v>0</v>
          </cell>
          <cell r="CM2203">
            <v>0</v>
          </cell>
        </row>
        <row r="2204">
          <cell r="F2204">
            <v>0</v>
          </cell>
          <cell r="G2204">
            <v>484876.79999999999</v>
          </cell>
          <cell r="H2204">
            <v>0</v>
          </cell>
          <cell r="I2204">
            <v>484876.79999999999</v>
          </cell>
          <cell r="AY2204">
            <v>0</v>
          </cell>
          <cell r="CK2204">
            <v>0</v>
          </cell>
          <cell r="CL2204">
            <v>0</v>
          </cell>
          <cell r="CM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CK2205">
            <v>0</v>
          </cell>
          <cell r="CL2205">
            <v>0</v>
          </cell>
          <cell r="CM2205">
            <v>0</v>
          </cell>
        </row>
        <row r="2206">
          <cell r="F2206">
            <v>878316</v>
          </cell>
          <cell r="G2206">
            <v>878316</v>
          </cell>
          <cell r="H2206">
            <v>720274.98</v>
          </cell>
          <cell r="I2206">
            <v>0</v>
          </cell>
          <cell r="AY2206">
            <v>82007.600000000006</v>
          </cell>
          <cell r="CK2206">
            <v>0</v>
          </cell>
          <cell r="CL2206">
            <v>0</v>
          </cell>
          <cell r="CM2206">
            <v>0</v>
          </cell>
        </row>
        <row r="2207">
          <cell r="F2207">
            <v>0</v>
          </cell>
          <cell r="G2207">
            <v>55876.2</v>
          </cell>
          <cell r="H2207">
            <v>55876.2</v>
          </cell>
          <cell r="I2207">
            <v>0</v>
          </cell>
          <cell r="AY2207">
            <v>0</v>
          </cell>
          <cell r="CK2207">
            <v>0</v>
          </cell>
          <cell r="CL2207">
            <v>0</v>
          </cell>
          <cell r="CM2207">
            <v>0</v>
          </cell>
        </row>
        <row r="2208">
          <cell r="F2208">
            <v>30924</v>
          </cell>
          <cell r="G2208">
            <v>32400</v>
          </cell>
          <cell r="H2208">
            <v>32400</v>
          </cell>
          <cell r="I2208">
            <v>0</v>
          </cell>
          <cell r="AY2208">
            <v>3600</v>
          </cell>
          <cell r="CK2208">
            <v>0</v>
          </cell>
          <cell r="CL2208">
            <v>0</v>
          </cell>
          <cell r="CM2208">
            <v>0</v>
          </cell>
        </row>
        <row r="2209">
          <cell r="F2209">
            <v>74476</v>
          </cell>
          <cell r="G2209">
            <v>74476</v>
          </cell>
          <cell r="H2209">
            <v>33769.120000000003</v>
          </cell>
          <cell r="I2209">
            <v>0</v>
          </cell>
          <cell r="AY2209">
            <v>0</v>
          </cell>
          <cell r="CK2209">
            <v>0</v>
          </cell>
          <cell r="CL2209">
            <v>0</v>
          </cell>
          <cell r="CM2209">
            <v>0</v>
          </cell>
        </row>
        <row r="2210">
          <cell r="F2210">
            <v>176925</v>
          </cell>
          <cell r="G2210">
            <v>176925</v>
          </cell>
          <cell r="H2210">
            <v>0</v>
          </cell>
          <cell r="I2210">
            <v>0</v>
          </cell>
          <cell r="AY2210">
            <v>0</v>
          </cell>
          <cell r="CK2210">
            <v>0</v>
          </cell>
          <cell r="CL2210">
            <v>0</v>
          </cell>
          <cell r="CM2210">
            <v>0</v>
          </cell>
        </row>
        <row r="2211">
          <cell r="F2211">
            <v>119974</v>
          </cell>
          <cell r="G2211">
            <v>119974</v>
          </cell>
          <cell r="H2211">
            <v>91814.06</v>
          </cell>
          <cell r="I2211">
            <v>0</v>
          </cell>
          <cell r="AY2211">
            <v>10349.450000000001</v>
          </cell>
          <cell r="CK2211">
            <v>0</v>
          </cell>
          <cell r="CL2211">
            <v>0</v>
          </cell>
          <cell r="CM2211">
            <v>0</v>
          </cell>
        </row>
        <row r="2212">
          <cell r="F2212">
            <v>20957</v>
          </cell>
          <cell r="G2212">
            <v>20957</v>
          </cell>
          <cell r="H2212">
            <v>16468.650000000001</v>
          </cell>
          <cell r="I2212">
            <v>0</v>
          </cell>
          <cell r="AY2212">
            <v>1863.38</v>
          </cell>
          <cell r="CK2212">
            <v>0</v>
          </cell>
          <cell r="CL2212">
            <v>0</v>
          </cell>
          <cell r="CM2212">
            <v>0</v>
          </cell>
        </row>
        <row r="2213">
          <cell r="F2213">
            <v>19800</v>
          </cell>
          <cell r="G2213">
            <v>19800</v>
          </cell>
          <cell r="H2213">
            <v>17256.060000000001</v>
          </cell>
          <cell r="I2213">
            <v>0</v>
          </cell>
          <cell r="AY2213">
            <v>1755</v>
          </cell>
          <cell r="CK2213">
            <v>0</v>
          </cell>
          <cell r="CL2213">
            <v>0</v>
          </cell>
          <cell r="CM2213">
            <v>0</v>
          </cell>
        </row>
        <row r="2214">
          <cell r="F2214">
            <v>20220</v>
          </cell>
          <cell r="G2214">
            <v>21453.84</v>
          </cell>
          <cell r="H2214">
            <v>21453.84</v>
          </cell>
          <cell r="I2214">
            <v>0</v>
          </cell>
          <cell r="AY2214">
            <v>0</v>
          </cell>
          <cell r="CK2214">
            <v>0</v>
          </cell>
          <cell r="CL2214">
            <v>0</v>
          </cell>
          <cell r="CM2214">
            <v>0</v>
          </cell>
        </row>
        <row r="2215">
          <cell r="F2215">
            <v>124120</v>
          </cell>
          <cell r="G2215">
            <v>124120</v>
          </cell>
          <cell r="H2215">
            <v>98615.47</v>
          </cell>
          <cell r="I2215">
            <v>0</v>
          </cell>
          <cell r="AY2215">
            <v>9475.2000000000007</v>
          </cell>
          <cell r="CK2215">
            <v>0</v>
          </cell>
          <cell r="CL2215">
            <v>0</v>
          </cell>
          <cell r="CM2215">
            <v>0</v>
          </cell>
        </row>
        <row r="2216">
          <cell r="F2216">
            <v>6885</v>
          </cell>
          <cell r="G2216">
            <v>7019.68</v>
          </cell>
          <cell r="H2216">
            <v>5564.48</v>
          </cell>
          <cell r="I2216">
            <v>0</v>
          </cell>
          <cell r="AY2216">
            <v>458.98</v>
          </cell>
          <cell r="CK2216">
            <v>0</v>
          </cell>
          <cell r="CL2216">
            <v>0</v>
          </cell>
          <cell r="CM2216">
            <v>0</v>
          </cell>
        </row>
        <row r="2217">
          <cell r="F2217">
            <v>7758</v>
          </cell>
          <cell r="G2217">
            <v>7758</v>
          </cell>
          <cell r="H2217">
            <v>4708.3500000000004</v>
          </cell>
          <cell r="I2217">
            <v>0</v>
          </cell>
          <cell r="AY2217">
            <v>213.96</v>
          </cell>
          <cell r="CK2217">
            <v>0</v>
          </cell>
          <cell r="CL2217">
            <v>0</v>
          </cell>
          <cell r="CM2217">
            <v>0</v>
          </cell>
        </row>
        <row r="2218">
          <cell r="F2218">
            <v>7000</v>
          </cell>
          <cell r="G2218">
            <v>7000</v>
          </cell>
          <cell r="H2218">
            <v>34.92</v>
          </cell>
          <cell r="I2218">
            <v>0</v>
          </cell>
          <cell r="AY2218">
            <v>0</v>
          </cell>
          <cell r="CK2218">
            <v>0</v>
          </cell>
          <cell r="CL2218">
            <v>0</v>
          </cell>
          <cell r="CM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CK2219">
            <v>0</v>
          </cell>
          <cell r="CL2219">
            <v>0</v>
          </cell>
          <cell r="CM2219">
            <v>0</v>
          </cell>
        </row>
        <row r="2220">
          <cell r="F2220">
            <v>2818260</v>
          </cell>
          <cell r="G2220">
            <v>2818260</v>
          </cell>
          <cell r="H2220">
            <v>2279376.3199999998</v>
          </cell>
          <cell r="I2220">
            <v>0</v>
          </cell>
          <cell r="AY2220">
            <v>266138.7</v>
          </cell>
          <cell r="CK2220">
            <v>0</v>
          </cell>
          <cell r="CL2220">
            <v>0</v>
          </cell>
          <cell r="CM2220">
            <v>0</v>
          </cell>
        </row>
        <row r="2221">
          <cell r="F2221">
            <v>360000</v>
          </cell>
          <cell r="G2221">
            <v>360000</v>
          </cell>
          <cell r="H2221">
            <v>140617.16</v>
          </cell>
          <cell r="I2221">
            <v>66423.98</v>
          </cell>
          <cell r="AY2221">
            <v>0</v>
          </cell>
          <cell r="CK2221">
            <v>0</v>
          </cell>
          <cell r="CL2221">
            <v>0</v>
          </cell>
          <cell r="CM2221">
            <v>63000</v>
          </cell>
        </row>
        <row r="2222">
          <cell r="F2222">
            <v>0</v>
          </cell>
          <cell r="G2222">
            <v>84590.23</v>
          </cell>
          <cell r="H2222">
            <v>84590.23</v>
          </cell>
          <cell r="I2222">
            <v>0</v>
          </cell>
          <cell r="AY2222">
            <v>0</v>
          </cell>
          <cell r="CK2222">
            <v>0</v>
          </cell>
          <cell r="CL2222">
            <v>0</v>
          </cell>
          <cell r="CM2222">
            <v>0</v>
          </cell>
        </row>
        <row r="2223">
          <cell r="F2223">
            <v>30940</v>
          </cell>
          <cell r="G2223">
            <v>36156.660000000003</v>
          </cell>
          <cell r="H2223">
            <v>36156.660000000003</v>
          </cell>
          <cell r="I2223">
            <v>0</v>
          </cell>
          <cell r="AY2223">
            <v>3507</v>
          </cell>
          <cell r="CK2223">
            <v>0</v>
          </cell>
          <cell r="CL2223">
            <v>0</v>
          </cell>
          <cell r="CM2223">
            <v>0</v>
          </cell>
        </row>
        <row r="2224">
          <cell r="F2224">
            <v>194933</v>
          </cell>
          <cell r="G2224">
            <v>194933</v>
          </cell>
          <cell r="H2224">
            <v>94856.63</v>
          </cell>
          <cell r="I2224">
            <v>0</v>
          </cell>
          <cell r="AY2224">
            <v>0</v>
          </cell>
          <cell r="CK2224">
            <v>0</v>
          </cell>
          <cell r="CL2224">
            <v>0</v>
          </cell>
          <cell r="CM2224">
            <v>0</v>
          </cell>
        </row>
        <row r="2225">
          <cell r="F2225">
            <v>555372</v>
          </cell>
          <cell r="G2225">
            <v>555372</v>
          </cell>
          <cell r="H2225">
            <v>0</v>
          </cell>
          <cell r="I2225">
            <v>0</v>
          </cell>
          <cell r="AY2225">
            <v>0</v>
          </cell>
          <cell r="CK2225">
            <v>0</v>
          </cell>
          <cell r="CL2225">
            <v>0</v>
          </cell>
          <cell r="CM2225">
            <v>0</v>
          </cell>
        </row>
        <row r="2226">
          <cell r="F2226">
            <v>385346</v>
          </cell>
          <cell r="G2226">
            <v>385346</v>
          </cell>
          <cell r="H2226">
            <v>291583.61</v>
          </cell>
          <cell r="I2226">
            <v>0</v>
          </cell>
          <cell r="AY2226">
            <v>33230.99</v>
          </cell>
          <cell r="CK2226">
            <v>0</v>
          </cell>
          <cell r="CL2226">
            <v>0</v>
          </cell>
          <cell r="CM2226">
            <v>0</v>
          </cell>
        </row>
        <row r="2227">
          <cell r="F2227">
            <v>65989</v>
          </cell>
          <cell r="G2227">
            <v>65989</v>
          </cell>
          <cell r="H2227">
            <v>51227.69</v>
          </cell>
          <cell r="I2227">
            <v>0</v>
          </cell>
          <cell r="AY2227">
            <v>5853.83</v>
          </cell>
          <cell r="CK2227">
            <v>0</v>
          </cell>
          <cell r="CL2227">
            <v>0</v>
          </cell>
          <cell r="CM2227">
            <v>0</v>
          </cell>
        </row>
        <row r="2228">
          <cell r="F2228">
            <v>79200</v>
          </cell>
          <cell r="G2228">
            <v>79200</v>
          </cell>
          <cell r="H2228">
            <v>62006.11</v>
          </cell>
          <cell r="I2228">
            <v>0</v>
          </cell>
          <cell r="AY2228">
            <v>7020</v>
          </cell>
          <cell r="CK2228">
            <v>0</v>
          </cell>
          <cell r="CL2228">
            <v>0</v>
          </cell>
          <cell r="CM2228">
            <v>0</v>
          </cell>
        </row>
        <row r="2229">
          <cell r="F2229">
            <v>63330</v>
          </cell>
          <cell r="G2229">
            <v>66570.14</v>
          </cell>
          <cell r="H2229">
            <v>66570.14</v>
          </cell>
          <cell r="I2229">
            <v>0</v>
          </cell>
          <cell r="AY2229">
            <v>0</v>
          </cell>
          <cell r="CK2229">
            <v>0</v>
          </cell>
          <cell r="CL2229">
            <v>0</v>
          </cell>
          <cell r="CM2229">
            <v>0</v>
          </cell>
        </row>
        <row r="2230">
          <cell r="F2230">
            <v>377044</v>
          </cell>
          <cell r="G2230">
            <v>377044</v>
          </cell>
          <cell r="H2230">
            <v>264783.09000000003</v>
          </cell>
          <cell r="I2230">
            <v>0</v>
          </cell>
          <cell r="AY2230">
            <v>29345.040000000001</v>
          </cell>
          <cell r="CK2230">
            <v>0</v>
          </cell>
          <cell r="CL2230">
            <v>0</v>
          </cell>
          <cell r="CM2230">
            <v>0</v>
          </cell>
        </row>
        <row r="2231">
          <cell r="F2231">
            <v>20055</v>
          </cell>
          <cell r="G2231">
            <v>20055</v>
          </cell>
          <cell r="H2231">
            <v>17675.599999999999</v>
          </cell>
          <cell r="I2231">
            <v>0</v>
          </cell>
          <cell r="AY2231">
            <v>0</v>
          </cell>
          <cell r="CK2231">
            <v>0</v>
          </cell>
          <cell r="CL2231">
            <v>0</v>
          </cell>
          <cell r="CM2231">
            <v>0</v>
          </cell>
        </row>
        <row r="2232">
          <cell r="F2232">
            <v>780</v>
          </cell>
          <cell r="G2232">
            <v>780</v>
          </cell>
          <cell r="H2232">
            <v>219.44</v>
          </cell>
          <cell r="I2232">
            <v>0</v>
          </cell>
          <cell r="AY2232">
            <v>26.1</v>
          </cell>
          <cell r="CK2232">
            <v>0</v>
          </cell>
          <cell r="CL2232">
            <v>0</v>
          </cell>
          <cell r="CM2232">
            <v>0</v>
          </cell>
        </row>
        <row r="2233">
          <cell r="F2233">
            <v>14138</v>
          </cell>
          <cell r="G2233">
            <v>14138</v>
          </cell>
          <cell r="H2233">
            <v>8803.39</v>
          </cell>
          <cell r="I2233">
            <v>0</v>
          </cell>
          <cell r="AY2233">
            <v>204.3</v>
          </cell>
          <cell r="CK2233">
            <v>0</v>
          </cell>
          <cell r="CL2233">
            <v>0</v>
          </cell>
          <cell r="CM2233">
            <v>0</v>
          </cell>
        </row>
        <row r="2234">
          <cell r="F2234">
            <v>49013</v>
          </cell>
          <cell r="G2234">
            <v>49013</v>
          </cell>
          <cell r="H2234">
            <v>32546.7</v>
          </cell>
          <cell r="I2234">
            <v>2894</v>
          </cell>
          <cell r="AY2234">
            <v>2688.7</v>
          </cell>
          <cell r="CK2234">
            <v>0</v>
          </cell>
          <cell r="CL2234">
            <v>0</v>
          </cell>
          <cell r="CM2234">
            <v>0</v>
          </cell>
        </row>
        <row r="2235">
          <cell r="F2235">
            <v>240689</v>
          </cell>
          <cell r="G2235">
            <v>227562.85</v>
          </cell>
          <cell r="H2235">
            <v>151708.6</v>
          </cell>
          <cell r="I2235">
            <v>18963.580000000002</v>
          </cell>
          <cell r="AY2235">
            <v>18963.57</v>
          </cell>
          <cell r="CK2235">
            <v>0</v>
          </cell>
          <cell r="CL2235">
            <v>0</v>
          </cell>
          <cell r="CM2235">
            <v>0</v>
          </cell>
        </row>
        <row r="2236">
          <cell r="F2236">
            <v>11389</v>
          </cell>
          <cell r="G2236">
            <v>11389</v>
          </cell>
          <cell r="H2236">
            <v>10000</v>
          </cell>
          <cell r="I2236">
            <v>0</v>
          </cell>
          <cell r="AY2236">
            <v>0</v>
          </cell>
          <cell r="CK2236">
            <v>0</v>
          </cell>
          <cell r="CL2236">
            <v>0</v>
          </cell>
          <cell r="CM2236">
            <v>0</v>
          </cell>
        </row>
        <row r="2237">
          <cell r="F2237">
            <v>20000</v>
          </cell>
          <cell r="G2237">
            <v>20000</v>
          </cell>
          <cell r="H2237">
            <v>236.57</v>
          </cell>
          <cell r="I2237">
            <v>2</v>
          </cell>
          <cell r="AY2237">
            <v>0</v>
          </cell>
          <cell r="CK2237">
            <v>0</v>
          </cell>
          <cell r="CL2237">
            <v>0</v>
          </cell>
          <cell r="CM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CK2238">
            <v>0</v>
          </cell>
          <cell r="CL2238">
            <v>0</v>
          </cell>
          <cell r="CM2238">
            <v>0</v>
          </cell>
        </row>
        <row r="2239">
          <cell r="F2239">
            <v>987588</v>
          </cell>
          <cell r="G2239">
            <v>987588</v>
          </cell>
          <cell r="H2239">
            <v>769145.05</v>
          </cell>
          <cell r="I2239">
            <v>0</v>
          </cell>
          <cell r="AY2239">
            <v>91371.26</v>
          </cell>
          <cell r="CK2239">
            <v>0</v>
          </cell>
          <cell r="CL2239">
            <v>0</v>
          </cell>
          <cell r="CM2239">
            <v>0</v>
          </cell>
        </row>
        <row r="2240">
          <cell r="F2240">
            <v>25416</v>
          </cell>
          <cell r="G2240">
            <v>26005.84</v>
          </cell>
          <cell r="H2240">
            <v>21488.67</v>
          </cell>
          <cell r="I2240">
            <v>0</v>
          </cell>
          <cell r="AY2240">
            <v>2225</v>
          </cell>
          <cell r="CK2240">
            <v>0</v>
          </cell>
          <cell r="CL2240">
            <v>0</v>
          </cell>
          <cell r="CM2240">
            <v>0</v>
          </cell>
        </row>
        <row r="2241">
          <cell r="F2241">
            <v>70871</v>
          </cell>
          <cell r="G2241">
            <v>70871</v>
          </cell>
          <cell r="H2241">
            <v>32879.54</v>
          </cell>
          <cell r="I2241">
            <v>0</v>
          </cell>
          <cell r="AY2241">
            <v>0</v>
          </cell>
          <cell r="CK2241">
            <v>0</v>
          </cell>
          <cell r="CL2241">
            <v>0</v>
          </cell>
          <cell r="CM2241">
            <v>0</v>
          </cell>
        </row>
        <row r="2242">
          <cell r="F2242">
            <v>196973</v>
          </cell>
          <cell r="G2242">
            <v>196973</v>
          </cell>
          <cell r="H2242">
            <v>13104.87</v>
          </cell>
          <cell r="I2242">
            <v>0</v>
          </cell>
          <cell r="AY2242">
            <v>0</v>
          </cell>
          <cell r="CK2242">
            <v>0</v>
          </cell>
          <cell r="CL2242">
            <v>0</v>
          </cell>
          <cell r="CM2242">
            <v>0</v>
          </cell>
        </row>
        <row r="2243">
          <cell r="F2243">
            <v>0</v>
          </cell>
          <cell r="G2243">
            <v>162212.63</v>
          </cell>
          <cell r="H2243">
            <v>162212.63</v>
          </cell>
          <cell r="I2243">
            <v>0</v>
          </cell>
          <cell r="AY2243">
            <v>0</v>
          </cell>
          <cell r="CK2243">
            <v>0</v>
          </cell>
          <cell r="CL2243">
            <v>0</v>
          </cell>
          <cell r="CM2243">
            <v>0</v>
          </cell>
        </row>
        <row r="2244">
          <cell r="F2244">
            <v>0</v>
          </cell>
          <cell r="G2244">
            <v>216.45</v>
          </cell>
          <cell r="H2244">
            <v>216.45</v>
          </cell>
          <cell r="I2244">
            <v>0</v>
          </cell>
          <cell r="AY2244">
            <v>0</v>
          </cell>
          <cell r="CK2244">
            <v>0</v>
          </cell>
          <cell r="CL2244">
            <v>0</v>
          </cell>
          <cell r="CM2244">
            <v>0</v>
          </cell>
        </row>
        <row r="2245">
          <cell r="F2245">
            <v>149314</v>
          </cell>
          <cell r="G2245">
            <v>149314</v>
          </cell>
          <cell r="H2245">
            <v>108474.49</v>
          </cell>
          <cell r="I2245">
            <v>0</v>
          </cell>
          <cell r="AY2245">
            <v>12920.82</v>
          </cell>
          <cell r="CK2245">
            <v>0</v>
          </cell>
          <cell r="CL2245">
            <v>0</v>
          </cell>
          <cell r="CM2245">
            <v>0</v>
          </cell>
        </row>
        <row r="2246">
          <cell r="F2246">
            <v>25407</v>
          </cell>
          <cell r="G2246">
            <v>25407</v>
          </cell>
          <cell r="H2246">
            <v>18902.75</v>
          </cell>
          <cell r="I2246">
            <v>0</v>
          </cell>
          <cell r="AY2246">
            <v>2257.85</v>
          </cell>
          <cell r="CK2246">
            <v>0</v>
          </cell>
          <cell r="CL2246">
            <v>0</v>
          </cell>
          <cell r="CM2246">
            <v>0</v>
          </cell>
        </row>
        <row r="2247">
          <cell r="F2247">
            <v>33000</v>
          </cell>
          <cell r="G2247">
            <v>33000</v>
          </cell>
          <cell r="H2247">
            <v>24851.87</v>
          </cell>
          <cell r="I2247">
            <v>0</v>
          </cell>
          <cell r="AY2247">
            <v>2924.8</v>
          </cell>
          <cell r="CK2247">
            <v>0</v>
          </cell>
          <cell r="CL2247">
            <v>0</v>
          </cell>
          <cell r="CM2247">
            <v>0</v>
          </cell>
        </row>
        <row r="2248">
          <cell r="F2248">
            <v>22511</v>
          </cell>
          <cell r="G2248">
            <v>22511</v>
          </cell>
          <cell r="H2248">
            <v>21850.42</v>
          </cell>
          <cell r="I2248">
            <v>0</v>
          </cell>
          <cell r="AY2248">
            <v>0</v>
          </cell>
          <cell r="CK2248">
            <v>0</v>
          </cell>
          <cell r="CL2248">
            <v>0</v>
          </cell>
          <cell r="CM2248">
            <v>0</v>
          </cell>
        </row>
        <row r="2249">
          <cell r="F2249">
            <v>130059</v>
          </cell>
          <cell r="G2249">
            <v>130059</v>
          </cell>
          <cell r="H2249">
            <v>85971.96</v>
          </cell>
          <cell r="I2249">
            <v>0</v>
          </cell>
          <cell r="AY2249">
            <v>9950.42</v>
          </cell>
          <cell r="CK2249">
            <v>0</v>
          </cell>
          <cell r="CL2249">
            <v>0</v>
          </cell>
          <cell r="CM2249">
            <v>0</v>
          </cell>
        </row>
        <row r="2250">
          <cell r="F2250">
            <v>626</v>
          </cell>
          <cell r="G2250">
            <v>626</v>
          </cell>
          <cell r="H2250">
            <v>626</v>
          </cell>
          <cell r="I2250">
            <v>0</v>
          </cell>
          <cell r="AY2250">
            <v>0</v>
          </cell>
          <cell r="CK2250">
            <v>0</v>
          </cell>
          <cell r="CL2250">
            <v>0</v>
          </cell>
          <cell r="CM2250">
            <v>0</v>
          </cell>
        </row>
        <row r="2251">
          <cell r="F2251">
            <v>14531</v>
          </cell>
          <cell r="G2251">
            <v>12311.14</v>
          </cell>
          <cell r="H2251">
            <v>7237.86</v>
          </cell>
          <cell r="I2251">
            <v>0</v>
          </cell>
          <cell r="AY2251">
            <v>0</v>
          </cell>
          <cell r="CK2251">
            <v>0</v>
          </cell>
          <cell r="CL2251">
            <v>0</v>
          </cell>
          <cell r="CM2251">
            <v>0</v>
          </cell>
        </row>
        <row r="2252">
          <cell r="F2252">
            <v>15041</v>
          </cell>
          <cell r="G2252">
            <v>15041</v>
          </cell>
          <cell r="H2252">
            <v>13256.7</v>
          </cell>
          <cell r="I2252">
            <v>0</v>
          </cell>
          <cell r="AY2252">
            <v>0</v>
          </cell>
          <cell r="CK2252">
            <v>0</v>
          </cell>
          <cell r="CL2252">
            <v>0</v>
          </cell>
          <cell r="CM2252">
            <v>0</v>
          </cell>
        </row>
        <row r="2253">
          <cell r="F2253">
            <v>433</v>
          </cell>
          <cell r="G2253">
            <v>433</v>
          </cell>
          <cell r="H2253">
            <v>121.69</v>
          </cell>
          <cell r="I2253">
            <v>0</v>
          </cell>
          <cell r="AY2253">
            <v>14.47</v>
          </cell>
          <cell r="CK2253">
            <v>0</v>
          </cell>
          <cell r="CL2253">
            <v>0</v>
          </cell>
          <cell r="CM2253">
            <v>0</v>
          </cell>
        </row>
        <row r="2254">
          <cell r="F2254">
            <v>16123</v>
          </cell>
          <cell r="G2254">
            <v>16123</v>
          </cell>
          <cell r="H2254">
            <v>10469.81</v>
          </cell>
          <cell r="I2254">
            <v>0</v>
          </cell>
          <cell r="AY2254">
            <v>159.26</v>
          </cell>
          <cell r="CK2254">
            <v>0</v>
          </cell>
          <cell r="CL2254">
            <v>0</v>
          </cell>
          <cell r="CM2254">
            <v>0</v>
          </cell>
        </row>
        <row r="2255">
          <cell r="F2255">
            <v>5000</v>
          </cell>
          <cell r="G2255">
            <v>5000</v>
          </cell>
          <cell r="H2255">
            <v>0</v>
          </cell>
          <cell r="I2255">
            <v>0</v>
          </cell>
          <cell r="AY2255">
            <v>0</v>
          </cell>
          <cell r="CK2255">
            <v>0</v>
          </cell>
          <cell r="CL2255">
            <v>0</v>
          </cell>
          <cell r="CM2255">
            <v>0</v>
          </cell>
        </row>
        <row r="2256">
          <cell r="F2256">
            <v>1120536</v>
          </cell>
          <cell r="G2256">
            <v>1143124.6499999999</v>
          </cell>
          <cell r="H2256">
            <v>992708.48</v>
          </cell>
          <cell r="I2256">
            <v>0</v>
          </cell>
          <cell r="AY2256">
            <v>114725.34</v>
          </cell>
          <cell r="CK2256">
            <v>0</v>
          </cell>
          <cell r="CL2256">
            <v>0</v>
          </cell>
          <cell r="CM2256">
            <v>0</v>
          </cell>
        </row>
        <row r="2258">
          <cell r="F2258">
            <v>57711</v>
          </cell>
          <cell r="G2258">
            <v>57711</v>
          </cell>
          <cell r="H2258">
            <v>50148.67</v>
          </cell>
          <cell r="I2258">
            <v>0</v>
          </cell>
          <cell r="AY2258">
            <v>5252</v>
          </cell>
          <cell r="CK2258">
            <v>0</v>
          </cell>
          <cell r="CL2258">
            <v>0</v>
          </cell>
          <cell r="CM2258">
            <v>0</v>
          </cell>
        </row>
        <row r="2259">
          <cell r="F2259">
            <v>94112</v>
          </cell>
          <cell r="G2259">
            <v>94112</v>
          </cell>
          <cell r="H2259">
            <v>44708.63</v>
          </cell>
          <cell r="I2259">
            <v>0</v>
          </cell>
          <cell r="AY2259">
            <v>0</v>
          </cell>
          <cell r="CK2259">
            <v>0</v>
          </cell>
          <cell r="CL2259">
            <v>0</v>
          </cell>
          <cell r="CM2259">
            <v>0</v>
          </cell>
        </row>
        <row r="2260">
          <cell r="F2260">
            <v>229553</v>
          </cell>
          <cell r="G2260">
            <v>229553</v>
          </cell>
          <cell r="H2260">
            <v>0</v>
          </cell>
          <cell r="I2260">
            <v>0</v>
          </cell>
          <cell r="AY2260">
            <v>0</v>
          </cell>
          <cell r="CK2260">
            <v>0</v>
          </cell>
          <cell r="CL2260">
            <v>0</v>
          </cell>
          <cell r="CM2260">
            <v>0</v>
          </cell>
        </row>
        <row r="2261">
          <cell r="F2261">
            <v>174540</v>
          </cell>
          <cell r="G2261">
            <v>174540</v>
          </cell>
          <cell r="H2261">
            <v>146530.73000000001</v>
          </cell>
          <cell r="I2261">
            <v>0</v>
          </cell>
          <cell r="AY2261">
            <v>16482.79</v>
          </cell>
          <cell r="CK2261">
            <v>0</v>
          </cell>
          <cell r="CL2261">
            <v>0</v>
          </cell>
          <cell r="CM2261">
            <v>0</v>
          </cell>
        </row>
        <row r="2262">
          <cell r="F2262">
            <v>29089</v>
          </cell>
          <cell r="G2262">
            <v>29089</v>
          </cell>
          <cell r="H2262">
            <v>24747.54</v>
          </cell>
          <cell r="I2262">
            <v>0</v>
          </cell>
          <cell r="AY2262">
            <v>2791.71</v>
          </cell>
          <cell r="CK2262">
            <v>0</v>
          </cell>
          <cell r="CL2262">
            <v>0</v>
          </cell>
          <cell r="CM2262">
            <v>0</v>
          </cell>
        </row>
        <row r="2263">
          <cell r="F2263">
            <v>46200</v>
          </cell>
          <cell r="G2263">
            <v>46200</v>
          </cell>
          <cell r="H2263">
            <v>42118.03</v>
          </cell>
          <cell r="I2263">
            <v>0</v>
          </cell>
          <cell r="AY2263">
            <v>4680</v>
          </cell>
          <cell r="CK2263">
            <v>0</v>
          </cell>
          <cell r="CL2263">
            <v>0</v>
          </cell>
          <cell r="CM2263">
            <v>0</v>
          </cell>
        </row>
        <row r="2264">
          <cell r="F2264">
            <v>26235</v>
          </cell>
          <cell r="G2264">
            <v>29858.799999999999</v>
          </cell>
          <cell r="H2264">
            <v>29858.799999999999</v>
          </cell>
          <cell r="I2264">
            <v>0</v>
          </cell>
          <cell r="AY2264">
            <v>0</v>
          </cell>
          <cell r="CK2264">
            <v>0</v>
          </cell>
          <cell r="CL2264">
            <v>0</v>
          </cell>
          <cell r="CM2264">
            <v>0</v>
          </cell>
        </row>
        <row r="2265">
          <cell r="F2265">
            <v>154971</v>
          </cell>
          <cell r="G2265">
            <v>154971</v>
          </cell>
          <cell r="H2265">
            <v>114530.14</v>
          </cell>
          <cell r="I2265">
            <v>0</v>
          </cell>
          <cell r="AY2265">
            <v>12559.09</v>
          </cell>
          <cell r="CK2265">
            <v>0</v>
          </cell>
          <cell r="CL2265">
            <v>0</v>
          </cell>
          <cell r="CM2265">
            <v>0</v>
          </cell>
        </row>
        <row r="2266">
          <cell r="F2266">
            <v>15641</v>
          </cell>
          <cell r="G2266">
            <v>15641</v>
          </cell>
          <cell r="H2266">
            <v>13256.7</v>
          </cell>
          <cell r="I2266">
            <v>0</v>
          </cell>
          <cell r="AY2266">
            <v>0</v>
          </cell>
          <cell r="CK2266">
            <v>0</v>
          </cell>
          <cell r="CL2266">
            <v>0</v>
          </cell>
          <cell r="CM2266">
            <v>0</v>
          </cell>
        </row>
        <row r="2267">
          <cell r="F2267">
            <v>520</v>
          </cell>
          <cell r="G2267">
            <v>520</v>
          </cell>
          <cell r="H2267">
            <v>146.30000000000001</v>
          </cell>
          <cell r="I2267">
            <v>0</v>
          </cell>
          <cell r="AY2267">
            <v>17.399999999999999</v>
          </cell>
          <cell r="CK2267">
            <v>0</v>
          </cell>
          <cell r="CL2267">
            <v>0</v>
          </cell>
          <cell r="CM2267">
            <v>0</v>
          </cell>
        </row>
        <row r="2268">
          <cell r="F2268">
            <v>10730</v>
          </cell>
          <cell r="G2268">
            <v>10730</v>
          </cell>
          <cell r="H2268">
            <v>5759.56</v>
          </cell>
          <cell r="I2268">
            <v>0</v>
          </cell>
          <cell r="AY2268">
            <v>223.61</v>
          </cell>
          <cell r="CK2268">
            <v>0</v>
          </cell>
          <cell r="CL2268">
            <v>0</v>
          </cell>
          <cell r="CM2268">
            <v>0</v>
          </cell>
        </row>
        <row r="2269">
          <cell r="F2269">
            <v>5000</v>
          </cell>
          <cell r="G2269">
            <v>5000</v>
          </cell>
          <cell r="H2269">
            <v>0</v>
          </cell>
          <cell r="I2269">
            <v>0</v>
          </cell>
          <cell r="AY2269">
            <v>0</v>
          </cell>
          <cell r="CK2269">
            <v>0</v>
          </cell>
          <cell r="CL2269">
            <v>0</v>
          </cell>
          <cell r="CM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CK2270">
            <v>0</v>
          </cell>
          <cell r="CL2270">
            <v>0</v>
          </cell>
          <cell r="CM2270">
            <v>0</v>
          </cell>
        </row>
        <row r="2271">
          <cell r="F2271">
            <v>8268000</v>
          </cell>
          <cell r="G2271">
            <v>8268000</v>
          </cell>
          <cell r="H2271">
            <v>7027681.0199999996</v>
          </cell>
          <cell r="I2271">
            <v>0</v>
          </cell>
          <cell r="AY2271">
            <v>786082.24</v>
          </cell>
          <cell r="CK2271">
            <v>0</v>
          </cell>
          <cell r="CL2271">
            <v>0</v>
          </cell>
          <cell r="CM2271">
            <v>0</v>
          </cell>
        </row>
        <row r="2272">
          <cell r="F2272">
            <v>2936700</v>
          </cell>
          <cell r="G2272">
            <v>4025126.7</v>
          </cell>
          <cell r="H2272">
            <v>1991459.48</v>
          </cell>
          <cell r="I2272">
            <v>919913.95</v>
          </cell>
          <cell r="AY2272">
            <v>30234.07</v>
          </cell>
          <cell r="CK2272">
            <v>0</v>
          </cell>
          <cell r="CL2272">
            <v>0</v>
          </cell>
          <cell r="CM2272">
            <v>204000</v>
          </cell>
        </row>
        <row r="2273">
          <cell r="F2273">
            <v>0</v>
          </cell>
          <cell r="G2273">
            <v>125679.67999999999</v>
          </cell>
          <cell r="H2273">
            <v>125679.67999999999</v>
          </cell>
          <cell r="I2273">
            <v>0</v>
          </cell>
          <cell r="AY2273">
            <v>0</v>
          </cell>
          <cell r="CK2273">
            <v>0</v>
          </cell>
          <cell r="CL2273">
            <v>0</v>
          </cell>
          <cell r="CM2273">
            <v>0</v>
          </cell>
        </row>
        <row r="2274">
          <cell r="F2274">
            <v>141781</v>
          </cell>
          <cell r="G2274">
            <v>141781</v>
          </cell>
          <cell r="H2274">
            <v>141361.57</v>
          </cell>
          <cell r="I2274">
            <v>0</v>
          </cell>
          <cell r="AY2274">
            <v>14678</v>
          </cell>
          <cell r="CK2274">
            <v>0</v>
          </cell>
          <cell r="CL2274">
            <v>0</v>
          </cell>
          <cell r="CM2274">
            <v>0</v>
          </cell>
        </row>
        <row r="2275">
          <cell r="F2275">
            <v>563096</v>
          </cell>
          <cell r="G2275">
            <v>563096</v>
          </cell>
          <cell r="H2275">
            <v>285227.02</v>
          </cell>
          <cell r="I2275">
            <v>0</v>
          </cell>
          <cell r="AY2275">
            <v>0</v>
          </cell>
          <cell r="CK2275">
            <v>0</v>
          </cell>
          <cell r="CL2275">
            <v>0</v>
          </cell>
          <cell r="CM2275">
            <v>0</v>
          </cell>
        </row>
        <row r="2276">
          <cell r="F2276">
            <v>1639034</v>
          </cell>
          <cell r="G2276">
            <v>1639034</v>
          </cell>
          <cell r="H2276">
            <v>17379.650000000001</v>
          </cell>
          <cell r="I2276">
            <v>0</v>
          </cell>
          <cell r="AY2276">
            <v>0</v>
          </cell>
          <cell r="CK2276">
            <v>0</v>
          </cell>
          <cell r="CL2276">
            <v>0</v>
          </cell>
          <cell r="CM2276">
            <v>0</v>
          </cell>
        </row>
        <row r="2277">
          <cell r="F2277">
            <v>0</v>
          </cell>
          <cell r="G2277">
            <v>299606.27</v>
          </cell>
          <cell r="H2277">
            <v>299606.27</v>
          </cell>
          <cell r="I2277">
            <v>0</v>
          </cell>
          <cell r="AY2277">
            <v>0</v>
          </cell>
          <cell r="CK2277">
            <v>0</v>
          </cell>
          <cell r="CL2277">
            <v>0</v>
          </cell>
          <cell r="CM2277">
            <v>0</v>
          </cell>
        </row>
        <row r="2278">
          <cell r="F2278">
            <v>1168805</v>
          </cell>
          <cell r="G2278">
            <v>1168805</v>
          </cell>
          <cell r="H2278">
            <v>922680.02</v>
          </cell>
          <cell r="I2278">
            <v>0</v>
          </cell>
          <cell r="AY2278">
            <v>101362.26</v>
          </cell>
          <cell r="CK2278">
            <v>0</v>
          </cell>
          <cell r="CL2278">
            <v>0</v>
          </cell>
          <cell r="CM2278">
            <v>0</v>
          </cell>
        </row>
        <row r="2279">
          <cell r="F2279">
            <v>199589</v>
          </cell>
          <cell r="G2279">
            <v>199589</v>
          </cell>
          <cell r="H2279">
            <v>161822.56</v>
          </cell>
          <cell r="I2279">
            <v>0</v>
          </cell>
          <cell r="AY2279">
            <v>17833.84</v>
          </cell>
          <cell r="CK2279">
            <v>0</v>
          </cell>
          <cell r="CL2279">
            <v>0</v>
          </cell>
          <cell r="CM2279">
            <v>0</v>
          </cell>
        </row>
        <row r="2280">
          <cell r="F2280">
            <v>244200</v>
          </cell>
          <cell r="G2280">
            <v>244200</v>
          </cell>
          <cell r="H2280">
            <v>198870.55</v>
          </cell>
          <cell r="I2280">
            <v>0</v>
          </cell>
          <cell r="AY2280">
            <v>21645</v>
          </cell>
          <cell r="CK2280">
            <v>0</v>
          </cell>
          <cell r="CL2280">
            <v>0</v>
          </cell>
          <cell r="CM2280">
            <v>0</v>
          </cell>
        </row>
        <row r="2281">
          <cell r="F2281">
            <v>187036</v>
          </cell>
          <cell r="G2281">
            <v>209121.1</v>
          </cell>
          <cell r="H2281">
            <v>209121.1</v>
          </cell>
          <cell r="I2281">
            <v>0</v>
          </cell>
          <cell r="AY2281">
            <v>0</v>
          </cell>
          <cell r="CK2281">
            <v>0</v>
          </cell>
          <cell r="CL2281">
            <v>0</v>
          </cell>
          <cell r="CM2281">
            <v>0</v>
          </cell>
        </row>
        <row r="2282">
          <cell r="F2282">
            <v>1074513</v>
          </cell>
          <cell r="G2282">
            <v>1074513</v>
          </cell>
          <cell r="H2282">
            <v>794999.72</v>
          </cell>
          <cell r="I2282">
            <v>0</v>
          </cell>
          <cell r="AY2282">
            <v>86907.32</v>
          </cell>
          <cell r="CK2282">
            <v>0</v>
          </cell>
          <cell r="CL2282">
            <v>0</v>
          </cell>
          <cell r="CM2282">
            <v>0</v>
          </cell>
        </row>
        <row r="2283">
          <cell r="F2283">
            <v>10327</v>
          </cell>
          <cell r="G2283">
            <v>10327</v>
          </cell>
          <cell r="H2283">
            <v>8346.75</v>
          </cell>
          <cell r="I2283">
            <v>0</v>
          </cell>
          <cell r="AY2283">
            <v>688.47</v>
          </cell>
          <cell r="CK2283">
            <v>0</v>
          </cell>
          <cell r="CL2283">
            <v>0</v>
          </cell>
          <cell r="CM2283">
            <v>0</v>
          </cell>
        </row>
        <row r="2284">
          <cell r="F2284">
            <v>7308</v>
          </cell>
          <cell r="G2284">
            <v>7308</v>
          </cell>
          <cell r="H2284">
            <v>2057.87</v>
          </cell>
          <cell r="I2284">
            <v>0</v>
          </cell>
          <cell r="AY2284">
            <v>244.76</v>
          </cell>
          <cell r="CK2284">
            <v>0</v>
          </cell>
          <cell r="CL2284">
            <v>0</v>
          </cell>
          <cell r="CM2284">
            <v>0</v>
          </cell>
        </row>
        <row r="2285">
          <cell r="F2285">
            <v>37226</v>
          </cell>
          <cell r="G2285">
            <v>35011.5</v>
          </cell>
          <cell r="H2285">
            <v>18324.259999999998</v>
          </cell>
          <cell r="I2285">
            <v>0</v>
          </cell>
          <cell r="AY2285">
            <v>489.04</v>
          </cell>
          <cell r="CK2285">
            <v>0</v>
          </cell>
          <cell r="CL2285">
            <v>0</v>
          </cell>
          <cell r="CM2285">
            <v>0</v>
          </cell>
        </row>
        <row r="2286">
          <cell r="F2286">
            <v>105679</v>
          </cell>
          <cell r="G2286">
            <v>105679</v>
          </cell>
          <cell r="H2286">
            <v>63646.7</v>
          </cell>
          <cell r="I2286">
            <v>4094</v>
          </cell>
          <cell r="AY2286">
            <v>4988.7</v>
          </cell>
          <cell r="CK2286">
            <v>0</v>
          </cell>
          <cell r="CL2286">
            <v>0</v>
          </cell>
          <cell r="CM2286">
            <v>0</v>
          </cell>
        </row>
        <row r="2287">
          <cell r="F2287">
            <v>15000</v>
          </cell>
          <cell r="G2287">
            <v>15000</v>
          </cell>
          <cell r="H2287">
            <v>7650.49</v>
          </cell>
          <cell r="I2287">
            <v>0</v>
          </cell>
          <cell r="AY2287">
            <v>0</v>
          </cell>
          <cell r="CK2287">
            <v>0</v>
          </cell>
          <cell r="CL2287">
            <v>0</v>
          </cell>
          <cell r="CM2287">
            <v>0</v>
          </cell>
        </row>
        <row r="2288">
          <cell r="F2288">
            <v>2682</v>
          </cell>
          <cell r="G2288">
            <v>11082</v>
          </cell>
          <cell r="H2288">
            <v>0</v>
          </cell>
          <cell r="I2288">
            <v>0</v>
          </cell>
          <cell r="AY2288">
            <v>0</v>
          </cell>
          <cell r="CK2288">
            <v>0</v>
          </cell>
          <cell r="CL2288">
            <v>0</v>
          </cell>
          <cell r="CM2288">
            <v>0</v>
          </cell>
        </row>
        <row r="2289">
          <cell r="F2289">
            <v>0</v>
          </cell>
          <cell r="G2289">
            <v>1611</v>
          </cell>
          <cell r="H2289">
            <v>0</v>
          </cell>
          <cell r="I2289">
            <v>976</v>
          </cell>
          <cell r="AY2289">
            <v>0</v>
          </cell>
          <cell r="CK2289">
            <v>0</v>
          </cell>
          <cell r="CL2289">
            <v>0</v>
          </cell>
          <cell r="CM2289">
            <v>0</v>
          </cell>
        </row>
        <row r="2290">
          <cell r="F2290">
            <v>0</v>
          </cell>
          <cell r="G2290">
            <v>6075</v>
          </cell>
          <cell r="H2290">
            <v>6066.03</v>
          </cell>
          <cell r="I2290">
            <v>0</v>
          </cell>
          <cell r="AY2290">
            <v>0</v>
          </cell>
          <cell r="CK2290">
            <v>0</v>
          </cell>
          <cell r="CL2290">
            <v>0</v>
          </cell>
          <cell r="CM2290">
            <v>0</v>
          </cell>
        </row>
        <row r="2291">
          <cell r="F2291">
            <v>0</v>
          </cell>
          <cell r="G2291">
            <v>2775</v>
          </cell>
          <cell r="H2291">
            <v>1877</v>
          </cell>
          <cell r="I2291">
            <v>0</v>
          </cell>
          <cell r="AY2291">
            <v>0</v>
          </cell>
          <cell r="CK2291">
            <v>0</v>
          </cell>
          <cell r="CL2291">
            <v>0</v>
          </cell>
          <cell r="CM2291">
            <v>0</v>
          </cell>
        </row>
        <row r="2292">
          <cell r="F2292">
            <v>1000</v>
          </cell>
          <cell r="G2292">
            <v>1000</v>
          </cell>
          <cell r="H2292">
            <v>0</v>
          </cell>
          <cell r="I2292">
            <v>0</v>
          </cell>
          <cell r="AY2292">
            <v>0</v>
          </cell>
          <cell r="CK2292">
            <v>0</v>
          </cell>
          <cell r="CL2292">
            <v>0</v>
          </cell>
          <cell r="CM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CK2293">
            <v>0</v>
          </cell>
          <cell r="CL2293">
            <v>0</v>
          </cell>
          <cell r="CM2293">
            <v>0</v>
          </cell>
        </row>
        <row r="2294">
          <cell r="F2294">
            <v>0</v>
          </cell>
          <cell r="G2294">
            <v>630</v>
          </cell>
          <cell r="H2294">
            <v>521.64</v>
          </cell>
          <cell r="I2294">
            <v>0</v>
          </cell>
          <cell r="AY2294">
            <v>0</v>
          </cell>
          <cell r="CK2294">
            <v>0</v>
          </cell>
          <cell r="CL2294">
            <v>0</v>
          </cell>
          <cell r="CM2294">
            <v>0</v>
          </cell>
        </row>
        <row r="2295">
          <cell r="F2295">
            <v>0</v>
          </cell>
          <cell r="G2295">
            <v>5715</v>
          </cell>
          <cell r="H2295">
            <v>5355.09</v>
          </cell>
          <cell r="I2295">
            <v>351.9</v>
          </cell>
          <cell r="AY2295">
            <v>0</v>
          </cell>
          <cell r="CK2295">
            <v>0</v>
          </cell>
          <cell r="CL2295">
            <v>0</v>
          </cell>
          <cell r="CM2295">
            <v>0</v>
          </cell>
        </row>
        <row r="2296">
          <cell r="F2296">
            <v>0</v>
          </cell>
          <cell r="G2296">
            <v>64735</v>
          </cell>
          <cell r="H2296">
            <v>58227.83</v>
          </cell>
          <cell r="I2296">
            <v>0</v>
          </cell>
          <cell r="AY2296">
            <v>0</v>
          </cell>
          <cell r="CK2296">
            <v>0</v>
          </cell>
          <cell r="CL2296">
            <v>0</v>
          </cell>
          <cell r="CM2296">
            <v>0</v>
          </cell>
        </row>
        <row r="2297">
          <cell r="F2297">
            <v>0</v>
          </cell>
          <cell r="G2297">
            <v>2000</v>
          </cell>
          <cell r="H2297">
            <v>1138.5</v>
          </cell>
          <cell r="I2297">
            <v>0</v>
          </cell>
          <cell r="AY2297">
            <v>0</v>
          </cell>
          <cell r="CK2297">
            <v>0</v>
          </cell>
          <cell r="CL2297">
            <v>0</v>
          </cell>
          <cell r="CM2297">
            <v>0</v>
          </cell>
        </row>
        <row r="2298">
          <cell r="F2298">
            <v>0</v>
          </cell>
          <cell r="G2298">
            <v>176500</v>
          </cell>
          <cell r="H2298">
            <v>149693.75</v>
          </cell>
          <cell r="I2298">
            <v>0</v>
          </cell>
          <cell r="AY2298">
            <v>0</v>
          </cell>
          <cell r="CK2298">
            <v>0</v>
          </cell>
          <cell r="CL2298">
            <v>0</v>
          </cell>
          <cell r="CM2298">
            <v>0</v>
          </cell>
        </row>
        <row r="2299">
          <cell r="F2299">
            <v>4006332</v>
          </cell>
          <cell r="G2299">
            <v>4006332</v>
          </cell>
          <cell r="H2299">
            <v>3265320.95</v>
          </cell>
          <cell r="I2299">
            <v>0</v>
          </cell>
          <cell r="AY2299">
            <v>367045.61</v>
          </cell>
          <cell r="CK2299">
            <v>0</v>
          </cell>
          <cell r="CL2299">
            <v>0</v>
          </cell>
          <cell r="CM2299">
            <v>0</v>
          </cell>
        </row>
        <row r="2301">
          <cell r="F2301">
            <v>42360</v>
          </cell>
          <cell r="G2301">
            <v>42594</v>
          </cell>
          <cell r="H2301">
            <v>42594</v>
          </cell>
          <cell r="I2301">
            <v>0</v>
          </cell>
          <cell r="AY2301">
            <v>4246</v>
          </cell>
          <cell r="CK2301">
            <v>0</v>
          </cell>
          <cell r="CL2301">
            <v>0</v>
          </cell>
          <cell r="CM2301">
            <v>0</v>
          </cell>
        </row>
        <row r="2302">
          <cell r="F2302">
            <v>260106</v>
          </cell>
          <cell r="G2302">
            <v>260106</v>
          </cell>
          <cell r="H2302">
            <v>130186.71</v>
          </cell>
          <cell r="I2302">
            <v>0</v>
          </cell>
          <cell r="AY2302">
            <v>0</v>
          </cell>
          <cell r="CK2302">
            <v>0</v>
          </cell>
          <cell r="CL2302">
            <v>0</v>
          </cell>
          <cell r="CM2302">
            <v>0</v>
          </cell>
        </row>
        <row r="2303">
          <cell r="F2303">
            <v>787246</v>
          </cell>
          <cell r="G2303">
            <v>787246</v>
          </cell>
          <cell r="H2303">
            <v>0</v>
          </cell>
          <cell r="I2303">
            <v>0</v>
          </cell>
          <cell r="AY2303">
            <v>0</v>
          </cell>
          <cell r="CK2303">
            <v>0</v>
          </cell>
          <cell r="CL2303">
            <v>0</v>
          </cell>
          <cell r="CM2303">
            <v>0</v>
          </cell>
        </row>
        <row r="2304">
          <cell r="F2304">
            <v>546393</v>
          </cell>
          <cell r="G2304">
            <v>546393</v>
          </cell>
          <cell r="H2304">
            <v>415487.96</v>
          </cell>
          <cell r="I2304">
            <v>0</v>
          </cell>
          <cell r="AY2304">
            <v>45788.87</v>
          </cell>
          <cell r="CK2304">
            <v>0</v>
          </cell>
          <cell r="CL2304">
            <v>0</v>
          </cell>
          <cell r="CM2304">
            <v>0</v>
          </cell>
        </row>
        <row r="2305">
          <cell r="F2305">
            <v>94106</v>
          </cell>
          <cell r="G2305">
            <v>94106</v>
          </cell>
          <cell r="H2305">
            <v>73541.34</v>
          </cell>
          <cell r="I2305">
            <v>0</v>
          </cell>
          <cell r="AY2305">
            <v>8149.92</v>
          </cell>
          <cell r="CK2305">
            <v>0</v>
          </cell>
          <cell r="CL2305">
            <v>0</v>
          </cell>
          <cell r="CM2305">
            <v>0</v>
          </cell>
        </row>
        <row r="2306">
          <cell r="F2306">
            <v>105600</v>
          </cell>
          <cell r="G2306">
            <v>105600</v>
          </cell>
          <cell r="H2306">
            <v>82189.64</v>
          </cell>
          <cell r="I2306">
            <v>0</v>
          </cell>
          <cell r="AY2306">
            <v>8773.57</v>
          </cell>
          <cell r="CK2306">
            <v>0</v>
          </cell>
          <cell r="CL2306">
            <v>0</v>
          </cell>
          <cell r="CM2306">
            <v>0</v>
          </cell>
        </row>
        <row r="2307">
          <cell r="F2307">
            <v>89971</v>
          </cell>
          <cell r="G2307">
            <v>95218.05</v>
          </cell>
          <cell r="H2307">
            <v>95218.05</v>
          </cell>
          <cell r="I2307">
            <v>0</v>
          </cell>
          <cell r="AY2307">
            <v>0</v>
          </cell>
          <cell r="CK2307">
            <v>0</v>
          </cell>
          <cell r="CL2307">
            <v>0</v>
          </cell>
          <cell r="CM2307">
            <v>0</v>
          </cell>
        </row>
        <row r="2308">
          <cell r="F2308">
            <v>529403</v>
          </cell>
          <cell r="G2308">
            <v>529403</v>
          </cell>
          <cell r="H2308">
            <v>379986.95</v>
          </cell>
          <cell r="I2308">
            <v>0</v>
          </cell>
          <cell r="AY2308">
            <v>40404.86</v>
          </cell>
          <cell r="CK2308">
            <v>0</v>
          </cell>
          <cell r="CL2308">
            <v>0</v>
          </cell>
          <cell r="CM2308">
            <v>0</v>
          </cell>
        </row>
        <row r="2309">
          <cell r="F2309">
            <v>8302</v>
          </cell>
          <cell r="G2309">
            <v>8302</v>
          </cell>
          <cell r="H2309">
            <v>8302</v>
          </cell>
          <cell r="I2309">
            <v>0</v>
          </cell>
          <cell r="AY2309">
            <v>0</v>
          </cell>
          <cell r="CK2309">
            <v>0</v>
          </cell>
          <cell r="CL2309">
            <v>0</v>
          </cell>
          <cell r="CM2309">
            <v>0</v>
          </cell>
        </row>
        <row r="2310">
          <cell r="F2310">
            <v>13769</v>
          </cell>
          <cell r="G2310">
            <v>13850.96</v>
          </cell>
          <cell r="H2310">
            <v>11781.96</v>
          </cell>
          <cell r="I2310">
            <v>0</v>
          </cell>
          <cell r="AY2310">
            <v>917.96</v>
          </cell>
          <cell r="CK2310">
            <v>0</v>
          </cell>
          <cell r="CL2310">
            <v>0</v>
          </cell>
          <cell r="CM2310">
            <v>0</v>
          </cell>
        </row>
        <row r="2311">
          <cell r="F2311">
            <v>13284</v>
          </cell>
          <cell r="G2311">
            <v>13284</v>
          </cell>
          <cell r="H2311">
            <v>9724.31</v>
          </cell>
          <cell r="I2311">
            <v>0</v>
          </cell>
          <cell r="AY2311">
            <v>1186.79</v>
          </cell>
          <cell r="CK2311">
            <v>0</v>
          </cell>
          <cell r="CL2311">
            <v>0</v>
          </cell>
          <cell r="CM2311">
            <v>0</v>
          </cell>
        </row>
        <row r="2312">
          <cell r="F2312">
            <v>36679</v>
          </cell>
          <cell r="G2312">
            <v>36679</v>
          </cell>
          <cell r="H2312">
            <v>31366.93</v>
          </cell>
          <cell r="I2312">
            <v>0</v>
          </cell>
          <cell r="AY2312">
            <v>595.21</v>
          </cell>
          <cell r="CK2312">
            <v>0</v>
          </cell>
          <cell r="CL2312">
            <v>0</v>
          </cell>
          <cell r="CM2312">
            <v>0</v>
          </cell>
        </row>
        <row r="2313">
          <cell r="F2313">
            <v>104923</v>
          </cell>
          <cell r="G2313">
            <v>104923</v>
          </cell>
          <cell r="H2313">
            <v>63171.7</v>
          </cell>
          <cell r="I2313">
            <v>2094</v>
          </cell>
          <cell r="AY2313">
            <v>6713.7</v>
          </cell>
          <cell r="CK2313">
            <v>0</v>
          </cell>
          <cell r="CL2313">
            <v>0</v>
          </cell>
          <cell r="CM2313">
            <v>0</v>
          </cell>
        </row>
        <row r="2314">
          <cell r="F2314">
            <v>0</v>
          </cell>
          <cell r="G2314">
            <v>22000</v>
          </cell>
          <cell r="H2314">
            <v>0</v>
          </cell>
          <cell r="I2314">
            <v>0</v>
          </cell>
          <cell r="AY2314">
            <v>0</v>
          </cell>
          <cell r="CK2314">
            <v>0</v>
          </cell>
          <cell r="CL2314">
            <v>0</v>
          </cell>
          <cell r="CM2314">
            <v>0</v>
          </cell>
        </row>
        <row r="2315">
          <cell r="F2315">
            <v>0</v>
          </cell>
          <cell r="G2315">
            <v>10000</v>
          </cell>
          <cell r="H2315">
            <v>8822.7999999999993</v>
          </cell>
          <cell r="I2315">
            <v>0</v>
          </cell>
          <cell r="AY2315">
            <v>0</v>
          </cell>
          <cell r="CK2315">
            <v>0</v>
          </cell>
          <cell r="CL2315">
            <v>0</v>
          </cell>
          <cell r="CM2315">
            <v>0</v>
          </cell>
        </row>
        <row r="2316">
          <cell r="F2316">
            <v>75875</v>
          </cell>
          <cell r="G2316">
            <v>146152</v>
          </cell>
          <cell r="H2316">
            <v>117235.6</v>
          </cell>
          <cell r="I2316">
            <v>28915.599999999999</v>
          </cell>
          <cell r="AY2316">
            <v>6555</v>
          </cell>
          <cell r="CK2316">
            <v>245330</v>
          </cell>
          <cell r="CL2316">
            <v>118230</v>
          </cell>
          <cell r="CM2316">
            <v>56112</v>
          </cell>
        </row>
        <row r="2317">
          <cell r="F2317">
            <v>20000</v>
          </cell>
          <cell r="G2317">
            <v>20000</v>
          </cell>
          <cell r="H2317">
            <v>3626.86</v>
          </cell>
          <cell r="I2317">
            <v>5</v>
          </cell>
          <cell r="AY2317">
            <v>0</v>
          </cell>
          <cell r="CK2317">
            <v>0</v>
          </cell>
          <cell r="CL2317">
            <v>0</v>
          </cell>
          <cell r="CM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CK2318">
            <v>0</v>
          </cell>
          <cell r="CL2318">
            <v>0</v>
          </cell>
          <cell r="CM2318">
            <v>0</v>
          </cell>
        </row>
        <row r="2320">
          <cell r="F2320">
            <v>1774056</v>
          </cell>
          <cell r="G2320">
            <v>1774056</v>
          </cell>
          <cell r="H2320">
            <v>1216967.06</v>
          </cell>
          <cell r="I2320">
            <v>0</v>
          </cell>
          <cell r="AY2320">
            <v>139824.88</v>
          </cell>
          <cell r="CK2320">
            <v>0</v>
          </cell>
          <cell r="CL2320">
            <v>0</v>
          </cell>
          <cell r="CM2320">
            <v>0</v>
          </cell>
        </row>
        <row r="2321">
          <cell r="F2321">
            <v>25416</v>
          </cell>
          <cell r="G2321">
            <v>28418.57</v>
          </cell>
          <cell r="H2321">
            <v>28418.57</v>
          </cell>
          <cell r="I2321">
            <v>0</v>
          </cell>
          <cell r="AY2321">
            <v>2224</v>
          </cell>
          <cell r="CK2321">
            <v>0</v>
          </cell>
          <cell r="CL2321">
            <v>0</v>
          </cell>
          <cell r="CM2321">
            <v>0</v>
          </cell>
        </row>
        <row r="2322">
          <cell r="F2322">
            <v>117720</v>
          </cell>
          <cell r="G2322">
            <v>117720</v>
          </cell>
          <cell r="H2322">
            <v>50440.13</v>
          </cell>
          <cell r="I2322">
            <v>0</v>
          </cell>
          <cell r="AY2322">
            <v>0</v>
          </cell>
          <cell r="CK2322">
            <v>0</v>
          </cell>
          <cell r="CL2322">
            <v>0</v>
          </cell>
          <cell r="CM2322">
            <v>0</v>
          </cell>
        </row>
        <row r="2323">
          <cell r="F2323">
            <v>349897</v>
          </cell>
          <cell r="G2323">
            <v>349897</v>
          </cell>
          <cell r="H2323">
            <v>0</v>
          </cell>
          <cell r="I2323">
            <v>0</v>
          </cell>
          <cell r="AY2323">
            <v>0</v>
          </cell>
          <cell r="CK2323">
            <v>0</v>
          </cell>
          <cell r="CL2323">
            <v>0</v>
          </cell>
          <cell r="CM2323">
            <v>0</v>
          </cell>
        </row>
        <row r="2324">
          <cell r="F2324">
            <v>266021</v>
          </cell>
          <cell r="G2324">
            <v>266021</v>
          </cell>
          <cell r="H2324">
            <v>168529.7</v>
          </cell>
          <cell r="I2324">
            <v>0</v>
          </cell>
          <cell r="AY2324">
            <v>18872.75</v>
          </cell>
          <cell r="CK2324">
            <v>0</v>
          </cell>
          <cell r="CL2324">
            <v>0</v>
          </cell>
          <cell r="CM2324">
            <v>0</v>
          </cell>
        </row>
        <row r="2325">
          <cell r="F2325">
            <v>45586</v>
          </cell>
          <cell r="G2325">
            <v>45586</v>
          </cell>
          <cell r="H2325">
            <v>29991.48</v>
          </cell>
          <cell r="I2325">
            <v>0</v>
          </cell>
          <cell r="AY2325">
            <v>3369.02</v>
          </cell>
          <cell r="CK2325">
            <v>0</v>
          </cell>
          <cell r="CL2325">
            <v>0</v>
          </cell>
          <cell r="CM2325">
            <v>0</v>
          </cell>
        </row>
        <row r="2326">
          <cell r="F2326">
            <v>52800</v>
          </cell>
          <cell r="G2326">
            <v>52800</v>
          </cell>
          <cell r="H2326">
            <v>31590</v>
          </cell>
          <cell r="I2326">
            <v>0</v>
          </cell>
          <cell r="AY2326">
            <v>3510</v>
          </cell>
          <cell r="CK2326">
            <v>0</v>
          </cell>
          <cell r="CL2326">
            <v>0</v>
          </cell>
          <cell r="CM2326">
            <v>0</v>
          </cell>
        </row>
        <row r="2327">
          <cell r="F2327">
            <v>39988</v>
          </cell>
          <cell r="G2327">
            <v>35331.79</v>
          </cell>
          <cell r="H2327">
            <v>35282.1</v>
          </cell>
          <cell r="I2327">
            <v>0</v>
          </cell>
          <cell r="AY2327">
            <v>0</v>
          </cell>
          <cell r="CK2327">
            <v>0</v>
          </cell>
          <cell r="CL2327">
            <v>0</v>
          </cell>
          <cell r="CM2327">
            <v>0</v>
          </cell>
        </row>
        <row r="2328">
          <cell r="F2328">
            <v>226229</v>
          </cell>
          <cell r="G2328">
            <v>226229</v>
          </cell>
          <cell r="H2328">
            <v>140271.62</v>
          </cell>
          <cell r="I2328">
            <v>0</v>
          </cell>
          <cell r="AY2328">
            <v>14561.3</v>
          </cell>
          <cell r="CK2328">
            <v>0</v>
          </cell>
          <cell r="CL2328">
            <v>0</v>
          </cell>
          <cell r="CM2328">
            <v>0</v>
          </cell>
        </row>
        <row r="2329">
          <cell r="F2329">
            <v>3443</v>
          </cell>
          <cell r="G2329">
            <v>3510.34</v>
          </cell>
          <cell r="H2329">
            <v>2782.27</v>
          </cell>
          <cell r="I2329">
            <v>0</v>
          </cell>
          <cell r="AY2329">
            <v>229.49</v>
          </cell>
          <cell r="CK2329">
            <v>0</v>
          </cell>
          <cell r="CL2329">
            <v>0</v>
          </cell>
          <cell r="CM2329">
            <v>0</v>
          </cell>
        </row>
        <row r="2330">
          <cell r="F2330">
            <v>3322</v>
          </cell>
          <cell r="G2330">
            <v>3322</v>
          </cell>
          <cell r="H2330">
            <v>2431.36</v>
          </cell>
          <cell r="I2330">
            <v>0</v>
          </cell>
          <cell r="AY2330">
            <v>296.73</v>
          </cell>
          <cell r="CK2330">
            <v>0</v>
          </cell>
          <cell r="CL2330">
            <v>0</v>
          </cell>
          <cell r="CM2330">
            <v>0</v>
          </cell>
        </row>
        <row r="2331">
          <cell r="F2331">
            <v>4217</v>
          </cell>
          <cell r="G2331">
            <v>4217</v>
          </cell>
          <cell r="H2331">
            <v>2140.54</v>
          </cell>
          <cell r="I2331">
            <v>0</v>
          </cell>
          <cell r="AY2331">
            <v>8.0399999999999991</v>
          </cell>
          <cell r="CK2331">
            <v>0</v>
          </cell>
          <cell r="CL2331">
            <v>0</v>
          </cell>
          <cell r="CM2331">
            <v>0</v>
          </cell>
        </row>
        <row r="2332">
          <cell r="F2332">
            <v>13000</v>
          </cell>
          <cell r="G2332">
            <v>13000</v>
          </cell>
          <cell r="H2332">
            <v>10586.32</v>
          </cell>
          <cell r="I2332">
            <v>0</v>
          </cell>
          <cell r="AY2332">
            <v>4649.66</v>
          </cell>
          <cell r="CK2332">
            <v>0</v>
          </cell>
          <cell r="CL2332">
            <v>0</v>
          </cell>
          <cell r="CM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CK2333">
            <v>0</v>
          </cell>
          <cell r="CL2333">
            <v>0</v>
          </cell>
          <cell r="CM2333">
            <v>0</v>
          </cell>
        </row>
        <row r="2334">
          <cell r="F2334">
            <v>1200000</v>
          </cell>
          <cell r="G2334">
            <v>1996390.16</v>
          </cell>
          <cell r="H2334">
            <v>1996390.16</v>
          </cell>
          <cell r="I2334">
            <v>0</v>
          </cell>
          <cell r="AY2334">
            <v>16113.92</v>
          </cell>
          <cell r="CK2334">
            <v>0</v>
          </cell>
          <cell r="CL2334">
            <v>0</v>
          </cell>
          <cell r="CM2334">
            <v>0</v>
          </cell>
        </row>
        <row r="2335">
          <cell r="F2335">
            <v>1297884</v>
          </cell>
          <cell r="G2335">
            <v>1297884</v>
          </cell>
          <cell r="H2335">
            <v>1028827.75</v>
          </cell>
          <cell r="I2335">
            <v>0</v>
          </cell>
          <cell r="AY2335">
            <v>116641.37</v>
          </cell>
          <cell r="CK2335">
            <v>0</v>
          </cell>
          <cell r="CL2335">
            <v>0</v>
          </cell>
          <cell r="CM2335">
            <v>0</v>
          </cell>
        </row>
        <row r="2336">
          <cell r="F2336">
            <v>0</v>
          </cell>
          <cell r="G2336">
            <v>59944.27</v>
          </cell>
          <cell r="H2336">
            <v>59944.27</v>
          </cell>
          <cell r="I2336">
            <v>0</v>
          </cell>
          <cell r="AY2336">
            <v>0</v>
          </cell>
          <cell r="CK2336">
            <v>0</v>
          </cell>
          <cell r="CL2336">
            <v>0</v>
          </cell>
          <cell r="CM2336">
            <v>0</v>
          </cell>
        </row>
        <row r="2337">
          <cell r="F2337">
            <v>37762</v>
          </cell>
          <cell r="G2337">
            <v>37762</v>
          </cell>
          <cell r="H2337">
            <v>23346</v>
          </cell>
          <cell r="I2337">
            <v>0</v>
          </cell>
          <cell r="AY2337">
            <v>2594</v>
          </cell>
          <cell r="CK2337">
            <v>0</v>
          </cell>
          <cell r="CL2337">
            <v>0</v>
          </cell>
          <cell r="CM2337">
            <v>0</v>
          </cell>
        </row>
        <row r="2338">
          <cell r="F2338">
            <v>99622</v>
          </cell>
          <cell r="G2338">
            <v>99622</v>
          </cell>
          <cell r="H2338">
            <v>43682.36</v>
          </cell>
          <cell r="I2338">
            <v>0</v>
          </cell>
          <cell r="AY2338">
            <v>0</v>
          </cell>
          <cell r="CK2338">
            <v>0</v>
          </cell>
          <cell r="CL2338">
            <v>0</v>
          </cell>
          <cell r="CM2338">
            <v>0</v>
          </cell>
        </row>
        <row r="2339">
          <cell r="F2339">
            <v>260155</v>
          </cell>
          <cell r="G2339">
            <v>260155</v>
          </cell>
          <cell r="H2339">
            <v>16802.05</v>
          </cell>
          <cell r="I2339">
            <v>0</v>
          </cell>
          <cell r="AY2339">
            <v>0</v>
          </cell>
          <cell r="CK2339">
            <v>0</v>
          </cell>
          <cell r="CL2339">
            <v>0</v>
          </cell>
          <cell r="CM2339">
            <v>0</v>
          </cell>
        </row>
        <row r="2340">
          <cell r="F2340">
            <v>0</v>
          </cell>
          <cell r="G2340">
            <v>41947.05</v>
          </cell>
          <cell r="H2340">
            <v>41947.05</v>
          </cell>
          <cell r="I2340">
            <v>0</v>
          </cell>
          <cell r="AY2340">
            <v>0</v>
          </cell>
          <cell r="CK2340">
            <v>0</v>
          </cell>
          <cell r="CL2340">
            <v>0</v>
          </cell>
          <cell r="CM2340">
            <v>0</v>
          </cell>
        </row>
        <row r="2341">
          <cell r="F2341">
            <v>195241</v>
          </cell>
          <cell r="G2341">
            <v>195241</v>
          </cell>
          <cell r="H2341">
            <v>144018.66</v>
          </cell>
          <cell r="I2341">
            <v>0</v>
          </cell>
          <cell r="AY2341">
            <v>16227.49</v>
          </cell>
          <cell r="CK2341">
            <v>0</v>
          </cell>
          <cell r="CL2341">
            <v>0</v>
          </cell>
          <cell r="CM2341">
            <v>0</v>
          </cell>
        </row>
        <row r="2342">
          <cell r="F2342">
            <v>33475</v>
          </cell>
          <cell r="G2342">
            <v>33475</v>
          </cell>
          <cell r="H2342">
            <v>25214.31</v>
          </cell>
          <cell r="I2342">
            <v>0</v>
          </cell>
          <cell r="AY2342">
            <v>2851.2</v>
          </cell>
          <cell r="CK2342">
            <v>0</v>
          </cell>
          <cell r="CL2342">
            <v>0</v>
          </cell>
          <cell r="CM2342">
            <v>0</v>
          </cell>
        </row>
        <row r="2343">
          <cell r="F2343">
            <v>39600</v>
          </cell>
          <cell r="G2343">
            <v>39600</v>
          </cell>
          <cell r="H2343">
            <v>31584.95</v>
          </cell>
          <cell r="I2343">
            <v>0</v>
          </cell>
          <cell r="AY2343">
            <v>3506.89</v>
          </cell>
          <cell r="CK2343">
            <v>0</v>
          </cell>
          <cell r="CL2343">
            <v>0</v>
          </cell>
          <cell r="CM2343">
            <v>0</v>
          </cell>
        </row>
        <row r="2344">
          <cell r="F2344">
            <v>29732</v>
          </cell>
          <cell r="G2344">
            <v>29883.25</v>
          </cell>
          <cell r="H2344">
            <v>29883.25</v>
          </cell>
          <cell r="I2344">
            <v>0</v>
          </cell>
          <cell r="AY2344">
            <v>0</v>
          </cell>
          <cell r="CK2344">
            <v>0</v>
          </cell>
          <cell r="CL2344">
            <v>0</v>
          </cell>
          <cell r="CM2344">
            <v>0</v>
          </cell>
        </row>
        <row r="2345">
          <cell r="F2345">
            <v>171605</v>
          </cell>
          <cell r="G2345">
            <v>171605</v>
          </cell>
          <cell r="H2345">
            <v>114144.81</v>
          </cell>
          <cell r="I2345">
            <v>0</v>
          </cell>
          <cell r="AY2345">
            <v>12322.25</v>
          </cell>
          <cell r="CK2345">
            <v>0</v>
          </cell>
          <cell r="CL2345">
            <v>0</v>
          </cell>
          <cell r="CM2345">
            <v>0</v>
          </cell>
        </row>
        <row r="2346">
          <cell r="F2346">
            <v>3443</v>
          </cell>
          <cell r="G2346">
            <v>3510.34</v>
          </cell>
          <cell r="H2346">
            <v>2782.25</v>
          </cell>
          <cell r="I2346">
            <v>0</v>
          </cell>
          <cell r="AY2346">
            <v>229.49</v>
          </cell>
          <cell r="CK2346">
            <v>0</v>
          </cell>
          <cell r="CL2346">
            <v>0</v>
          </cell>
          <cell r="CM2346">
            <v>0</v>
          </cell>
        </row>
        <row r="2347">
          <cell r="F2347">
            <v>2477</v>
          </cell>
          <cell r="G2347">
            <v>2477</v>
          </cell>
          <cell r="H2347">
            <v>1723.5</v>
          </cell>
          <cell r="I2347">
            <v>0</v>
          </cell>
          <cell r="AY2347">
            <v>0</v>
          </cell>
          <cell r="CK2347">
            <v>0</v>
          </cell>
          <cell r="CL2347">
            <v>0</v>
          </cell>
          <cell r="CM2347">
            <v>0</v>
          </cell>
        </row>
        <row r="2348">
          <cell r="F2348">
            <v>3000</v>
          </cell>
          <cell r="G2348">
            <v>3000</v>
          </cell>
          <cell r="H2348">
            <v>0</v>
          </cell>
          <cell r="I2348">
            <v>0</v>
          </cell>
          <cell r="AY2348">
            <v>0</v>
          </cell>
          <cell r="CK2348">
            <v>0</v>
          </cell>
          <cell r="CL2348">
            <v>0</v>
          </cell>
          <cell r="CM2348">
            <v>0</v>
          </cell>
        </row>
        <row r="2349">
          <cell r="F2349">
            <v>4607189</v>
          </cell>
          <cell r="G2349">
            <v>4607189</v>
          </cell>
          <cell r="H2349">
            <v>3744154.05</v>
          </cell>
          <cell r="I2349">
            <v>0</v>
          </cell>
          <cell r="AY2349">
            <v>400376.87</v>
          </cell>
          <cell r="CK2349">
            <v>0</v>
          </cell>
          <cell r="CL2349">
            <v>0</v>
          </cell>
          <cell r="CM2349">
            <v>0</v>
          </cell>
        </row>
        <row r="2350">
          <cell r="F2350">
            <v>980000</v>
          </cell>
          <cell r="G2350">
            <v>1056668.2</v>
          </cell>
          <cell r="H2350">
            <v>172345.1</v>
          </cell>
          <cell r="I2350">
            <v>160651.79999999999</v>
          </cell>
          <cell r="AY2350">
            <v>0</v>
          </cell>
          <cell r="CK2350">
            <v>0</v>
          </cell>
          <cell r="CL2350">
            <v>0</v>
          </cell>
          <cell r="CM2350">
            <v>0</v>
          </cell>
        </row>
        <row r="2351">
          <cell r="F2351">
            <v>27358</v>
          </cell>
          <cell r="G2351">
            <v>27358</v>
          </cell>
          <cell r="H2351">
            <v>26299.83</v>
          </cell>
          <cell r="I2351">
            <v>0</v>
          </cell>
          <cell r="AY2351">
            <v>2596</v>
          </cell>
          <cell r="CK2351">
            <v>0</v>
          </cell>
          <cell r="CL2351">
            <v>0</v>
          </cell>
          <cell r="CM2351">
            <v>0</v>
          </cell>
        </row>
        <row r="2352">
          <cell r="F2352">
            <v>286518</v>
          </cell>
          <cell r="G2352">
            <v>286518</v>
          </cell>
          <cell r="H2352">
            <v>151923.29</v>
          </cell>
          <cell r="I2352">
            <v>0</v>
          </cell>
          <cell r="AY2352">
            <v>0</v>
          </cell>
          <cell r="CK2352">
            <v>0</v>
          </cell>
          <cell r="CL2352">
            <v>0</v>
          </cell>
          <cell r="CM2352">
            <v>0</v>
          </cell>
        </row>
        <row r="2353">
          <cell r="F2353">
            <v>893830</v>
          </cell>
          <cell r="G2353">
            <v>893830</v>
          </cell>
          <cell r="H2353">
            <v>0</v>
          </cell>
          <cell r="I2353">
            <v>0</v>
          </cell>
          <cell r="AY2353">
            <v>0</v>
          </cell>
          <cell r="CK2353">
            <v>0</v>
          </cell>
          <cell r="CL2353">
            <v>0</v>
          </cell>
          <cell r="CM2353">
            <v>0</v>
          </cell>
        </row>
        <row r="2354">
          <cell r="F2354">
            <v>10000</v>
          </cell>
          <cell r="G2354">
            <v>26218.36</v>
          </cell>
          <cell r="H2354">
            <v>26218.36</v>
          </cell>
          <cell r="I2354">
            <v>0</v>
          </cell>
          <cell r="AY2354">
            <v>0</v>
          </cell>
          <cell r="CK2354">
            <v>0</v>
          </cell>
          <cell r="CL2354">
            <v>0</v>
          </cell>
          <cell r="CM2354">
            <v>0</v>
          </cell>
        </row>
        <row r="2355">
          <cell r="F2355">
            <v>464261</v>
          </cell>
          <cell r="G2355">
            <v>464261</v>
          </cell>
          <cell r="H2355">
            <v>373523.53</v>
          </cell>
          <cell r="I2355">
            <v>0</v>
          </cell>
          <cell r="AY2355">
            <v>40164.949999999997</v>
          </cell>
          <cell r="CK2355">
            <v>0</v>
          </cell>
          <cell r="CL2355">
            <v>0</v>
          </cell>
          <cell r="CM2355">
            <v>0</v>
          </cell>
        </row>
        <row r="2356">
          <cell r="F2356">
            <v>80906</v>
          </cell>
          <cell r="G2356">
            <v>80906</v>
          </cell>
          <cell r="H2356">
            <v>66660.39</v>
          </cell>
          <cell r="I2356">
            <v>0</v>
          </cell>
          <cell r="AY2356">
            <v>7210.21</v>
          </cell>
          <cell r="CK2356">
            <v>0</v>
          </cell>
          <cell r="CL2356">
            <v>0</v>
          </cell>
          <cell r="CM2356">
            <v>0</v>
          </cell>
        </row>
        <row r="2357">
          <cell r="F2357">
            <v>79200</v>
          </cell>
          <cell r="G2357">
            <v>79200</v>
          </cell>
          <cell r="H2357">
            <v>67840.5</v>
          </cell>
          <cell r="I2357">
            <v>0</v>
          </cell>
          <cell r="AY2357">
            <v>7000.5</v>
          </cell>
          <cell r="CK2357">
            <v>0</v>
          </cell>
          <cell r="CL2357">
            <v>0</v>
          </cell>
          <cell r="CM2357">
            <v>0</v>
          </cell>
        </row>
        <row r="2358">
          <cell r="F2358">
            <v>102152</v>
          </cell>
          <cell r="G2358">
            <v>112410.34</v>
          </cell>
          <cell r="H2358">
            <v>112410.34</v>
          </cell>
          <cell r="I2358">
            <v>0</v>
          </cell>
          <cell r="AY2358">
            <v>0</v>
          </cell>
          <cell r="CK2358">
            <v>0</v>
          </cell>
          <cell r="CL2358">
            <v>0</v>
          </cell>
          <cell r="CM2358">
            <v>0</v>
          </cell>
        </row>
        <row r="2359">
          <cell r="F2359">
            <v>851396</v>
          </cell>
          <cell r="G2359">
            <v>851396</v>
          </cell>
          <cell r="H2359">
            <v>544625.65</v>
          </cell>
          <cell r="I2359">
            <v>0</v>
          </cell>
          <cell r="AY2359">
            <v>56061.72</v>
          </cell>
          <cell r="CK2359">
            <v>0</v>
          </cell>
          <cell r="CL2359">
            <v>0</v>
          </cell>
          <cell r="CM2359">
            <v>0</v>
          </cell>
        </row>
        <row r="2360">
          <cell r="F2360">
            <v>2336265</v>
          </cell>
          <cell r="G2360">
            <v>1781622.16</v>
          </cell>
          <cell r="H2360">
            <v>0</v>
          </cell>
          <cell r="I2360">
            <v>0</v>
          </cell>
          <cell r="AY2360">
            <v>0</v>
          </cell>
          <cell r="CK2360">
            <v>0</v>
          </cell>
          <cell r="CL2360">
            <v>0</v>
          </cell>
          <cell r="CM2360">
            <v>0</v>
          </cell>
        </row>
        <row r="2361">
          <cell r="F2361">
            <v>18585</v>
          </cell>
          <cell r="G2361">
            <v>18585</v>
          </cell>
          <cell r="H2361">
            <v>18583.25</v>
          </cell>
          <cell r="I2361">
            <v>0</v>
          </cell>
          <cell r="AY2361">
            <v>345</v>
          </cell>
          <cell r="CK2361">
            <v>0</v>
          </cell>
          <cell r="CL2361">
            <v>0</v>
          </cell>
          <cell r="CM2361">
            <v>0</v>
          </cell>
        </row>
        <row r="2362">
          <cell r="F2362">
            <v>9718</v>
          </cell>
          <cell r="G2362">
            <v>9718</v>
          </cell>
          <cell r="H2362">
            <v>5742.59</v>
          </cell>
          <cell r="I2362">
            <v>0</v>
          </cell>
          <cell r="AY2362">
            <v>0</v>
          </cell>
          <cell r="CK2362">
            <v>0</v>
          </cell>
          <cell r="CL2362">
            <v>0</v>
          </cell>
          <cell r="CM2362">
            <v>0</v>
          </cell>
        </row>
        <row r="2363">
          <cell r="F2363">
            <v>11889</v>
          </cell>
          <cell r="G2363">
            <v>12168.98</v>
          </cell>
          <cell r="H2363">
            <v>10367.040000000001</v>
          </cell>
          <cell r="I2363">
            <v>0</v>
          </cell>
          <cell r="AY2363">
            <v>731.54</v>
          </cell>
          <cell r="CK2363">
            <v>0</v>
          </cell>
          <cell r="CL2363">
            <v>0</v>
          </cell>
          <cell r="CM2363">
            <v>0</v>
          </cell>
        </row>
        <row r="2364">
          <cell r="F2364">
            <v>10520</v>
          </cell>
          <cell r="G2364">
            <v>10520</v>
          </cell>
          <cell r="H2364">
            <v>6570.01</v>
          </cell>
          <cell r="I2364">
            <v>0</v>
          </cell>
          <cell r="AY2364">
            <v>474.41</v>
          </cell>
          <cell r="CK2364">
            <v>0</v>
          </cell>
          <cell r="CL2364">
            <v>0</v>
          </cell>
          <cell r="CM2364">
            <v>0</v>
          </cell>
        </row>
        <row r="2365">
          <cell r="F2365">
            <v>2500</v>
          </cell>
          <cell r="G2365">
            <v>3619.16</v>
          </cell>
          <cell r="H2365">
            <v>2919.4</v>
          </cell>
          <cell r="I2365">
            <v>600</v>
          </cell>
          <cell r="AY2365">
            <v>0</v>
          </cell>
          <cell r="CK2365">
            <v>0</v>
          </cell>
          <cell r="CL2365">
            <v>0</v>
          </cell>
          <cell r="CM2365">
            <v>0</v>
          </cell>
        </row>
        <row r="2366">
          <cell r="F2366">
            <v>32650</v>
          </cell>
          <cell r="G2366">
            <v>59558.53</v>
          </cell>
          <cell r="H2366">
            <v>59558.53</v>
          </cell>
          <cell r="I2366">
            <v>0</v>
          </cell>
          <cell r="AY2366">
            <v>30468.76</v>
          </cell>
          <cell r="CK2366">
            <v>0</v>
          </cell>
          <cell r="CL2366">
            <v>0</v>
          </cell>
          <cell r="CM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CK2367">
            <v>0</v>
          </cell>
          <cell r="CL2367">
            <v>0</v>
          </cell>
          <cell r="CM2367">
            <v>0</v>
          </cell>
        </row>
        <row r="2368">
          <cell r="F2368">
            <v>0</v>
          </cell>
          <cell r="G2368">
            <v>23157.759999999998</v>
          </cell>
          <cell r="H2368">
            <v>15134.02</v>
          </cell>
          <cell r="I2368">
            <v>0</v>
          </cell>
          <cell r="AY2368">
            <v>0</v>
          </cell>
          <cell r="CK2368">
            <v>0</v>
          </cell>
          <cell r="CL2368">
            <v>0</v>
          </cell>
          <cell r="CM2368">
            <v>0</v>
          </cell>
        </row>
        <row r="2369">
          <cell r="F2369">
            <v>5000</v>
          </cell>
          <cell r="G2369">
            <v>4000</v>
          </cell>
          <cell r="H2369">
            <v>273.82</v>
          </cell>
          <cell r="I2369">
            <v>0</v>
          </cell>
          <cell r="AY2369">
            <v>0</v>
          </cell>
          <cell r="CK2369">
            <v>0</v>
          </cell>
          <cell r="CL2369">
            <v>0</v>
          </cell>
          <cell r="CM2369">
            <v>0</v>
          </cell>
        </row>
        <row r="2370">
          <cell r="F2370">
            <v>1500</v>
          </cell>
          <cell r="G2370">
            <v>2500</v>
          </cell>
          <cell r="H2370">
            <v>1500</v>
          </cell>
          <cell r="I2370">
            <v>231</v>
          </cell>
          <cell r="AY2370">
            <v>0</v>
          </cell>
          <cell r="CK2370">
            <v>0</v>
          </cell>
          <cell r="CL2370">
            <v>0</v>
          </cell>
          <cell r="CM2370">
            <v>0</v>
          </cell>
        </row>
        <row r="2371">
          <cell r="F2371">
            <v>32743</v>
          </cell>
          <cell r="G2371">
            <v>25743</v>
          </cell>
          <cell r="H2371">
            <v>1633</v>
          </cell>
          <cell r="I2371">
            <v>7055.25</v>
          </cell>
          <cell r="AY2371">
            <v>0</v>
          </cell>
          <cell r="CK2371">
            <v>0</v>
          </cell>
          <cell r="CL2371">
            <v>0</v>
          </cell>
          <cell r="CM2371">
            <v>0</v>
          </cell>
        </row>
        <row r="2372">
          <cell r="F2372">
            <v>30000</v>
          </cell>
          <cell r="G2372">
            <v>30000</v>
          </cell>
          <cell r="H2372">
            <v>29269.54</v>
          </cell>
          <cell r="I2372">
            <v>728.46</v>
          </cell>
          <cell r="AY2372">
            <v>0</v>
          </cell>
          <cell r="CK2372">
            <v>0</v>
          </cell>
          <cell r="CL2372">
            <v>0</v>
          </cell>
          <cell r="CM2372">
            <v>0</v>
          </cell>
        </row>
        <row r="2373">
          <cell r="F2373">
            <v>154811</v>
          </cell>
          <cell r="G2373">
            <v>154811</v>
          </cell>
          <cell r="H2373">
            <v>83683.97</v>
          </cell>
          <cell r="I2373">
            <v>14097.23</v>
          </cell>
          <cell r="AY2373">
            <v>0</v>
          </cell>
          <cell r="CK2373">
            <v>0</v>
          </cell>
          <cell r="CL2373">
            <v>0</v>
          </cell>
          <cell r="CM2373">
            <v>0</v>
          </cell>
        </row>
        <row r="2374">
          <cell r="F2374">
            <v>10208</v>
          </cell>
          <cell r="G2374">
            <v>10208</v>
          </cell>
          <cell r="H2374">
            <v>8134.41</v>
          </cell>
          <cell r="I2374">
            <v>0</v>
          </cell>
          <cell r="AY2374">
            <v>0</v>
          </cell>
          <cell r="CK2374">
            <v>0</v>
          </cell>
          <cell r="CL2374">
            <v>0</v>
          </cell>
          <cell r="CM2374">
            <v>0</v>
          </cell>
        </row>
        <row r="2375">
          <cell r="F2375">
            <v>12232</v>
          </cell>
          <cell r="G2375">
            <v>12232</v>
          </cell>
          <cell r="H2375">
            <v>6874.5</v>
          </cell>
          <cell r="I2375">
            <v>0</v>
          </cell>
          <cell r="AY2375">
            <v>0</v>
          </cell>
          <cell r="CK2375">
            <v>0</v>
          </cell>
          <cell r="CL2375">
            <v>0</v>
          </cell>
          <cell r="CM2375">
            <v>0</v>
          </cell>
        </row>
        <row r="2376">
          <cell r="F2376">
            <v>2550000</v>
          </cell>
          <cell r="G2376">
            <v>4550000</v>
          </cell>
          <cell r="H2376">
            <v>1935239.03</v>
          </cell>
          <cell r="I2376">
            <v>432649.01</v>
          </cell>
          <cell r="AY2376">
            <v>0</v>
          </cell>
          <cell r="CK2376">
            <v>100000</v>
          </cell>
          <cell r="CL2376">
            <v>100000</v>
          </cell>
          <cell r="CM2376">
            <v>100000</v>
          </cell>
        </row>
        <row r="2377">
          <cell r="F2377">
            <v>130000</v>
          </cell>
          <cell r="G2377">
            <v>130000</v>
          </cell>
          <cell r="H2377">
            <v>29769</v>
          </cell>
          <cell r="I2377">
            <v>1408.5</v>
          </cell>
          <cell r="AY2377">
            <v>264</v>
          </cell>
          <cell r="CK2377">
            <v>0</v>
          </cell>
          <cell r="CL2377">
            <v>0</v>
          </cell>
          <cell r="CM2377">
            <v>0</v>
          </cell>
        </row>
        <row r="2378">
          <cell r="F2378">
            <v>50000</v>
          </cell>
          <cell r="G2378">
            <v>50000</v>
          </cell>
          <cell r="H2378">
            <v>0</v>
          </cell>
          <cell r="I2378">
            <v>0</v>
          </cell>
          <cell r="AY2378">
            <v>0</v>
          </cell>
          <cell r="CK2378">
            <v>0</v>
          </cell>
          <cell r="CL2378">
            <v>0</v>
          </cell>
          <cell r="CM2378">
            <v>0</v>
          </cell>
        </row>
        <row r="2379">
          <cell r="F2379">
            <v>236858</v>
          </cell>
          <cell r="G2379">
            <v>142131.35</v>
          </cell>
          <cell r="H2379">
            <v>36384.39</v>
          </cell>
          <cell r="I2379">
            <v>2850</v>
          </cell>
          <cell r="AY2379">
            <v>0</v>
          </cell>
          <cell r="CK2379">
            <v>0</v>
          </cell>
          <cell r="CL2379">
            <v>0</v>
          </cell>
          <cell r="CM2379">
            <v>0</v>
          </cell>
        </row>
        <row r="2380">
          <cell r="F2380">
            <v>1600</v>
          </cell>
          <cell r="G2380">
            <v>1600</v>
          </cell>
          <cell r="H2380">
            <v>1593</v>
          </cell>
          <cell r="I2380">
            <v>7</v>
          </cell>
          <cell r="AY2380">
            <v>0</v>
          </cell>
          <cell r="CK2380">
            <v>0</v>
          </cell>
          <cell r="CL2380">
            <v>0</v>
          </cell>
          <cell r="CM2380">
            <v>0</v>
          </cell>
        </row>
        <row r="2381">
          <cell r="F2381">
            <v>24589</v>
          </cell>
          <cell r="G2381">
            <v>24589</v>
          </cell>
          <cell r="H2381">
            <v>22699.119999999999</v>
          </cell>
          <cell r="I2381">
            <v>666.37</v>
          </cell>
          <cell r="AY2381">
            <v>347.96</v>
          </cell>
          <cell r="CK2381">
            <v>0</v>
          </cell>
          <cell r="CL2381">
            <v>0</v>
          </cell>
          <cell r="CM2381">
            <v>0</v>
          </cell>
        </row>
        <row r="2382">
          <cell r="F2382">
            <v>530000</v>
          </cell>
          <cell r="G2382">
            <v>530000</v>
          </cell>
          <cell r="H2382">
            <v>8206.4599999999991</v>
          </cell>
          <cell r="I2382">
            <v>56787.71</v>
          </cell>
          <cell r="AY2382">
            <v>0</v>
          </cell>
          <cell r="CK2382">
            <v>0</v>
          </cell>
          <cell r="CL2382">
            <v>0</v>
          </cell>
          <cell r="CM2382">
            <v>0</v>
          </cell>
        </row>
        <row r="2383">
          <cell r="F2383">
            <v>4882</v>
          </cell>
          <cell r="G2383">
            <v>4882</v>
          </cell>
          <cell r="H2383">
            <v>2002.06</v>
          </cell>
          <cell r="I2383">
            <v>332.85</v>
          </cell>
          <cell r="AY2383">
            <v>0</v>
          </cell>
          <cell r="CK2383">
            <v>0</v>
          </cell>
          <cell r="CL2383">
            <v>0</v>
          </cell>
          <cell r="CM2383">
            <v>0</v>
          </cell>
        </row>
        <row r="2384">
          <cell r="F2384">
            <v>7111</v>
          </cell>
          <cell r="G2384">
            <v>7111</v>
          </cell>
          <cell r="H2384">
            <v>5680.5</v>
          </cell>
          <cell r="I2384">
            <v>601</v>
          </cell>
          <cell r="AY2384">
            <v>666</v>
          </cell>
          <cell r="CK2384">
            <v>0</v>
          </cell>
          <cell r="CL2384">
            <v>0</v>
          </cell>
          <cell r="CM2384">
            <v>0</v>
          </cell>
        </row>
        <row r="2385">
          <cell r="F2385">
            <v>977350</v>
          </cell>
          <cell r="G2385">
            <v>950250</v>
          </cell>
          <cell r="H2385">
            <v>28189.040000000001</v>
          </cell>
          <cell r="I2385">
            <v>400938.37</v>
          </cell>
          <cell r="AY2385">
            <v>0</v>
          </cell>
          <cell r="CK2385">
            <v>0</v>
          </cell>
          <cell r="CL2385">
            <v>0</v>
          </cell>
          <cell r="CM2385">
            <v>0</v>
          </cell>
        </row>
        <row r="2386">
          <cell r="F2386">
            <v>130000</v>
          </cell>
          <cell r="G2386">
            <v>121000</v>
          </cell>
          <cell r="H2386">
            <v>111343.69</v>
          </cell>
          <cell r="I2386">
            <v>2838.2</v>
          </cell>
          <cell r="AY2386">
            <v>0</v>
          </cell>
          <cell r="CK2386">
            <v>0</v>
          </cell>
          <cell r="CL2386">
            <v>0</v>
          </cell>
          <cell r="CM2386">
            <v>0</v>
          </cell>
        </row>
        <row r="2387">
          <cell r="F2387">
            <v>60000</v>
          </cell>
          <cell r="G2387">
            <v>60000</v>
          </cell>
          <cell r="H2387">
            <v>40936</v>
          </cell>
          <cell r="I2387">
            <v>2699</v>
          </cell>
          <cell r="AY2387">
            <v>0</v>
          </cell>
          <cell r="CK2387">
            <v>0</v>
          </cell>
          <cell r="CL2387">
            <v>0</v>
          </cell>
          <cell r="CM2387">
            <v>0</v>
          </cell>
        </row>
        <row r="2388">
          <cell r="F2388">
            <v>14190</v>
          </cell>
          <cell r="G2388">
            <v>7190</v>
          </cell>
          <cell r="H2388">
            <v>4732.32</v>
          </cell>
          <cell r="I2388">
            <v>40.1</v>
          </cell>
          <cell r="AY2388">
            <v>873</v>
          </cell>
          <cell r="CK2388">
            <v>0</v>
          </cell>
          <cell r="CL2388">
            <v>0</v>
          </cell>
          <cell r="CM2388">
            <v>0</v>
          </cell>
        </row>
        <row r="2389">
          <cell r="F2389">
            <v>935</v>
          </cell>
          <cell r="G2389">
            <v>7935</v>
          </cell>
          <cell r="H2389">
            <v>4111.1499999999996</v>
          </cell>
          <cell r="I2389">
            <v>481.81</v>
          </cell>
          <cell r="AY2389">
            <v>0</v>
          </cell>
          <cell r="CK2389">
            <v>0</v>
          </cell>
          <cell r="CL2389">
            <v>0</v>
          </cell>
          <cell r="CM2389">
            <v>0</v>
          </cell>
        </row>
        <row r="2390">
          <cell r="F2390">
            <v>3160</v>
          </cell>
          <cell r="G2390">
            <v>10360</v>
          </cell>
          <cell r="H2390">
            <v>1275.92</v>
          </cell>
          <cell r="I2390">
            <v>0</v>
          </cell>
          <cell r="AY2390">
            <v>0</v>
          </cell>
          <cell r="CK2390">
            <v>0</v>
          </cell>
          <cell r="CL2390">
            <v>0</v>
          </cell>
          <cell r="CM2390">
            <v>0</v>
          </cell>
        </row>
        <row r="2391">
          <cell r="F2391">
            <v>2000</v>
          </cell>
          <cell r="G2391">
            <v>3300</v>
          </cell>
          <cell r="H2391">
            <v>2285.66</v>
          </cell>
          <cell r="I2391">
            <v>355</v>
          </cell>
          <cell r="AY2391">
            <v>0</v>
          </cell>
          <cell r="CK2391">
            <v>0</v>
          </cell>
          <cell r="CL2391">
            <v>0</v>
          </cell>
          <cell r="CM2391">
            <v>0</v>
          </cell>
        </row>
        <row r="2392">
          <cell r="F2392">
            <v>24339</v>
          </cell>
          <cell r="G2392">
            <v>19339</v>
          </cell>
          <cell r="H2392">
            <v>9688.3700000000008</v>
          </cell>
          <cell r="I2392">
            <v>855.6</v>
          </cell>
          <cell r="AY2392">
            <v>29.9</v>
          </cell>
          <cell r="CK2392">
            <v>0</v>
          </cell>
          <cell r="CL2392">
            <v>0</v>
          </cell>
          <cell r="CM2392">
            <v>0</v>
          </cell>
        </row>
        <row r="2393">
          <cell r="F2393">
            <v>145353</v>
          </cell>
          <cell r="G2393">
            <v>145353</v>
          </cell>
          <cell r="H2393">
            <v>94253.97</v>
          </cell>
          <cell r="I2393">
            <v>6796.08</v>
          </cell>
          <cell r="AY2393">
            <v>4383.0200000000004</v>
          </cell>
          <cell r="CK2393">
            <v>0</v>
          </cell>
          <cell r="CL2393">
            <v>0</v>
          </cell>
          <cell r="CM2393">
            <v>0</v>
          </cell>
        </row>
        <row r="2395">
          <cell r="F2395">
            <v>0</v>
          </cell>
          <cell r="G2395">
            <v>17000</v>
          </cell>
          <cell r="H2395">
            <v>0</v>
          </cell>
          <cell r="I2395">
            <v>0</v>
          </cell>
          <cell r="AY2395">
            <v>0</v>
          </cell>
          <cell r="CK2395">
            <v>0</v>
          </cell>
          <cell r="CL2395">
            <v>0</v>
          </cell>
          <cell r="CM2395">
            <v>0</v>
          </cell>
        </row>
        <row r="2396">
          <cell r="F2396">
            <v>0</v>
          </cell>
          <cell r="G2396">
            <v>506763.84</v>
          </cell>
          <cell r="H2396">
            <v>213763.84</v>
          </cell>
          <cell r="I2396">
            <v>259395.8</v>
          </cell>
          <cell r="AY2396">
            <v>0</v>
          </cell>
          <cell r="CK2396">
            <v>0</v>
          </cell>
          <cell r="CL2396">
            <v>0</v>
          </cell>
          <cell r="CM2396">
            <v>0</v>
          </cell>
        </row>
        <row r="2397">
          <cell r="F2397">
            <v>2501636</v>
          </cell>
          <cell r="G2397">
            <v>2501636</v>
          </cell>
          <cell r="H2397">
            <v>1991278.13</v>
          </cell>
          <cell r="I2397">
            <v>0</v>
          </cell>
          <cell r="AY2397">
            <v>221720.54</v>
          </cell>
          <cell r="CK2397">
            <v>0</v>
          </cell>
          <cell r="CL2397">
            <v>0</v>
          </cell>
          <cell r="CM2397">
            <v>0</v>
          </cell>
        </row>
        <row r="2398">
          <cell r="F2398">
            <v>118704</v>
          </cell>
          <cell r="G2398">
            <v>118704</v>
          </cell>
          <cell r="H2398">
            <v>100298</v>
          </cell>
          <cell r="I2398">
            <v>0</v>
          </cell>
          <cell r="AY2398">
            <v>10781</v>
          </cell>
          <cell r="CK2398">
            <v>0</v>
          </cell>
          <cell r="CL2398">
            <v>0</v>
          </cell>
          <cell r="CM2398">
            <v>0</v>
          </cell>
        </row>
        <row r="2399">
          <cell r="F2399">
            <v>185192</v>
          </cell>
          <cell r="G2399">
            <v>185192</v>
          </cell>
          <cell r="H2399">
            <v>88859.39</v>
          </cell>
          <cell r="I2399">
            <v>0</v>
          </cell>
          <cell r="AY2399">
            <v>0</v>
          </cell>
          <cell r="CK2399">
            <v>0</v>
          </cell>
          <cell r="CL2399">
            <v>0</v>
          </cell>
          <cell r="CM2399">
            <v>0</v>
          </cell>
        </row>
        <row r="2400">
          <cell r="F2400">
            <v>512328</v>
          </cell>
          <cell r="G2400">
            <v>512328</v>
          </cell>
          <cell r="H2400">
            <v>7106.26</v>
          </cell>
          <cell r="I2400">
            <v>0</v>
          </cell>
          <cell r="AY2400">
            <v>0</v>
          </cell>
          <cell r="CK2400">
            <v>0</v>
          </cell>
          <cell r="CL2400">
            <v>0</v>
          </cell>
          <cell r="CM2400">
            <v>0</v>
          </cell>
        </row>
        <row r="2401">
          <cell r="F2401">
            <v>15000</v>
          </cell>
          <cell r="G2401">
            <v>42718.77</v>
          </cell>
          <cell r="H2401">
            <v>42718.77</v>
          </cell>
          <cell r="I2401">
            <v>0</v>
          </cell>
          <cell r="AY2401">
            <v>1936.9</v>
          </cell>
          <cell r="CK2401">
            <v>0</v>
          </cell>
          <cell r="CL2401">
            <v>0</v>
          </cell>
          <cell r="CM2401">
            <v>0</v>
          </cell>
        </row>
        <row r="2402">
          <cell r="F2402">
            <v>0</v>
          </cell>
          <cell r="G2402">
            <v>82717.039999999994</v>
          </cell>
          <cell r="H2402">
            <v>82717.039999999994</v>
          </cell>
          <cell r="I2402">
            <v>0</v>
          </cell>
          <cell r="AY2402">
            <v>0</v>
          </cell>
          <cell r="CK2402">
            <v>0</v>
          </cell>
          <cell r="CL2402">
            <v>0</v>
          </cell>
          <cell r="CM2402">
            <v>0</v>
          </cell>
        </row>
        <row r="2403">
          <cell r="F2403">
            <v>229233</v>
          </cell>
          <cell r="G2403">
            <v>229233</v>
          </cell>
          <cell r="H2403">
            <v>181403.49</v>
          </cell>
          <cell r="I2403">
            <v>0</v>
          </cell>
          <cell r="AY2403">
            <v>0</v>
          </cell>
          <cell r="CK2403">
            <v>0</v>
          </cell>
          <cell r="CL2403">
            <v>0</v>
          </cell>
          <cell r="CM2403">
            <v>0</v>
          </cell>
        </row>
        <row r="2404">
          <cell r="F2404">
            <v>371390</v>
          </cell>
          <cell r="G2404">
            <v>371390</v>
          </cell>
          <cell r="H2404">
            <v>283567.52</v>
          </cell>
          <cell r="I2404">
            <v>0</v>
          </cell>
          <cell r="AY2404">
            <v>32346.67</v>
          </cell>
          <cell r="CK2404">
            <v>0</v>
          </cell>
          <cell r="CL2404">
            <v>0</v>
          </cell>
          <cell r="CM2404">
            <v>0</v>
          </cell>
        </row>
        <row r="2405">
          <cell r="F2405">
            <v>61230</v>
          </cell>
          <cell r="G2405">
            <v>61230</v>
          </cell>
          <cell r="H2405">
            <v>47740.73</v>
          </cell>
          <cell r="I2405">
            <v>0</v>
          </cell>
          <cell r="AY2405">
            <v>5462.17</v>
          </cell>
          <cell r="CK2405">
            <v>0</v>
          </cell>
          <cell r="CL2405">
            <v>0</v>
          </cell>
          <cell r="CM2405">
            <v>0</v>
          </cell>
        </row>
        <row r="2406">
          <cell r="F2406">
            <v>105600</v>
          </cell>
          <cell r="G2406">
            <v>105600</v>
          </cell>
          <cell r="H2406">
            <v>83199.67</v>
          </cell>
          <cell r="I2406">
            <v>0</v>
          </cell>
          <cell r="AY2406">
            <v>9360</v>
          </cell>
          <cell r="CK2406">
            <v>0</v>
          </cell>
          <cell r="CL2406">
            <v>0</v>
          </cell>
          <cell r="CM2406">
            <v>0</v>
          </cell>
        </row>
        <row r="2407">
          <cell r="F2407">
            <v>58458</v>
          </cell>
          <cell r="G2407">
            <v>62033.85</v>
          </cell>
          <cell r="H2407">
            <v>62033.85</v>
          </cell>
          <cell r="I2407">
            <v>0</v>
          </cell>
          <cell r="AY2407">
            <v>0</v>
          </cell>
          <cell r="CK2407">
            <v>0</v>
          </cell>
          <cell r="CL2407">
            <v>0</v>
          </cell>
          <cell r="CM2407">
            <v>0</v>
          </cell>
        </row>
        <row r="2408">
          <cell r="F2408">
            <v>333788</v>
          </cell>
          <cell r="G2408">
            <v>333788</v>
          </cell>
          <cell r="H2408">
            <v>234153.02</v>
          </cell>
          <cell r="I2408">
            <v>0</v>
          </cell>
          <cell r="AY2408">
            <v>24166.99</v>
          </cell>
          <cell r="CK2408">
            <v>0</v>
          </cell>
          <cell r="CL2408">
            <v>0</v>
          </cell>
          <cell r="CM2408">
            <v>0</v>
          </cell>
        </row>
        <row r="2409">
          <cell r="F2409">
            <v>25098</v>
          </cell>
          <cell r="G2409">
            <v>15626.41</v>
          </cell>
          <cell r="H2409">
            <v>14430.69</v>
          </cell>
          <cell r="I2409">
            <v>0</v>
          </cell>
          <cell r="AY2409">
            <v>0</v>
          </cell>
          <cell r="CK2409">
            <v>0</v>
          </cell>
          <cell r="CL2409">
            <v>0</v>
          </cell>
          <cell r="CM2409">
            <v>0</v>
          </cell>
        </row>
        <row r="2410">
          <cell r="F2410">
            <v>109773</v>
          </cell>
          <cell r="G2410">
            <v>118868.12</v>
          </cell>
          <cell r="H2410">
            <v>118868.12</v>
          </cell>
          <cell r="I2410">
            <v>0</v>
          </cell>
          <cell r="AY2410">
            <v>6989.76</v>
          </cell>
          <cell r="CK2410">
            <v>0</v>
          </cell>
          <cell r="CL2410">
            <v>0</v>
          </cell>
          <cell r="CM2410">
            <v>0</v>
          </cell>
        </row>
        <row r="2411">
          <cell r="F2411">
            <v>116248</v>
          </cell>
          <cell r="G2411">
            <v>116853.83</v>
          </cell>
          <cell r="H2411">
            <v>104479.32</v>
          </cell>
          <cell r="I2411">
            <v>0</v>
          </cell>
          <cell r="AY2411">
            <v>7357.32</v>
          </cell>
          <cell r="CK2411">
            <v>0</v>
          </cell>
          <cell r="CL2411">
            <v>0</v>
          </cell>
          <cell r="CM2411">
            <v>0</v>
          </cell>
        </row>
        <row r="2412">
          <cell r="F2412">
            <v>445299</v>
          </cell>
          <cell r="G2412">
            <v>445299</v>
          </cell>
          <cell r="H2412">
            <v>287718.7</v>
          </cell>
          <cell r="I2412">
            <v>0</v>
          </cell>
          <cell r="AY2412">
            <v>8973.0499999999993</v>
          </cell>
          <cell r="CK2412">
            <v>0</v>
          </cell>
          <cell r="CL2412">
            <v>0</v>
          </cell>
          <cell r="CM2412">
            <v>0</v>
          </cell>
        </row>
        <row r="2413">
          <cell r="F2413">
            <v>8312</v>
          </cell>
          <cell r="G2413">
            <v>8312</v>
          </cell>
          <cell r="H2413">
            <v>5175</v>
          </cell>
          <cell r="I2413">
            <v>0</v>
          </cell>
          <cell r="AY2413">
            <v>575</v>
          </cell>
          <cell r="CK2413">
            <v>0</v>
          </cell>
          <cell r="CL2413">
            <v>0</v>
          </cell>
          <cell r="CM2413">
            <v>0</v>
          </cell>
        </row>
        <row r="2414">
          <cell r="F2414">
            <v>65000</v>
          </cell>
          <cell r="G2414">
            <v>65000</v>
          </cell>
          <cell r="H2414">
            <v>38230.949999999997</v>
          </cell>
          <cell r="I2414">
            <v>5430.14</v>
          </cell>
          <cell r="AY2414">
            <v>0</v>
          </cell>
          <cell r="CK2414">
            <v>0</v>
          </cell>
          <cell r="CL2414">
            <v>0</v>
          </cell>
          <cell r="CM2414">
            <v>0</v>
          </cell>
        </row>
        <row r="2415">
          <cell r="F2415">
            <v>3795</v>
          </cell>
          <cell r="G2415">
            <v>3795</v>
          </cell>
          <cell r="H2415">
            <v>0</v>
          </cell>
          <cell r="I2415">
            <v>0</v>
          </cell>
          <cell r="AY2415">
            <v>0</v>
          </cell>
          <cell r="CK2415">
            <v>0</v>
          </cell>
          <cell r="CL2415">
            <v>0</v>
          </cell>
          <cell r="CM2415">
            <v>0</v>
          </cell>
        </row>
        <row r="2416">
          <cell r="F2416">
            <v>5000</v>
          </cell>
          <cell r="G2416">
            <v>5000</v>
          </cell>
          <cell r="H2416">
            <v>2068.88</v>
          </cell>
          <cell r="I2416">
            <v>2930.12</v>
          </cell>
          <cell r="AY2416">
            <v>18</v>
          </cell>
          <cell r="CK2416">
            <v>0</v>
          </cell>
          <cell r="CL2416">
            <v>0</v>
          </cell>
          <cell r="CM2416">
            <v>0</v>
          </cell>
        </row>
        <row r="2417">
          <cell r="F2417">
            <v>40000</v>
          </cell>
          <cell r="G2417">
            <v>40000</v>
          </cell>
          <cell r="H2417">
            <v>35230.14</v>
          </cell>
          <cell r="I2417">
            <v>0</v>
          </cell>
          <cell r="AY2417">
            <v>0</v>
          </cell>
          <cell r="CK2417">
            <v>0</v>
          </cell>
          <cell r="CL2417">
            <v>0</v>
          </cell>
          <cell r="CM2417">
            <v>0</v>
          </cell>
        </row>
        <row r="2418">
          <cell r="F2418">
            <v>9135</v>
          </cell>
          <cell r="G2418">
            <v>33135</v>
          </cell>
          <cell r="H2418">
            <v>20520.330000000002</v>
          </cell>
          <cell r="I2418">
            <v>7235.5</v>
          </cell>
          <cell r="AY2418">
            <v>0</v>
          </cell>
          <cell r="CK2418">
            <v>0</v>
          </cell>
          <cell r="CL2418">
            <v>0</v>
          </cell>
          <cell r="CM2418">
            <v>0</v>
          </cell>
        </row>
        <row r="2419">
          <cell r="F2419">
            <v>260000</v>
          </cell>
          <cell r="G2419">
            <v>260000</v>
          </cell>
          <cell r="H2419">
            <v>215349.96</v>
          </cell>
          <cell r="I2419">
            <v>43011.16</v>
          </cell>
          <cell r="AY2419">
            <v>0</v>
          </cell>
          <cell r="CK2419">
            <v>0</v>
          </cell>
          <cell r="CL2419">
            <v>0</v>
          </cell>
          <cell r="CM2419">
            <v>0</v>
          </cell>
        </row>
        <row r="2420">
          <cell r="F2420">
            <v>14000</v>
          </cell>
          <cell r="G2420">
            <v>21000</v>
          </cell>
          <cell r="H2420">
            <v>7394.76</v>
          </cell>
          <cell r="I2420">
            <v>628.64</v>
          </cell>
          <cell r="AY2420">
            <v>845.8</v>
          </cell>
          <cell r="CK2420">
            <v>0</v>
          </cell>
          <cell r="CL2420">
            <v>0</v>
          </cell>
          <cell r="CM2420">
            <v>0</v>
          </cell>
        </row>
        <row r="2421">
          <cell r="F2421">
            <v>70056</v>
          </cell>
          <cell r="G2421">
            <v>70056</v>
          </cell>
          <cell r="H2421">
            <v>35542.94</v>
          </cell>
          <cell r="I2421">
            <v>3002</v>
          </cell>
          <cell r="AY2421">
            <v>0</v>
          </cell>
          <cell r="CK2421">
            <v>0</v>
          </cell>
          <cell r="CL2421">
            <v>0</v>
          </cell>
          <cell r="CM2421">
            <v>0</v>
          </cell>
        </row>
        <row r="2422">
          <cell r="F2422">
            <v>5000</v>
          </cell>
          <cell r="G2422">
            <v>5000</v>
          </cell>
          <cell r="H2422">
            <v>940.25</v>
          </cell>
          <cell r="I2422">
            <v>920</v>
          </cell>
          <cell r="AY2422">
            <v>0</v>
          </cell>
          <cell r="CK2422">
            <v>0</v>
          </cell>
          <cell r="CL2422">
            <v>0</v>
          </cell>
          <cell r="CM2422">
            <v>0</v>
          </cell>
        </row>
        <row r="2423">
          <cell r="F2423">
            <v>12656</v>
          </cell>
          <cell r="G2423">
            <v>12656</v>
          </cell>
          <cell r="H2423">
            <v>3675</v>
          </cell>
          <cell r="I2423">
            <v>916.35</v>
          </cell>
          <cell r="AY2423">
            <v>470</v>
          </cell>
          <cell r="CK2423">
            <v>0</v>
          </cell>
          <cell r="CL2423">
            <v>0</v>
          </cell>
          <cell r="CM2423">
            <v>0</v>
          </cell>
        </row>
        <row r="2424">
          <cell r="F2424">
            <v>190029</v>
          </cell>
          <cell r="G2424">
            <v>155529</v>
          </cell>
          <cell r="H2424">
            <v>96372.62</v>
          </cell>
          <cell r="I2424">
            <v>4464.3500000000004</v>
          </cell>
          <cell r="AY2424">
            <v>2086.84</v>
          </cell>
          <cell r="CK2424">
            <v>0</v>
          </cell>
          <cell r="CL2424">
            <v>0</v>
          </cell>
          <cell r="CM2424">
            <v>0</v>
          </cell>
        </row>
        <row r="2425">
          <cell r="F2425">
            <v>42776</v>
          </cell>
          <cell r="G2425">
            <v>42776</v>
          </cell>
          <cell r="H2425">
            <v>28488.39</v>
          </cell>
          <cell r="I2425">
            <v>4920.1400000000003</v>
          </cell>
          <cell r="AY2425">
            <v>216.2</v>
          </cell>
          <cell r="CK2425">
            <v>0</v>
          </cell>
          <cell r="CL2425">
            <v>0</v>
          </cell>
          <cell r="CM2425">
            <v>0</v>
          </cell>
        </row>
        <row r="2426">
          <cell r="F2426">
            <v>11900</v>
          </cell>
          <cell r="G2426">
            <v>5000</v>
          </cell>
          <cell r="H2426">
            <v>2164</v>
          </cell>
          <cell r="I2426">
            <v>0</v>
          </cell>
          <cell r="AY2426">
            <v>240</v>
          </cell>
          <cell r="CK2426">
            <v>0</v>
          </cell>
          <cell r="CL2426">
            <v>0</v>
          </cell>
          <cell r="CM2426">
            <v>0</v>
          </cell>
        </row>
        <row r="2427">
          <cell r="F2427">
            <v>2443</v>
          </cell>
          <cell r="G2427">
            <v>7443</v>
          </cell>
          <cell r="H2427">
            <v>1529.45</v>
          </cell>
          <cell r="I2427">
            <v>240</v>
          </cell>
          <cell r="AY2427">
            <v>0</v>
          </cell>
          <cell r="CK2427">
            <v>0</v>
          </cell>
          <cell r="CL2427">
            <v>0</v>
          </cell>
          <cell r="CM2427">
            <v>0</v>
          </cell>
        </row>
        <row r="2428">
          <cell r="F2428">
            <v>35000</v>
          </cell>
          <cell r="G2428">
            <v>26000</v>
          </cell>
          <cell r="H2428">
            <v>17440.25</v>
          </cell>
          <cell r="I2428">
            <v>351.51</v>
          </cell>
          <cell r="AY2428">
            <v>0</v>
          </cell>
          <cell r="CK2428">
            <v>0</v>
          </cell>
          <cell r="CL2428">
            <v>0</v>
          </cell>
          <cell r="CM2428">
            <v>0</v>
          </cell>
        </row>
        <row r="2429">
          <cell r="F2429">
            <v>14829</v>
          </cell>
          <cell r="G2429">
            <v>8729</v>
          </cell>
          <cell r="H2429">
            <v>4407.82</v>
          </cell>
          <cell r="I2429">
            <v>517.5</v>
          </cell>
          <cell r="AY2429">
            <v>0</v>
          </cell>
          <cell r="CK2429">
            <v>0</v>
          </cell>
          <cell r="CL2429">
            <v>0</v>
          </cell>
          <cell r="CM2429">
            <v>0</v>
          </cell>
        </row>
        <row r="2430">
          <cell r="F2430">
            <v>2132</v>
          </cell>
          <cell r="G2430">
            <v>2132</v>
          </cell>
          <cell r="H2430">
            <v>1625.99</v>
          </cell>
          <cell r="I2430">
            <v>0</v>
          </cell>
          <cell r="AY2430">
            <v>0</v>
          </cell>
          <cell r="CK2430">
            <v>0</v>
          </cell>
          <cell r="CL2430">
            <v>0</v>
          </cell>
          <cell r="CM2430">
            <v>0</v>
          </cell>
        </row>
        <row r="2431">
          <cell r="F2431">
            <v>2000</v>
          </cell>
          <cell r="G2431">
            <v>16500</v>
          </cell>
          <cell r="H2431">
            <v>9881.64</v>
          </cell>
          <cell r="I2431">
            <v>5600.81</v>
          </cell>
          <cell r="AY2431">
            <v>0</v>
          </cell>
          <cell r="CK2431">
            <v>0</v>
          </cell>
          <cell r="CL2431">
            <v>0</v>
          </cell>
          <cell r="CM2431">
            <v>0</v>
          </cell>
        </row>
        <row r="2432">
          <cell r="F2432">
            <v>2000</v>
          </cell>
          <cell r="G2432">
            <v>14000</v>
          </cell>
          <cell r="H2432">
            <v>13950</v>
          </cell>
          <cell r="I2432">
            <v>0</v>
          </cell>
          <cell r="AY2432">
            <v>0</v>
          </cell>
          <cell r="CK2432">
            <v>0</v>
          </cell>
          <cell r="CL2432">
            <v>0</v>
          </cell>
          <cell r="CM2432">
            <v>0</v>
          </cell>
        </row>
        <row r="2433">
          <cell r="F2433">
            <v>1468</v>
          </cell>
          <cell r="G2433">
            <v>1468</v>
          </cell>
          <cell r="H2433">
            <v>1302.49</v>
          </cell>
          <cell r="I2433">
            <v>0</v>
          </cell>
          <cell r="AY2433">
            <v>8</v>
          </cell>
          <cell r="CK2433">
            <v>0</v>
          </cell>
          <cell r="CL2433">
            <v>0</v>
          </cell>
          <cell r="CM2433">
            <v>0</v>
          </cell>
        </row>
        <row r="2434">
          <cell r="F2434">
            <v>5000</v>
          </cell>
          <cell r="G2434">
            <v>5000</v>
          </cell>
          <cell r="H2434">
            <v>1687.43</v>
          </cell>
          <cell r="I2434">
            <v>0</v>
          </cell>
          <cell r="AY2434">
            <v>0</v>
          </cell>
          <cell r="CK2434">
            <v>0</v>
          </cell>
          <cell r="CL2434">
            <v>0</v>
          </cell>
          <cell r="CM2434">
            <v>0</v>
          </cell>
        </row>
        <row r="2435">
          <cell r="F2435">
            <v>2000</v>
          </cell>
          <cell r="G2435">
            <v>5800</v>
          </cell>
          <cell r="H2435">
            <v>4853.45</v>
          </cell>
          <cell r="I2435">
            <v>132</v>
          </cell>
          <cell r="AY2435">
            <v>0</v>
          </cell>
          <cell r="CK2435">
            <v>0</v>
          </cell>
          <cell r="CL2435">
            <v>0</v>
          </cell>
          <cell r="CM2435">
            <v>0</v>
          </cell>
        </row>
        <row r="2436">
          <cell r="F2436">
            <v>41245</v>
          </cell>
          <cell r="G2436">
            <v>41245</v>
          </cell>
          <cell r="H2436">
            <v>26294.85</v>
          </cell>
          <cell r="I2436">
            <v>2794.86</v>
          </cell>
          <cell r="AY2436">
            <v>1500.14</v>
          </cell>
          <cell r="CK2436">
            <v>0</v>
          </cell>
          <cell r="CL2436">
            <v>0</v>
          </cell>
          <cell r="CM2436">
            <v>0</v>
          </cell>
        </row>
        <row r="2437">
          <cell r="F2437">
            <v>2721</v>
          </cell>
          <cell r="G2437">
            <v>1721</v>
          </cell>
          <cell r="H2437">
            <v>0</v>
          </cell>
          <cell r="I2437">
            <v>0</v>
          </cell>
          <cell r="AY2437">
            <v>0</v>
          </cell>
          <cell r="CK2437">
            <v>0</v>
          </cell>
          <cell r="CL2437">
            <v>0</v>
          </cell>
          <cell r="CM2437">
            <v>0</v>
          </cell>
        </row>
        <row r="2438">
          <cell r="F2438">
            <v>40000</v>
          </cell>
          <cell r="G2438">
            <v>79500</v>
          </cell>
          <cell r="H2438">
            <v>65789.710000000006</v>
          </cell>
          <cell r="I2438">
            <v>8128</v>
          </cell>
          <cell r="AY2438">
            <v>0</v>
          </cell>
          <cell r="CK2438">
            <v>0</v>
          </cell>
          <cell r="CL2438">
            <v>0</v>
          </cell>
          <cell r="CM2438">
            <v>0</v>
          </cell>
        </row>
        <row r="2439">
          <cell r="F2439">
            <v>1000</v>
          </cell>
          <cell r="G2439">
            <v>2200</v>
          </cell>
          <cell r="H2439">
            <v>2103</v>
          </cell>
          <cell r="I2439">
            <v>0</v>
          </cell>
          <cell r="AY2439">
            <v>0</v>
          </cell>
          <cell r="CK2439">
            <v>0</v>
          </cell>
          <cell r="CL2439">
            <v>0</v>
          </cell>
          <cell r="CM2439">
            <v>0</v>
          </cell>
        </row>
        <row r="2440">
          <cell r="F2440">
            <v>0</v>
          </cell>
          <cell r="G2440">
            <v>38936.160000000003</v>
          </cell>
          <cell r="H2440">
            <v>9049.91</v>
          </cell>
          <cell r="I2440">
            <v>0</v>
          </cell>
          <cell r="AY2440">
            <v>0</v>
          </cell>
          <cell r="CK2440">
            <v>0</v>
          </cell>
          <cell r="CL2440">
            <v>0</v>
          </cell>
          <cell r="CM2440">
            <v>0</v>
          </cell>
        </row>
        <row r="2441">
          <cell r="F2441">
            <v>0</v>
          </cell>
          <cell r="G2441">
            <v>4300</v>
          </cell>
          <cell r="H2441">
            <v>4300</v>
          </cell>
          <cell r="I2441">
            <v>0</v>
          </cell>
          <cell r="AY2441">
            <v>0</v>
          </cell>
          <cell r="CK2441">
            <v>0</v>
          </cell>
          <cell r="CL2441">
            <v>0</v>
          </cell>
          <cell r="CM2441">
            <v>0</v>
          </cell>
        </row>
        <row r="2442">
          <cell r="F2442">
            <v>897204</v>
          </cell>
          <cell r="G2442">
            <v>897204</v>
          </cell>
          <cell r="H2442">
            <v>717912</v>
          </cell>
          <cell r="I2442">
            <v>0</v>
          </cell>
          <cell r="AY2442">
            <v>78506</v>
          </cell>
          <cell r="CK2442">
            <v>0</v>
          </cell>
          <cell r="CL2442">
            <v>0</v>
          </cell>
          <cell r="CM2442">
            <v>0</v>
          </cell>
        </row>
        <row r="2443">
          <cell r="F2443">
            <v>33516</v>
          </cell>
          <cell r="G2443">
            <v>33516</v>
          </cell>
          <cell r="H2443">
            <v>26397</v>
          </cell>
          <cell r="I2443">
            <v>0</v>
          </cell>
          <cell r="AY2443">
            <v>2933</v>
          </cell>
          <cell r="CK2443">
            <v>0</v>
          </cell>
          <cell r="CL2443">
            <v>0</v>
          </cell>
          <cell r="CM2443">
            <v>0</v>
          </cell>
        </row>
        <row r="2444">
          <cell r="F2444">
            <v>70424</v>
          </cell>
          <cell r="G2444">
            <v>70424</v>
          </cell>
          <cell r="H2444">
            <v>32786</v>
          </cell>
          <cell r="I2444">
            <v>0</v>
          </cell>
          <cell r="AY2444">
            <v>0</v>
          </cell>
          <cell r="CK2444">
            <v>0</v>
          </cell>
          <cell r="CL2444">
            <v>0</v>
          </cell>
          <cell r="CM2444">
            <v>0</v>
          </cell>
        </row>
        <row r="2445">
          <cell r="F2445">
            <v>150000</v>
          </cell>
          <cell r="G2445">
            <v>150000</v>
          </cell>
          <cell r="H2445">
            <v>0</v>
          </cell>
          <cell r="I2445">
            <v>0</v>
          </cell>
          <cell r="AY2445">
            <v>0</v>
          </cell>
          <cell r="CK2445">
            <v>0</v>
          </cell>
          <cell r="CL2445">
            <v>0</v>
          </cell>
          <cell r="CM2445">
            <v>0</v>
          </cell>
        </row>
        <row r="2446">
          <cell r="F2446">
            <v>109906</v>
          </cell>
          <cell r="G2446">
            <v>109906</v>
          </cell>
          <cell r="H2446">
            <v>85101.440000000002</v>
          </cell>
          <cell r="I2446">
            <v>0</v>
          </cell>
          <cell r="AY2446">
            <v>9480.7800000000007</v>
          </cell>
          <cell r="CK2446">
            <v>0</v>
          </cell>
          <cell r="CL2446">
            <v>0</v>
          </cell>
          <cell r="CM2446">
            <v>0</v>
          </cell>
        </row>
        <row r="2447">
          <cell r="F2447">
            <v>19075</v>
          </cell>
          <cell r="G2447">
            <v>19075</v>
          </cell>
          <cell r="H2447">
            <v>15158.23</v>
          </cell>
          <cell r="I2447">
            <v>0</v>
          </cell>
          <cell r="AY2447">
            <v>1693.22</v>
          </cell>
          <cell r="CK2447">
            <v>0</v>
          </cell>
          <cell r="CL2447">
            <v>0</v>
          </cell>
          <cell r="CM2447">
            <v>0</v>
          </cell>
        </row>
        <row r="2448">
          <cell r="F2448">
            <v>19800</v>
          </cell>
          <cell r="G2448">
            <v>19800</v>
          </cell>
          <cell r="H2448">
            <v>15795</v>
          </cell>
          <cell r="I2448">
            <v>0</v>
          </cell>
          <cell r="AY2448">
            <v>1755</v>
          </cell>
          <cell r="CK2448">
            <v>0</v>
          </cell>
          <cell r="CL2448">
            <v>0</v>
          </cell>
          <cell r="CM2448">
            <v>0</v>
          </cell>
        </row>
        <row r="2449">
          <cell r="F2449">
            <v>20683</v>
          </cell>
          <cell r="G2449">
            <v>22221.81</v>
          </cell>
          <cell r="H2449">
            <v>22221.81</v>
          </cell>
          <cell r="I2449">
            <v>0</v>
          </cell>
          <cell r="AY2449">
            <v>0</v>
          </cell>
          <cell r="CK2449">
            <v>0</v>
          </cell>
          <cell r="CL2449">
            <v>0</v>
          </cell>
          <cell r="CM2449">
            <v>0</v>
          </cell>
        </row>
        <row r="2450">
          <cell r="F2450">
            <v>132388</v>
          </cell>
          <cell r="G2450">
            <v>132388</v>
          </cell>
          <cell r="H2450">
            <v>91790.56</v>
          </cell>
          <cell r="I2450">
            <v>0</v>
          </cell>
          <cell r="AY2450">
            <v>9674.7999999999993</v>
          </cell>
          <cell r="CK2450">
            <v>0</v>
          </cell>
          <cell r="CL2450">
            <v>0</v>
          </cell>
          <cell r="CM2450">
            <v>0</v>
          </cell>
        </row>
        <row r="2451">
          <cell r="F2451">
            <v>20483</v>
          </cell>
          <cell r="G2451">
            <v>20483</v>
          </cell>
          <cell r="H2451">
            <v>20262.77</v>
          </cell>
          <cell r="I2451">
            <v>218</v>
          </cell>
          <cell r="AY2451">
            <v>0</v>
          </cell>
          <cell r="CK2451">
            <v>0</v>
          </cell>
          <cell r="CL2451">
            <v>0</v>
          </cell>
          <cell r="CM2451">
            <v>0</v>
          </cell>
        </row>
        <row r="2452"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CK2452">
            <v>0</v>
          </cell>
          <cell r="CL2452">
            <v>0</v>
          </cell>
          <cell r="CM2452">
            <v>0</v>
          </cell>
        </row>
        <row r="2453">
          <cell r="F2453">
            <v>1934808</v>
          </cell>
          <cell r="G2453">
            <v>1934808</v>
          </cell>
          <cell r="H2453">
            <v>1247051.57</v>
          </cell>
          <cell r="I2453">
            <v>0</v>
          </cell>
          <cell r="AY2453">
            <v>170322</v>
          </cell>
          <cell r="CK2453">
            <v>0</v>
          </cell>
          <cell r="CL2453">
            <v>0</v>
          </cell>
          <cell r="CM2453">
            <v>0</v>
          </cell>
        </row>
        <row r="2454">
          <cell r="F2454">
            <v>17121</v>
          </cell>
          <cell r="G2454">
            <v>17121</v>
          </cell>
          <cell r="H2454">
            <v>11861</v>
          </cell>
          <cell r="I2454">
            <v>0</v>
          </cell>
          <cell r="AY2454">
            <v>1853</v>
          </cell>
          <cell r="CK2454">
            <v>0</v>
          </cell>
          <cell r="CL2454">
            <v>0</v>
          </cell>
          <cell r="CM2454">
            <v>0</v>
          </cell>
        </row>
        <row r="2455">
          <cell r="F2455">
            <v>124301</v>
          </cell>
          <cell r="G2455">
            <v>124301</v>
          </cell>
          <cell r="H2455">
            <v>46849.93</v>
          </cell>
          <cell r="I2455">
            <v>0</v>
          </cell>
          <cell r="AY2455">
            <v>0</v>
          </cell>
          <cell r="CK2455">
            <v>0</v>
          </cell>
          <cell r="CL2455">
            <v>0</v>
          </cell>
          <cell r="CM2455">
            <v>0</v>
          </cell>
        </row>
        <row r="2456">
          <cell r="F2456">
            <v>379507</v>
          </cell>
          <cell r="G2456">
            <v>379507</v>
          </cell>
          <cell r="H2456">
            <v>0</v>
          </cell>
          <cell r="I2456">
            <v>0</v>
          </cell>
          <cell r="AY2456">
            <v>0</v>
          </cell>
          <cell r="CK2456">
            <v>0</v>
          </cell>
          <cell r="CL2456">
            <v>0</v>
          </cell>
          <cell r="CM2456">
            <v>0</v>
          </cell>
        </row>
        <row r="2457">
          <cell r="F2457">
            <v>197569</v>
          </cell>
          <cell r="G2457">
            <v>197569</v>
          </cell>
          <cell r="H2457">
            <v>109419.43</v>
          </cell>
          <cell r="I2457">
            <v>0</v>
          </cell>
          <cell r="AY2457">
            <v>17072.060000000001</v>
          </cell>
          <cell r="CK2457">
            <v>0</v>
          </cell>
          <cell r="CL2457">
            <v>0</v>
          </cell>
          <cell r="CM2457">
            <v>0</v>
          </cell>
        </row>
        <row r="2458">
          <cell r="F2458">
            <v>34510</v>
          </cell>
          <cell r="G2458">
            <v>34510</v>
          </cell>
          <cell r="H2458">
            <v>19723.78</v>
          </cell>
          <cell r="I2458">
            <v>0</v>
          </cell>
          <cell r="AY2458">
            <v>3070.94</v>
          </cell>
          <cell r="CK2458">
            <v>0</v>
          </cell>
          <cell r="CL2458">
            <v>0</v>
          </cell>
          <cell r="CM2458">
            <v>0</v>
          </cell>
        </row>
        <row r="2459">
          <cell r="F2459">
            <v>33000</v>
          </cell>
          <cell r="G2459">
            <v>33000</v>
          </cell>
          <cell r="H2459">
            <v>18135</v>
          </cell>
          <cell r="I2459">
            <v>0</v>
          </cell>
          <cell r="AY2459">
            <v>2925</v>
          </cell>
          <cell r="CK2459">
            <v>0</v>
          </cell>
          <cell r="CL2459">
            <v>0</v>
          </cell>
          <cell r="CM2459">
            <v>0</v>
          </cell>
        </row>
        <row r="2460">
          <cell r="F2460">
            <v>43372</v>
          </cell>
          <cell r="G2460">
            <v>34415.61</v>
          </cell>
          <cell r="H2460">
            <v>34193.33</v>
          </cell>
          <cell r="I2460">
            <v>0</v>
          </cell>
          <cell r="AY2460">
            <v>0</v>
          </cell>
          <cell r="CK2460">
            <v>0</v>
          </cell>
          <cell r="CL2460">
            <v>0</v>
          </cell>
          <cell r="CM2460">
            <v>0</v>
          </cell>
        </row>
        <row r="2461">
          <cell r="F2461">
            <v>275021</v>
          </cell>
          <cell r="G2461">
            <v>275021</v>
          </cell>
          <cell r="H2461">
            <v>170775.2</v>
          </cell>
          <cell r="I2461">
            <v>0</v>
          </cell>
          <cell r="AY2461">
            <v>21392.240000000002</v>
          </cell>
          <cell r="CK2461">
            <v>0</v>
          </cell>
          <cell r="CL2461">
            <v>0</v>
          </cell>
          <cell r="CM2461">
            <v>0</v>
          </cell>
        </row>
        <row r="2462">
          <cell r="F2462">
            <v>1243</v>
          </cell>
          <cell r="G2462">
            <v>1243</v>
          </cell>
          <cell r="H2462">
            <v>1071.49</v>
          </cell>
          <cell r="I2462">
            <v>305.89999999999998</v>
          </cell>
          <cell r="AY2462">
            <v>0</v>
          </cell>
          <cell r="CK2462">
            <v>0</v>
          </cell>
          <cell r="CL2462">
            <v>0</v>
          </cell>
          <cell r="CM2462">
            <v>0</v>
          </cell>
        </row>
        <row r="2463">
          <cell r="F2463">
            <v>5090</v>
          </cell>
          <cell r="G2463">
            <v>5090</v>
          </cell>
          <cell r="H2463">
            <v>2882.67</v>
          </cell>
          <cell r="I2463">
            <v>0</v>
          </cell>
          <cell r="AY2463">
            <v>0</v>
          </cell>
          <cell r="CK2463">
            <v>0</v>
          </cell>
          <cell r="CL2463">
            <v>0</v>
          </cell>
          <cell r="CM2463">
            <v>0</v>
          </cell>
        </row>
        <row r="2464">
          <cell r="F2464">
            <v>17833</v>
          </cell>
          <cell r="G2464">
            <v>18083.560000000001</v>
          </cell>
          <cell r="H2464">
            <v>15550.56</v>
          </cell>
          <cell r="I2464">
            <v>0</v>
          </cell>
          <cell r="AY2464">
            <v>1097.31</v>
          </cell>
          <cell r="CK2464">
            <v>0</v>
          </cell>
          <cell r="CL2464">
            <v>0</v>
          </cell>
          <cell r="CM2464">
            <v>0</v>
          </cell>
        </row>
        <row r="2465">
          <cell r="F2465">
            <v>140000</v>
          </cell>
          <cell r="G2465">
            <v>136000</v>
          </cell>
          <cell r="H2465">
            <v>130000</v>
          </cell>
          <cell r="I2465">
            <v>0</v>
          </cell>
          <cell r="AY2465">
            <v>0</v>
          </cell>
          <cell r="CK2465">
            <v>0</v>
          </cell>
          <cell r="CL2465">
            <v>0</v>
          </cell>
          <cell r="CM2465">
            <v>0</v>
          </cell>
        </row>
        <row r="2466">
          <cell r="F2466">
            <v>10000</v>
          </cell>
          <cell r="G2466">
            <v>10000</v>
          </cell>
          <cell r="H2466">
            <v>9028.6</v>
          </cell>
          <cell r="I2466">
            <v>884.22</v>
          </cell>
          <cell r="AY2466">
            <v>0</v>
          </cell>
          <cell r="CK2466">
            <v>0</v>
          </cell>
          <cell r="CL2466">
            <v>0</v>
          </cell>
          <cell r="CM2466">
            <v>0</v>
          </cell>
        </row>
        <row r="2467">
          <cell r="F2467">
            <v>22483</v>
          </cell>
          <cell r="G2467">
            <v>22483</v>
          </cell>
          <cell r="H2467">
            <v>10924.02</v>
          </cell>
          <cell r="I2467">
            <v>5976.51</v>
          </cell>
          <cell r="AY2467">
            <v>35</v>
          </cell>
          <cell r="CK2467">
            <v>0</v>
          </cell>
          <cell r="CL2467">
            <v>0</v>
          </cell>
          <cell r="CM2467">
            <v>0</v>
          </cell>
        </row>
        <row r="2468">
          <cell r="F2468">
            <v>50500</v>
          </cell>
          <cell r="G2468">
            <v>39000</v>
          </cell>
          <cell r="H2468">
            <v>18914</v>
          </cell>
          <cell r="I2468">
            <v>2900.3</v>
          </cell>
          <cell r="AY2468">
            <v>0</v>
          </cell>
          <cell r="CK2468">
            <v>0</v>
          </cell>
          <cell r="CL2468">
            <v>0</v>
          </cell>
          <cell r="CM2468">
            <v>0</v>
          </cell>
        </row>
        <row r="2469">
          <cell r="F2469">
            <v>62898</v>
          </cell>
          <cell r="G2469">
            <v>52898</v>
          </cell>
          <cell r="H2469">
            <v>19088.59</v>
          </cell>
          <cell r="I2469">
            <v>33000</v>
          </cell>
          <cell r="AY2469">
            <v>0</v>
          </cell>
          <cell r="CK2469">
            <v>0</v>
          </cell>
          <cell r="CL2469">
            <v>0</v>
          </cell>
          <cell r="CM2469">
            <v>0</v>
          </cell>
        </row>
        <row r="2470">
          <cell r="F2470">
            <v>10350</v>
          </cell>
          <cell r="G2470">
            <v>0</v>
          </cell>
          <cell r="H2470">
            <v>0</v>
          </cell>
          <cell r="I2470">
            <v>0</v>
          </cell>
          <cell r="AY2470">
            <v>0</v>
          </cell>
          <cell r="CK2470">
            <v>0</v>
          </cell>
          <cell r="CL2470">
            <v>0</v>
          </cell>
          <cell r="CM2470">
            <v>0</v>
          </cell>
        </row>
        <row r="2471">
          <cell r="F2471">
            <v>20304</v>
          </cell>
          <cell r="G2471">
            <v>20304</v>
          </cell>
          <cell r="H2471">
            <v>11602.21</v>
          </cell>
          <cell r="I2471">
            <v>640</v>
          </cell>
          <cell r="AY2471">
            <v>937</v>
          </cell>
          <cell r="CK2471">
            <v>0</v>
          </cell>
          <cell r="CL2471">
            <v>0</v>
          </cell>
          <cell r="CM2471">
            <v>0</v>
          </cell>
        </row>
        <row r="2472">
          <cell r="F2472">
            <v>70000</v>
          </cell>
          <cell r="G2472">
            <v>70000</v>
          </cell>
          <cell r="H2472">
            <v>37581.43</v>
          </cell>
          <cell r="I2472">
            <v>0</v>
          </cell>
          <cell r="AY2472">
            <v>0</v>
          </cell>
          <cell r="CK2472">
            <v>0</v>
          </cell>
          <cell r="CL2472">
            <v>0</v>
          </cell>
          <cell r="CM2472">
            <v>0</v>
          </cell>
        </row>
        <row r="2473">
          <cell r="F2473">
            <v>28545</v>
          </cell>
          <cell r="G2473">
            <v>28545</v>
          </cell>
          <cell r="H2473">
            <v>10262.41</v>
          </cell>
          <cell r="I2473">
            <v>1257</v>
          </cell>
          <cell r="AY2473">
            <v>0</v>
          </cell>
          <cell r="CK2473">
            <v>0</v>
          </cell>
          <cell r="CL2473">
            <v>0</v>
          </cell>
          <cell r="CM2473">
            <v>0</v>
          </cell>
        </row>
        <row r="2474">
          <cell r="F2474">
            <v>55000</v>
          </cell>
          <cell r="G2474">
            <v>45700</v>
          </cell>
          <cell r="H2474">
            <v>19578.2</v>
          </cell>
          <cell r="I2474">
            <v>0</v>
          </cell>
          <cell r="AY2474">
            <v>0</v>
          </cell>
          <cell r="CK2474">
            <v>0</v>
          </cell>
          <cell r="CL2474">
            <v>0</v>
          </cell>
          <cell r="CM2474">
            <v>0</v>
          </cell>
        </row>
        <row r="2475">
          <cell r="F2475">
            <v>29669</v>
          </cell>
          <cell r="G2475">
            <v>29669</v>
          </cell>
          <cell r="H2475">
            <v>1352.52</v>
          </cell>
          <cell r="I2475">
            <v>1029</v>
          </cell>
          <cell r="AY2475">
            <v>387.5</v>
          </cell>
          <cell r="CK2475">
            <v>0</v>
          </cell>
          <cell r="CL2475">
            <v>0</v>
          </cell>
          <cell r="CM2475">
            <v>0</v>
          </cell>
        </row>
        <row r="2476">
          <cell r="F2476">
            <v>6111</v>
          </cell>
          <cell r="G2476">
            <v>6111</v>
          </cell>
          <cell r="H2476">
            <v>2685.94</v>
          </cell>
          <cell r="I2476">
            <v>320</v>
          </cell>
          <cell r="AY2476">
            <v>241.09</v>
          </cell>
          <cell r="CK2476">
            <v>0</v>
          </cell>
          <cell r="CL2476">
            <v>0</v>
          </cell>
          <cell r="CM2476">
            <v>0</v>
          </cell>
        </row>
        <row r="2477">
          <cell r="F2477">
            <v>1033</v>
          </cell>
          <cell r="G2477">
            <v>1033</v>
          </cell>
          <cell r="H2477">
            <v>631.96</v>
          </cell>
          <cell r="I2477">
            <v>220</v>
          </cell>
          <cell r="AY2477">
            <v>0</v>
          </cell>
          <cell r="CK2477">
            <v>0</v>
          </cell>
          <cell r="CL2477">
            <v>0</v>
          </cell>
          <cell r="CM2477">
            <v>0</v>
          </cell>
        </row>
        <row r="2478">
          <cell r="F2478">
            <v>45826</v>
          </cell>
          <cell r="G2478">
            <v>45826</v>
          </cell>
          <cell r="H2478">
            <v>27958.46</v>
          </cell>
          <cell r="I2478">
            <v>2506.65</v>
          </cell>
          <cell r="AY2478">
            <v>1486.12</v>
          </cell>
          <cell r="CK2478">
            <v>0</v>
          </cell>
          <cell r="CL2478">
            <v>0</v>
          </cell>
          <cell r="CM2478">
            <v>0</v>
          </cell>
        </row>
        <row r="2479">
          <cell r="F2479">
            <v>1279044</v>
          </cell>
          <cell r="G2479">
            <v>1279044</v>
          </cell>
          <cell r="H2479">
            <v>975179.28</v>
          </cell>
          <cell r="I2479">
            <v>0</v>
          </cell>
          <cell r="AY2479">
            <v>110577</v>
          </cell>
          <cell r="CK2479">
            <v>0</v>
          </cell>
          <cell r="CL2479">
            <v>0</v>
          </cell>
          <cell r="CM2479">
            <v>0</v>
          </cell>
        </row>
        <row r="2480">
          <cell r="F2480">
            <v>2648</v>
          </cell>
          <cell r="G2480">
            <v>11556.5</v>
          </cell>
          <cell r="H2480">
            <v>11556.5</v>
          </cell>
          <cell r="I2480">
            <v>0</v>
          </cell>
          <cell r="AY2480">
            <v>371</v>
          </cell>
          <cell r="CK2480">
            <v>0</v>
          </cell>
          <cell r="CL2480">
            <v>0</v>
          </cell>
          <cell r="CM2480">
            <v>0</v>
          </cell>
        </row>
        <row r="2481">
          <cell r="F2481">
            <v>77572</v>
          </cell>
          <cell r="G2481">
            <v>77572</v>
          </cell>
          <cell r="H2481">
            <v>42776.46</v>
          </cell>
          <cell r="I2481">
            <v>0</v>
          </cell>
          <cell r="AY2481">
            <v>0</v>
          </cell>
          <cell r="CK2481">
            <v>0</v>
          </cell>
          <cell r="CL2481">
            <v>0</v>
          </cell>
          <cell r="CM2481">
            <v>0</v>
          </cell>
        </row>
        <row r="2482">
          <cell r="F2482">
            <v>249527</v>
          </cell>
          <cell r="G2482">
            <v>249527</v>
          </cell>
          <cell r="H2482">
            <v>33269.919999999998</v>
          </cell>
          <cell r="I2482">
            <v>0</v>
          </cell>
          <cell r="AY2482">
            <v>0</v>
          </cell>
          <cell r="CK2482">
            <v>0</v>
          </cell>
          <cell r="CL2482">
            <v>0</v>
          </cell>
          <cell r="CM2482">
            <v>0</v>
          </cell>
        </row>
        <row r="2484">
          <cell r="F2484">
            <v>167316</v>
          </cell>
          <cell r="G2484">
            <v>167316</v>
          </cell>
          <cell r="H2484">
            <v>123800</v>
          </cell>
          <cell r="I2484">
            <v>0</v>
          </cell>
          <cell r="AY2484">
            <v>14471.07</v>
          </cell>
          <cell r="CK2484">
            <v>0</v>
          </cell>
          <cell r="CL2484">
            <v>0</v>
          </cell>
          <cell r="CM2484">
            <v>0</v>
          </cell>
        </row>
        <row r="2485">
          <cell r="F2485">
            <v>28772</v>
          </cell>
          <cell r="G2485">
            <v>28772</v>
          </cell>
          <cell r="H2485">
            <v>21863.94</v>
          </cell>
          <cell r="I2485">
            <v>0</v>
          </cell>
          <cell r="AY2485">
            <v>2561.4699999999998</v>
          </cell>
          <cell r="CK2485">
            <v>0</v>
          </cell>
          <cell r="CL2485">
            <v>0</v>
          </cell>
          <cell r="CM2485">
            <v>0</v>
          </cell>
        </row>
        <row r="2486">
          <cell r="F2486">
            <v>33000</v>
          </cell>
          <cell r="G2486">
            <v>33000</v>
          </cell>
          <cell r="H2486">
            <v>25155</v>
          </cell>
          <cell r="I2486">
            <v>0</v>
          </cell>
          <cell r="AY2486">
            <v>2925</v>
          </cell>
          <cell r="CK2486">
            <v>0</v>
          </cell>
          <cell r="CL2486">
            <v>0</v>
          </cell>
          <cell r="CM2486">
            <v>0</v>
          </cell>
        </row>
        <row r="2487">
          <cell r="F2487">
            <v>28517</v>
          </cell>
          <cell r="G2487">
            <v>24249.57</v>
          </cell>
          <cell r="H2487">
            <v>23804.240000000002</v>
          </cell>
          <cell r="I2487">
            <v>0</v>
          </cell>
          <cell r="AY2487">
            <v>0</v>
          </cell>
          <cell r="CK2487">
            <v>0</v>
          </cell>
          <cell r="CL2487">
            <v>0</v>
          </cell>
          <cell r="CM2487">
            <v>0</v>
          </cell>
        </row>
        <row r="2488">
          <cell r="F2488">
            <v>169474</v>
          </cell>
          <cell r="G2488">
            <v>169474</v>
          </cell>
          <cell r="H2488">
            <v>116378.64</v>
          </cell>
          <cell r="I2488">
            <v>0</v>
          </cell>
          <cell r="AY2488">
            <v>12194.08</v>
          </cell>
          <cell r="CK2488">
            <v>0</v>
          </cell>
          <cell r="CL2488">
            <v>0</v>
          </cell>
          <cell r="CM2488">
            <v>0</v>
          </cell>
        </row>
        <row r="2489">
          <cell r="F2489">
            <v>26844</v>
          </cell>
          <cell r="G2489">
            <v>26844</v>
          </cell>
          <cell r="H2489">
            <v>22704.99</v>
          </cell>
          <cell r="I2489">
            <v>634.19000000000005</v>
          </cell>
          <cell r="AY2489">
            <v>0</v>
          </cell>
          <cell r="CK2489">
            <v>0</v>
          </cell>
          <cell r="CL2489">
            <v>0</v>
          </cell>
          <cell r="CM2489">
            <v>0</v>
          </cell>
        </row>
        <row r="2490">
          <cell r="F2490">
            <v>101052</v>
          </cell>
          <cell r="G2490">
            <v>101052</v>
          </cell>
          <cell r="H2490">
            <v>88119.84</v>
          </cell>
          <cell r="I2490">
            <v>0</v>
          </cell>
          <cell r="AY2490">
            <v>6218.09</v>
          </cell>
          <cell r="CK2490">
            <v>0</v>
          </cell>
          <cell r="CL2490">
            <v>0</v>
          </cell>
          <cell r="CM2490">
            <v>0</v>
          </cell>
        </row>
        <row r="2491">
          <cell r="F2491">
            <v>2496</v>
          </cell>
          <cell r="G2491">
            <v>2496</v>
          </cell>
          <cell r="H2491">
            <v>1317.89</v>
          </cell>
          <cell r="I2491">
            <v>0</v>
          </cell>
          <cell r="AY2491">
            <v>141.91</v>
          </cell>
          <cell r="CK2491">
            <v>0</v>
          </cell>
          <cell r="CL2491">
            <v>0</v>
          </cell>
          <cell r="CM2491">
            <v>0</v>
          </cell>
        </row>
        <row r="2492">
          <cell r="F2492">
            <v>10000</v>
          </cell>
          <cell r="G2492">
            <v>10000</v>
          </cell>
          <cell r="H2492">
            <v>9999</v>
          </cell>
          <cell r="I2492">
            <v>0</v>
          </cell>
          <cell r="AY2492">
            <v>0</v>
          </cell>
          <cell r="CK2492">
            <v>0</v>
          </cell>
          <cell r="CL2492">
            <v>0</v>
          </cell>
          <cell r="CM2492">
            <v>0</v>
          </cell>
        </row>
        <row r="2493">
          <cell r="F2493">
            <v>12879</v>
          </cell>
          <cell r="G2493">
            <v>12879</v>
          </cell>
          <cell r="H2493">
            <v>8978.0499999999993</v>
          </cell>
          <cell r="I2493">
            <v>0</v>
          </cell>
          <cell r="AY2493">
            <v>0</v>
          </cell>
          <cell r="CK2493">
            <v>0</v>
          </cell>
          <cell r="CL2493">
            <v>0</v>
          </cell>
          <cell r="CM2493">
            <v>0</v>
          </cell>
        </row>
        <row r="2494">
          <cell r="F2494">
            <v>40000</v>
          </cell>
          <cell r="G2494">
            <v>2540000</v>
          </cell>
          <cell r="H2494">
            <v>714697.3</v>
          </cell>
          <cell r="I2494">
            <v>1483165.82</v>
          </cell>
          <cell r="AY2494">
            <v>0</v>
          </cell>
          <cell r="CK2494">
            <v>0</v>
          </cell>
          <cell r="CL2494">
            <v>0</v>
          </cell>
          <cell r="CM2494">
            <v>0</v>
          </cell>
        </row>
        <row r="2495">
          <cell r="F2495">
            <v>105977</v>
          </cell>
          <cell r="G2495">
            <v>49912</v>
          </cell>
          <cell r="H2495">
            <v>49912</v>
          </cell>
          <cell r="I2495">
            <v>0</v>
          </cell>
          <cell r="AY2495">
            <v>0</v>
          </cell>
          <cell r="CK2495">
            <v>0</v>
          </cell>
          <cell r="CL2495">
            <v>0</v>
          </cell>
          <cell r="CM2495">
            <v>0</v>
          </cell>
        </row>
        <row r="2496">
          <cell r="F2496">
            <v>17768</v>
          </cell>
          <cell r="G2496">
            <v>17768</v>
          </cell>
          <cell r="H2496">
            <v>3231</v>
          </cell>
          <cell r="I2496">
            <v>0</v>
          </cell>
          <cell r="AY2496">
            <v>0</v>
          </cell>
          <cell r="CK2496">
            <v>0</v>
          </cell>
          <cell r="CL2496">
            <v>0</v>
          </cell>
          <cell r="CM2496">
            <v>0</v>
          </cell>
        </row>
        <row r="2497">
          <cell r="F2497">
            <v>60000</v>
          </cell>
          <cell r="G2497">
            <v>60000</v>
          </cell>
          <cell r="H2497">
            <v>27409.8</v>
          </cell>
          <cell r="I2497">
            <v>26242.11</v>
          </cell>
          <cell r="AY2497">
            <v>0</v>
          </cell>
          <cell r="CK2497">
            <v>0</v>
          </cell>
          <cell r="CL2497">
            <v>0</v>
          </cell>
          <cell r="CM2497">
            <v>0</v>
          </cell>
        </row>
        <row r="2498">
          <cell r="F2498">
            <v>3166</v>
          </cell>
          <cell r="G2498">
            <v>3166</v>
          </cell>
          <cell r="H2498">
            <v>1579</v>
          </cell>
          <cell r="I2498">
            <v>0</v>
          </cell>
          <cell r="AY2498">
            <v>0</v>
          </cell>
          <cell r="CK2498">
            <v>0</v>
          </cell>
          <cell r="CL2498">
            <v>0</v>
          </cell>
          <cell r="CM2498">
            <v>0</v>
          </cell>
        </row>
        <row r="2499">
          <cell r="F2499">
            <v>100000</v>
          </cell>
          <cell r="G2499">
            <v>100000</v>
          </cell>
          <cell r="H2499">
            <v>65122.53</v>
          </cell>
          <cell r="I2499">
            <v>26275.599999999999</v>
          </cell>
          <cell r="AY2499">
            <v>0</v>
          </cell>
          <cell r="CK2499">
            <v>0</v>
          </cell>
          <cell r="CL2499">
            <v>0</v>
          </cell>
          <cell r="CM2499">
            <v>0</v>
          </cell>
        </row>
        <row r="2500">
          <cell r="F2500">
            <v>55167</v>
          </cell>
          <cell r="G2500">
            <v>55167</v>
          </cell>
          <cell r="H2500">
            <v>30830.22</v>
          </cell>
          <cell r="I2500">
            <v>9059</v>
          </cell>
          <cell r="AY2500">
            <v>0</v>
          </cell>
          <cell r="CK2500">
            <v>0</v>
          </cell>
          <cell r="CL2500">
            <v>0</v>
          </cell>
          <cell r="CM2500">
            <v>0</v>
          </cell>
        </row>
        <row r="2501">
          <cell r="F2501">
            <v>4680</v>
          </cell>
          <cell r="G2501">
            <v>2580</v>
          </cell>
          <cell r="H2501">
            <v>2535.7199999999998</v>
          </cell>
          <cell r="I2501">
            <v>44.28</v>
          </cell>
          <cell r="AY2501">
            <v>966</v>
          </cell>
          <cell r="CK2501">
            <v>0</v>
          </cell>
          <cell r="CL2501">
            <v>0</v>
          </cell>
          <cell r="CM2501">
            <v>0</v>
          </cell>
        </row>
        <row r="2502">
          <cell r="F2502">
            <v>1082</v>
          </cell>
          <cell r="G2502">
            <v>3182</v>
          </cell>
          <cell r="H2502">
            <v>3182</v>
          </cell>
          <cell r="I2502">
            <v>0</v>
          </cell>
          <cell r="AY2502">
            <v>0</v>
          </cell>
          <cell r="CK2502">
            <v>0</v>
          </cell>
          <cell r="CL2502">
            <v>0</v>
          </cell>
          <cell r="CM2502">
            <v>0</v>
          </cell>
        </row>
        <row r="2503">
          <cell r="F2503">
            <v>31690</v>
          </cell>
          <cell r="G2503">
            <v>31690</v>
          </cell>
          <cell r="H2503">
            <v>12663.49</v>
          </cell>
          <cell r="I2503">
            <v>994.44</v>
          </cell>
          <cell r="AY2503">
            <v>350.5</v>
          </cell>
          <cell r="CK2503">
            <v>0</v>
          </cell>
          <cell r="CL2503">
            <v>0</v>
          </cell>
          <cell r="CM2503">
            <v>0</v>
          </cell>
        </row>
        <row r="2504">
          <cell r="F2504">
            <v>697620</v>
          </cell>
          <cell r="G2504">
            <v>697620</v>
          </cell>
          <cell r="H2504">
            <v>563414.49</v>
          </cell>
          <cell r="I2504">
            <v>0</v>
          </cell>
          <cell r="AY2504">
            <v>60252.43</v>
          </cell>
          <cell r="CK2504">
            <v>0</v>
          </cell>
          <cell r="CL2504">
            <v>0</v>
          </cell>
          <cell r="CM2504">
            <v>0</v>
          </cell>
        </row>
        <row r="2505">
          <cell r="F2505">
            <v>29280</v>
          </cell>
          <cell r="G2505">
            <v>29280</v>
          </cell>
          <cell r="H2505">
            <v>23058</v>
          </cell>
          <cell r="I2505">
            <v>0</v>
          </cell>
          <cell r="AY2505">
            <v>2562</v>
          </cell>
          <cell r="CK2505">
            <v>0</v>
          </cell>
          <cell r="CL2505">
            <v>0</v>
          </cell>
          <cell r="CM2505">
            <v>0</v>
          </cell>
        </row>
        <row r="2506">
          <cell r="F2506">
            <v>58915</v>
          </cell>
          <cell r="G2506">
            <v>58915</v>
          </cell>
          <cell r="H2506">
            <v>26691.06</v>
          </cell>
          <cell r="I2506">
            <v>0</v>
          </cell>
          <cell r="AY2506">
            <v>0</v>
          </cell>
          <cell r="CK2506">
            <v>0</v>
          </cell>
          <cell r="CL2506">
            <v>0</v>
          </cell>
          <cell r="CM2506">
            <v>0</v>
          </cell>
        </row>
        <row r="2507">
          <cell r="F2507">
            <v>141342</v>
          </cell>
          <cell r="G2507">
            <v>141342</v>
          </cell>
          <cell r="H2507">
            <v>0</v>
          </cell>
          <cell r="I2507">
            <v>0</v>
          </cell>
          <cell r="AY2507">
            <v>0</v>
          </cell>
          <cell r="CK2507">
            <v>0</v>
          </cell>
          <cell r="CL2507">
            <v>0</v>
          </cell>
          <cell r="CM2507">
            <v>0</v>
          </cell>
        </row>
        <row r="2508">
          <cell r="F2508">
            <v>105502</v>
          </cell>
          <cell r="G2508">
            <v>105502</v>
          </cell>
          <cell r="H2508">
            <v>81969.05</v>
          </cell>
          <cell r="I2508">
            <v>0</v>
          </cell>
          <cell r="AY2508">
            <v>9000.09</v>
          </cell>
          <cell r="CK2508">
            <v>0</v>
          </cell>
          <cell r="CL2508">
            <v>0</v>
          </cell>
          <cell r="CM2508">
            <v>0</v>
          </cell>
        </row>
        <row r="2509">
          <cell r="F2509">
            <v>18252</v>
          </cell>
          <cell r="G2509">
            <v>18252</v>
          </cell>
          <cell r="H2509">
            <v>14547.32</v>
          </cell>
          <cell r="I2509">
            <v>0</v>
          </cell>
          <cell r="AY2509">
            <v>1599.55</v>
          </cell>
          <cell r="CK2509">
            <v>0</v>
          </cell>
          <cell r="CL2509">
            <v>0</v>
          </cell>
          <cell r="CM2509">
            <v>0</v>
          </cell>
        </row>
        <row r="2510">
          <cell r="F2510">
            <v>19800</v>
          </cell>
          <cell r="G2510">
            <v>19800</v>
          </cell>
          <cell r="H2510">
            <v>15787.18</v>
          </cell>
          <cell r="I2510">
            <v>0</v>
          </cell>
          <cell r="AY2510">
            <v>1749.64</v>
          </cell>
          <cell r="CK2510">
            <v>0</v>
          </cell>
          <cell r="CL2510">
            <v>0</v>
          </cell>
          <cell r="CM2510">
            <v>0</v>
          </cell>
        </row>
        <row r="2511">
          <cell r="F2511">
            <v>16153</v>
          </cell>
          <cell r="G2511">
            <v>17623.52</v>
          </cell>
          <cell r="H2511">
            <v>17623.52</v>
          </cell>
          <cell r="I2511">
            <v>0</v>
          </cell>
          <cell r="AY2511">
            <v>0</v>
          </cell>
          <cell r="CK2511">
            <v>0</v>
          </cell>
          <cell r="CL2511">
            <v>0</v>
          </cell>
          <cell r="CM2511">
            <v>0</v>
          </cell>
        </row>
        <row r="2512">
          <cell r="F2512">
            <v>94267</v>
          </cell>
          <cell r="G2512">
            <v>94267</v>
          </cell>
          <cell r="H2512">
            <v>64346.38</v>
          </cell>
          <cell r="I2512">
            <v>0</v>
          </cell>
          <cell r="AY2512">
            <v>6578.97</v>
          </cell>
          <cell r="CK2512">
            <v>0</v>
          </cell>
          <cell r="CL2512">
            <v>0</v>
          </cell>
          <cell r="CM2512">
            <v>0</v>
          </cell>
        </row>
        <row r="2513">
          <cell r="F2513">
            <v>17833</v>
          </cell>
          <cell r="G2513">
            <v>18083.560000000001</v>
          </cell>
          <cell r="H2513">
            <v>15550.56</v>
          </cell>
          <cell r="I2513">
            <v>0</v>
          </cell>
          <cell r="AY2513">
            <v>1097.31</v>
          </cell>
          <cell r="CK2513">
            <v>0</v>
          </cell>
          <cell r="CL2513">
            <v>0</v>
          </cell>
          <cell r="CM2513">
            <v>0</v>
          </cell>
        </row>
        <row r="2514">
          <cell r="F2514">
            <v>1664</v>
          </cell>
          <cell r="G2514">
            <v>1664</v>
          </cell>
          <cell r="H2514">
            <v>878.59</v>
          </cell>
          <cell r="I2514">
            <v>0</v>
          </cell>
          <cell r="AY2514">
            <v>94.61</v>
          </cell>
          <cell r="CK2514">
            <v>0</v>
          </cell>
          <cell r="CL2514">
            <v>0</v>
          </cell>
          <cell r="CM2514">
            <v>0</v>
          </cell>
        </row>
        <row r="2515">
          <cell r="F2515">
            <v>23264</v>
          </cell>
          <cell r="G2515">
            <v>23264</v>
          </cell>
          <cell r="H2515">
            <v>8006.18</v>
          </cell>
          <cell r="I2515">
            <v>0</v>
          </cell>
          <cell r="AY2515">
            <v>0</v>
          </cell>
          <cell r="CK2515">
            <v>0</v>
          </cell>
          <cell r="CL2515">
            <v>0</v>
          </cell>
          <cell r="CM2515">
            <v>0</v>
          </cell>
        </row>
        <row r="2516">
          <cell r="F2516">
            <v>18828</v>
          </cell>
          <cell r="G2516">
            <v>18828</v>
          </cell>
          <cell r="H2516">
            <v>11092.66</v>
          </cell>
          <cell r="I2516">
            <v>0</v>
          </cell>
          <cell r="AY2516">
            <v>0</v>
          </cell>
          <cell r="CK2516">
            <v>0</v>
          </cell>
          <cell r="CL2516">
            <v>0</v>
          </cell>
          <cell r="CM2516">
            <v>0</v>
          </cell>
        </row>
        <row r="2517">
          <cell r="F2517">
            <v>1107552</v>
          </cell>
          <cell r="G2517">
            <v>1107552</v>
          </cell>
          <cell r="H2517">
            <v>886223.15</v>
          </cell>
          <cell r="I2517">
            <v>0</v>
          </cell>
          <cell r="AY2517">
            <v>97495.66</v>
          </cell>
          <cell r="CK2517">
            <v>0</v>
          </cell>
          <cell r="CL2517">
            <v>0</v>
          </cell>
          <cell r="CM2517">
            <v>0</v>
          </cell>
        </row>
        <row r="2518">
          <cell r="F2518">
            <v>4236</v>
          </cell>
          <cell r="G2518">
            <v>5428.97</v>
          </cell>
          <cell r="H2518">
            <v>5428.97</v>
          </cell>
          <cell r="I2518">
            <v>0</v>
          </cell>
          <cell r="AY2518">
            <v>742</v>
          </cell>
          <cell r="CK2518">
            <v>0</v>
          </cell>
          <cell r="CL2518">
            <v>0</v>
          </cell>
          <cell r="CM2518">
            <v>0</v>
          </cell>
        </row>
        <row r="2519">
          <cell r="F2519">
            <v>66577</v>
          </cell>
          <cell r="G2519">
            <v>66577</v>
          </cell>
          <cell r="H2519">
            <v>36805.1</v>
          </cell>
          <cell r="I2519">
            <v>0</v>
          </cell>
          <cell r="AY2519">
            <v>0</v>
          </cell>
          <cell r="CK2519">
            <v>0</v>
          </cell>
          <cell r="CL2519">
            <v>0</v>
          </cell>
          <cell r="CM2519">
            <v>0</v>
          </cell>
        </row>
        <row r="2520">
          <cell r="F2520">
            <v>216181</v>
          </cell>
          <cell r="G2520">
            <v>216181</v>
          </cell>
          <cell r="H2520">
            <v>16519.740000000002</v>
          </cell>
          <cell r="I2520">
            <v>0</v>
          </cell>
          <cell r="AY2520">
            <v>0</v>
          </cell>
          <cell r="CK2520">
            <v>0</v>
          </cell>
          <cell r="CL2520">
            <v>0</v>
          </cell>
          <cell r="CM2520">
            <v>0</v>
          </cell>
        </row>
        <row r="2521">
          <cell r="F2521">
            <v>0</v>
          </cell>
          <cell r="G2521">
            <v>30003.94</v>
          </cell>
          <cell r="H2521">
            <v>30003.94</v>
          </cell>
          <cell r="I2521">
            <v>0</v>
          </cell>
          <cell r="AY2521">
            <v>0</v>
          </cell>
          <cell r="CK2521">
            <v>0</v>
          </cell>
          <cell r="CL2521">
            <v>0</v>
          </cell>
          <cell r="CM2521">
            <v>0</v>
          </cell>
        </row>
        <row r="2522">
          <cell r="F2522">
            <v>135399</v>
          </cell>
          <cell r="G2522">
            <v>135399</v>
          </cell>
          <cell r="H2522">
            <v>104023.7</v>
          </cell>
          <cell r="I2522">
            <v>0</v>
          </cell>
          <cell r="AY2522">
            <v>11742.57</v>
          </cell>
          <cell r="CK2522">
            <v>0</v>
          </cell>
          <cell r="CL2522">
            <v>0</v>
          </cell>
          <cell r="CM2522">
            <v>0</v>
          </cell>
        </row>
        <row r="2523">
          <cell r="F2523">
            <v>23323</v>
          </cell>
          <cell r="G2523">
            <v>23323</v>
          </cell>
          <cell r="H2523">
            <v>18457.84</v>
          </cell>
          <cell r="I2523">
            <v>0</v>
          </cell>
          <cell r="AY2523">
            <v>2081.63</v>
          </cell>
          <cell r="CK2523">
            <v>0</v>
          </cell>
          <cell r="CL2523">
            <v>0</v>
          </cell>
          <cell r="CM2523">
            <v>0</v>
          </cell>
        </row>
        <row r="2524">
          <cell r="F2524">
            <v>26400</v>
          </cell>
          <cell r="G2524">
            <v>26400</v>
          </cell>
          <cell r="H2524">
            <v>20182.5</v>
          </cell>
          <cell r="I2524">
            <v>0</v>
          </cell>
          <cell r="AY2524">
            <v>2340</v>
          </cell>
          <cell r="CK2524">
            <v>0</v>
          </cell>
          <cell r="CL2524">
            <v>0</v>
          </cell>
          <cell r="CM2524">
            <v>0</v>
          </cell>
        </row>
        <row r="2525">
          <cell r="F2525">
            <v>24706</v>
          </cell>
          <cell r="G2525">
            <v>24706</v>
          </cell>
          <cell r="H2525">
            <v>23585.06</v>
          </cell>
          <cell r="I2525">
            <v>0</v>
          </cell>
          <cell r="AY2525">
            <v>0</v>
          </cell>
          <cell r="CK2525">
            <v>0</v>
          </cell>
          <cell r="CL2525">
            <v>0</v>
          </cell>
          <cell r="CM2525">
            <v>0</v>
          </cell>
        </row>
        <row r="2526">
          <cell r="F2526">
            <v>150652</v>
          </cell>
          <cell r="G2526">
            <v>150652</v>
          </cell>
          <cell r="H2526">
            <v>107386.86</v>
          </cell>
          <cell r="I2526">
            <v>0</v>
          </cell>
          <cell r="AY2526">
            <v>11301.13</v>
          </cell>
          <cell r="CK2526">
            <v>0</v>
          </cell>
          <cell r="CL2526">
            <v>0</v>
          </cell>
          <cell r="CM2526">
            <v>0</v>
          </cell>
        </row>
        <row r="2527">
          <cell r="F2527">
            <v>11877</v>
          </cell>
          <cell r="G2527">
            <v>11877</v>
          </cell>
          <cell r="H2527">
            <v>585.35</v>
          </cell>
          <cell r="I2527">
            <v>11290</v>
          </cell>
          <cell r="AY2527">
            <v>0</v>
          </cell>
          <cell r="CK2527">
            <v>0</v>
          </cell>
          <cell r="CL2527">
            <v>0</v>
          </cell>
          <cell r="CM2527">
            <v>0</v>
          </cell>
        </row>
        <row r="2528">
          <cell r="F2528">
            <v>23777</v>
          </cell>
          <cell r="G2528">
            <v>23811.08</v>
          </cell>
          <cell r="H2528">
            <v>20734.080000000002</v>
          </cell>
          <cell r="I2528">
            <v>0</v>
          </cell>
          <cell r="AY2528">
            <v>1463.08</v>
          </cell>
          <cell r="CK2528">
            <v>0</v>
          </cell>
          <cell r="CL2528">
            <v>0</v>
          </cell>
          <cell r="CM2528">
            <v>0</v>
          </cell>
        </row>
        <row r="2529">
          <cell r="F2529">
            <v>1664</v>
          </cell>
          <cell r="G2529">
            <v>1664</v>
          </cell>
          <cell r="H2529">
            <v>1292.72</v>
          </cell>
          <cell r="I2529">
            <v>0</v>
          </cell>
          <cell r="AY2529">
            <v>94.61</v>
          </cell>
          <cell r="CK2529">
            <v>0</v>
          </cell>
          <cell r="CL2529">
            <v>0</v>
          </cell>
          <cell r="CM2529">
            <v>0</v>
          </cell>
        </row>
        <row r="2530">
          <cell r="F2530">
            <v>82000</v>
          </cell>
          <cell r="G2530">
            <v>24142.15</v>
          </cell>
          <cell r="H2530">
            <v>0</v>
          </cell>
          <cell r="I2530">
            <v>0</v>
          </cell>
          <cell r="AY2530">
            <v>0</v>
          </cell>
          <cell r="CK2530">
            <v>0</v>
          </cell>
          <cell r="CL2530">
            <v>0</v>
          </cell>
          <cell r="CM2530">
            <v>0</v>
          </cell>
        </row>
        <row r="2531">
          <cell r="F2531">
            <v>10000</v>
          </cell>
          <cell r="G2531">
            <v>96652.5</v>
          </cell>
          <cell r="H2531">
            <v>0</v>
          </cell>
          <cell r="I2531">
            <v>90653.5</v>
          </cell>
          <cell r="AY2531">
            <v>0</v>
          </cell>
          <cell r="CK2531">
            <v>0</v>
          </cell>
          <cell r="CL2531">
            <v>0</v>
          </cell>
          <cell r="CM2531">
            <v>0</v>
          </cell>
        </row>
        <row r="2532">
          <cell r="F2532">
            <v>34647</v>
          </cell>
          <cell r="G2532">
            <v>34647</v>
          </cell>
          <cell r="H2532">
            <v>9065.41</v>
          </cell>
          <cell r="I2532">
            <v>2</v>
          </cell>
          <cell r="AY2532">
            <v>0</v>
          </cell>
          <cell r="CK2532">
            <v>0</v>
          </cell>
          <cell r="CL2532">
            <v>0</v>
          </cell>
          <cell r="CM2532">
            <v>0</v>
          </cell>
        </row>
        <row r="2533">
          <cell r="F2533">
            <v>370204</v>
          </cell>
          <cell r="G2533">
            <v>539615.65</v>
          </cell>
          <cell r="H2533">
            <v>539615.65</v>
          </cell>
          <cell r="I2533">
            <v>0</v>
          </cell>
          <cell r="AY2533">
            <v>0</v>
          </cell>
          <cell r="CK2533">
            <v>0</v>
          </cell>
          <cell r="CL2533">
            <v>0</v>
          </cell>
          <cell r="CM2533">
            <v>0</v>
          </cell>
        </row>
        <row r="2534">
          <cell r="F2534">
            <v>53278</v>
          </cell>
          <cell r="G2534">
            <v>53278</v>
          </cell>
          <cell r="H2534">
            <v>38771.699999999997</v>
          </cell>
          <cell r="I2534">
            <v>4356.08</v>
          </cell>
          <cell r="AY2534">
            <v>2500</v>
          </cell>
          <cell r="CK2534">
            <v>0</v>
          </cell>
          <cell r="CL2534">
            <v>0</v>
          </cell>
          <cell r="CM2534">
            <v>0</v>
          </cell>
        </row>
        <row r="2535">
          <cell r="F2535">
            <v>15000</v>
          </cell>
          <cell r="G2535">
            <v>12900</v>
          </cell>
          <cell r="H2535">
            <v>5000</v>
          </cell>
          <cell r="I2535">
            <v>6197.31</v>
          </cell>
          <cell r="AY2535">
            <v>0</v>
          </cell>
          <cell r="CK2535">
            <v>0</v>
          </cell>
          <cell r="CL2535">
            <v>0</v>
          </cell>
          <cell r="CM2535">
            <v>0</v>
          </cell>
        </row>
        <row r="2536">
          <cell r="F2536">
            <v>81548</v>
          </cell>
          <cell r="G2536">
            <v>81548</v>
          </cell>
          <cell r="H2536">
            <v>57749.33</v>
          </cell>
          <cell r="I2536">
            <v>9252</v>
          </cell>
          <cell r="AY2536">
            <v>4746.5</v>
          </cell>
          <cell r="CK2536">
            <v>0</v>
          </cell>
          <cell r="CL2536">
            <v>0</v>
          </cell>
          <cell r="CM2536">
            <v>0</v>
          </cell>
        </row>
        <row r="2537">
          <cell r="F2537">
            <v>15000</v>
          </cell>
          <cell r="G2537">
            <v>15000</v>
          </cell>
          <cell r="H2537">
            <v>10552.6</v>
          </cell>
          <cell r="I2537">
            <v>0</v>
          </cell>
          <cell r="AY2537">
            <v>0</v>
          </cell>
          <cell r="CK2537">
            <v>0</v>
          </cell>
          <cell r="CL2537">
            <v>0</v>
          </cell>
          <cell r="CM2537">
            <v>0</v>
          </cell>
        </row>
        <row r="2538">
          <cell r="F2538">
            <v>5049</v>
          </cell>
          <cell r="G2538">
            <v>2549</v>
          </cell>
          <cell r="H2538">
            <v>833.37</v>
          </cell>
          <cell r="I2538">
            <v>320</v>
          </cell>
          <cell r="AY2538">
            <v>0</v>
          </cell>
          <cell r="CK2538">
            <v>0</v>
          </cell>
          <cell r="CL2538">
            <v>0</v>
          </cell>
          <cell r="CM2538">
            <v>0</v>
          </cell>
        </row>
        <row r="2539">
          <cell r="F2539">
            <v>0</v>
          </cell>
          <cell r="G2539">
            <v>2500</v>
          </cell>
          <cell r="H2539">
            <v>2455.65</v>
          </cell>
          <cell r="I2539">
            <v>34.65</v>
          </cell>
          <cell r="AY2539">
            <v>0</v>
          </cell>
          <cell r="CK2539">
            <v>0</v>
          </cell>
          <cell r="CL2539">
            <v>0</v>
          </cell>
          <cell r="CM2539">
            <v>0</v>
          </cell>
        </row>
        <row r="2540">
          <cell r="F2540">
            <v>81336</v>
          </cell>
          <cell r="G2540">
            <v>81336</v>
          </cell>
          <cell r="H2540">
            <v>39419.18</v>
          </cell>
          <cell r="I2540">
            <v>2180.2199999999998</v>
          </cell>
          <cell r="AY2540">
            <v>2425.46</v>
          </cell>
          <cell r="CK2540">
            <v>0</v>
          </cell>
          <cell r="CL2540">
            <v>0</v>
          </cell>
          <cell r="CM2540">
            <v>0</v>
          </cell>
        </row>
        <row r="2541">
          <cell r="F2541">
            <v>268740</v>
          </cell>
          <cell r="G2541">
            <v>268740</v>
          </cell>
          <cell r="H2541">
            <v>256968.33</v>
          </cell>
          <cell r="I2541">
            <v>0</v>
          </cell>
          <cell r="AY2541">
            <v>23515</v>
          </cell>
          <cell r="CK2541">
            <v>0</v>
          </cell>
          <cell r="CL2541">
            <v>0</v>
          </cell>
          <cell r="CM2541">
            <v>0</v>
          </cell>
        </row>
        <row r="2542">
          <cell r="F2542">
            <v>4766</v>
          </cell>
          <cell r="G2542">
            <v>6669</v>
          </cell>
          <cell r="H2542">
            <v>6669</v>
          </cell>
          <cell r="I2542">
            <v>0</v>
          </cell>
          <cell r="AY2542">
            <v>741</v>
          </cell>
          <cell r="CK2542">
            <v>0</v>
          </cell>
          <cell r="CL2542">
            <v>0</v>
          </cell>
          <cell r="CM2542">
            <v>0</v>
          </cell>
        </row>
        <row r="2543">
          <cell r="F2543">
            <v>19954</v>
          </cell>
          <cell r="G2543">
            <v>19954</v>
          </cell>
          <cell r="H2543">
            <v>10515.95</v>
          </cell>
          <cell r="I2543">
            <v>0</v>
          </cell>
          <cell r="AY2543">
            <v>0</v>
          </cell>
          <cell r="CK2543">
            <v>0</v>
          </cell>
          <cell r="CL2543">
            <v>0</v>
          </cell>
          <cell r="CM2543">
            <v>0</v>
          </cell>
        </row>
        <row r="2544">
          <cell r="F2544">
            <v>53902</v>
          </cell>
          <cell r="G2544">
            <v>53902</v>
          </cell>
          <cell r="H2544">
            <v>0</v>
          </cell>
          <cell r="I2544">
            <v>0</v>
          </cell>
          <cell r="AY2544">
            <v>0</v>
          </cell>
          <cell r="CK2544">
            <v>0</v>
          </cell>
          <cell r="CL2544">
            <v>0</v>
          </cell>
          <cell r="CM2544">
            <v>0</v>
          </cell>
        </row>
        <row r="2545">
          <cell r="F2545">
            <v>39837</v>
          </cell>
          <cell r="G2545">
            <v>39837</v>
          </cell>
          <cell r="H2545">
            <v>38169.39</v>
          </cell>
          <cell r="I2545">
            <v>0</v>
          </cell>
          <cell r="AY2545">
            <v>3476.07</v>
          </cell>
          <cell r="CK2545">
            <v>0</v>
          </cell>
          <cell r="CL2545">
            <v>0</v>
          </cell>
          <cell r="CM2545">
            <v>0</v>
          </cell>
        </row>
        <row r="2546">
          <cell r="F2546">
            <v>6929</v>
          </cell>
          <cell r="G2546">
            <v>6929</v>
          </cell>
          <cell r="H2546">
            <v>6709.68</v>
          </cell>
          <cell r="I2546">
            <v>0</v>
          </cell>
          <cell r="AY2546">
            <v>626.26</v>
          </cell>
          <cell r="CK2546">
            <v>0</v>
          </cell>
          <cell r="CL2546">
            <v>0</v>
          </cell>
          <cell r="CM2546">
            <v>0</v>
          </cell>
        </row>
        <row r="2547">
          <cell r="F2547">
            <v>6600</v>
          </cell>
          <cell r="G2547">
            <v>7917</v>
          </cell>
          <cell r="H2547">
            <v>7917</v>
          </cell>
          <cell r="I2547">
            <v>0</v>
          </cell>
          <cell r="AY2547">
            <v>585</v>
          </cell>
          <cell r="CK2547">
            <v>0</v>
          </cell>
          <cell r="CL2547">
            <v>0</v>
          </cell>
          <cell r="CM2547">
            <v>0</v>
          </cell>
        </row>
        <row r="2548">
          <cell r="F2548">
            <v>6066</v>
          </cell>
          <cell r="G2548">
            <v>9134.8799999999992</v>
          </cell>
          <cell r="H2548">
            <v>9134.8799999999992</v>
          </cell>
          <cell r="I2548">
            <v>0</v>
          </cell>
          <cell r="AY2548">
            <v>0</v>
          </cell>
          <cell r="CK2548">
            <v>0</v>
          </cell>
          <cell r="CL2548">
            <v>0</v>
          </cell>
          <cell r="CM2548">
            <v>0</v>
          </cell>
        </row>
        <row r="2549">
          <cell r="F2549">
            <v>33329</v>
          </cell>
          <cell r="G2549">
            <v>33329</v>
          </cell>
          <cell r="H2549">
            <v>28557.15</v>
          </cell>
          <cell r="I2549">
            <v>0</v>
          </cell>
          <cell r="AY2549">
            <v>2493.4</v>
          </cell>
          <cell r="CK2549">
            <v>0</v>
          </cell>
          <cell r="CL2549">
            <v>0</v>
          </cell>
          <cell r="CM2549">
            <v>0</v>
          </cell>
        </row>
        <row r="2550">
          <cell r="F2550">
            <v>101052</v>
          </cell>
          <cell r="G2550">
            <v>101052</v>
          </cell>
          <cell r="H2550">
            <v>88119.84</v>
          </cell>
          <cell r="I2550">
            <v>0</v>
          </cell>
          <cell r="AY2550">
            <v>6218.09</v>
          </cell>
          <cell r="CK2550">
            <v>0</v>
          </cell>
          <cell r="CL2550">
            <v>0</v>
          </cell>
          <cell r="CM2550">
            <v>0</v>
          </cell>
        </row>
        <row r="2551">
          <cell r="F2551">
            <v>832</v>
          </cell>
          <cell r="G2551">
            <v>832</v>
          </cell>
          <cell r="H2551">
            <v>532.9</v>
          </cell>
          <cell r="I2551">
            <v>0</v>
          </cell>
          <cell r="AY2551">
            <v>47.3</v>
          </cell>
          <cell r="CK2551">
            <v>0</v>
          </cell>
          <cell r="CL2551">
            <v>0</v>
          </cell>
          <cell r="CM2551">
            <v>0</v>
          </cell>
        </row>
        <row r="2552">
          <cell r="F2552">
            <v>0</v>
          </cell>
          <cell r="G2552">
            <v>13114.31</v>
          </cell>
          <cell r="H2552">
            <v>13114.31</v>
          </cell>
          <cell r="I2552">
            <v>0</v>
          </cell>
          <cell r="AY2552">
            <v>0</v>
          </cell>
          <cell r="CK2552">
            <v>0</v>
          </cell>
          <cell r="CL2552">
            <v>0</v>
          </cell>
          <cell r="CM2552">
            <v>0</v>
          </cell>
        </row>
        <row r="2553">
          <cell r="F2553">
            <v>40000</v>
          </cell>
          <cell r="G2553">
            <v>40000</v>
          </cell>
          <cell r="H2553">
            <v>13811.96</v>
          </cell>
          <cell r="I2553">
            <v>999.81</v>
          </cell>
          <cell r="AY2553">
            <v>0</v>
          </cell>
          <cell r="CK2553">
            <v>0</v>
          </cell>
          <cell r="CL2553">
            <v>0</v>
          </cell>
          <cell r="CM2553">
            <v>0</v>
          </cell>
        </row>
        <row r="2554">
          <cell r="F2554">
            <v>63070</v>
          </cell>
          <cell r="G2554">
            <v>63070</v>
          </cell>
          <cell r="H2554">
            <v>53026.5</v>
          </cell>
          <cell r="I2554">
            <v>4500</v>
          </cell>
          <cell r="AY2554">
            <v>53026.5</v>
          </cell>
          <cell r="CK2554">
            <v>0</v>
          </cell>
          <cell r="CL2554">
            <v>0</v>
          </cell>
          <cell r="CM2554">
            <v>0</v>
          </cell>
        </row>
        <row r="2555">
          <cell r="F2555">
            <v>5000</v>
          </cell>
          <cell r="G2555">
            <v>5000</v>
          </cell>
          <cell r="H2555">
            <v>2504.41</v>
          </cell>
          <cell r="I2555">
            <v>-11.4</v>
          </cell>
          <cell r="AY2555">
            <v>0</v>
          </cell>
          <cell r="CK2555">
            <v>0</v>
          </cell>
          <cell r="CL2555">
            <v>0</v>
          </cell>
          <cell r="CM2555">
            <v>0</v>
          </cell>
        </row>
        <row r="2556">
          <cell r="F2556">
            <v>8008</v>
          </cell>
          <cell r="G2556">
            <v>8008</v>
          </cell>
          <cell r="H2556">
            <v>1731</v>
          </cell>
          <cell r="I2556">
            <v>0</v>
          </cell>
          <cell r="AY2556">
            <v>0</v>
          </cell>
          <cell r="CK2556">
            <v>0</v>
          </cell>
          <cell r="CL2556">
            <v>0</v>
          </cell>
          <cell r="CM2556">
            <v>0</v>
          </cell>
        </row>
        <row r="2557">
          <cell r="F2557">
            <v>15000</v>
          </cell>
          <cell r="G2557">
            <v>24300</v>
          </cell>
          <cell r="H2557">
            <v>24204.2</v>
          </cell>
          <cell r="I2557">
            <v>0</v>
          </cell>
          <cell r="AY2557">
            <v>0</v>
          </cell>
          <cell r="CK2557">
            <v>0</v>
          </cell>
          <cell r="CL2557">
            <v>0</v>
          </cell>
          <cell r="CM2557">
            <v>0</v>
          </cell>
        </row>
        <row r="2558">
          <cell r="F2558">
            <v>641976</v>
          </cell>
          <cell r="G2558">
            <v>641976</v>
          </cell>
          <cell r="H2558">
            <v>520179.14</v>
          </cell>
          <cell r="I2558">
            <v>0</v>
          </cell>
          <cell r="AY2558">
            <v>56136.81</v>
          </cell>
          <cell r="CK2558">
            <v>0</v>
          </cell>
          <cell r="CL2558">
            <v>0</v>
          </cell>
          <cell r="CM2558">
            <v>0</v>
          </cell>
        </row>
        <row r="2559">
          <cell r="F2559">
            <v>27348</v>
          </cell>
          <cell r="G2559">
            <v>27348</v>
          </cell>
          <cell r="H2559">
            <v>21546</v>
          </cell>
          <cell r="I2559">
            <v>0</v>
          </cell>
          <cell r="AY2559">
            <v>2394</v>
          </cell>
          <cell r="CK2559">
            <v>0</v>
          </cell>
          <cell r="CL2559">
            <v>0</v>
          </cell>
          <cell r="CM2559">
            <v>0</v>
          </cell>
        </row>
        <row r="2560">
          <cell r="F2560">
            <v>48106</v>
          </cell>
          <cell r="G2560">
            <v>48106</v>
          </cell>
          <cell r="H2560">
            <v>23388.31</v>
          </cell>
          <cell r="I2560">
            <v>0</v>
          </cell>
          <cell r="AY2560">
            <v>0</v>
          </cell>
          <cell r="CK2560">
            <v>0</v>
          </cell>
          <cell r="CL2560">
            <v>0</v>
          </cell>
          <cell r="CM2560">
            <v>0</v>
          </cell>
        </row>
        <row r="2561">
          <cell r="F2561">
            <v>130146</v>
          </cell>
          <cell r="G2561">
            <v>130146</v>
          </cell>
          <cell r="H2561">
            <v>0</v>
          </cell>
          <cell r="I2561">
            <v>0</v>
          </cell>
          <cell r="AY2561">
            <v>0</v>
          </cell>
          <cell r="CK2561">
            <v>0</v>
          </cell>
          <cell r="CL2561">
            <v>0</v>
          </cell>
          <cell r="CM2561">
            <v>0</v>
          </cell>
        </row>
        <row r="2562">
          <cell r="F2562">
            <v>101781</v>
          </cell>
          <cell r="G2562">
            <v>101781</v>
          </cell>
          <cell r="H2562">
            <v>79608.08</v>
          </cell>
          <cell r="I2562">
            <v>0</v>
          </cell>
          <cell r="AY2562">
            <v>8829.51</v>
          </cell>
          <cell r="CK2562">
            <v>0</v>
          </cell>
          <cell r="CL2562">
            <v>0</v>
          </cell>
          <cell r="CM2562">
            <v>0</v>
          </cell>
        </row>
        <row r="2563">
          <cell r="F2563">
            <v>16956</v>
          </cell>
          <cell r="G2563">
            <v>16956</v>
          </cell>
          <cell r="H2563">
            <v>13610.01</v>
          </cell>
          <cell r="I2563">
            <v>0</v>
          </cell>
          <cell r="AY2563">
            <v>1511.23</v>
          </cell>
          <cell r="CK2563">
            <v>0</v>
          </cell>
          <cell r="CL2563">
            <v>0</v>
          </cell>
          <cell r="CM2563">
            <v>0</v>
          </cell>
        </row>
        <row r="2564">
          <cell r="F2564">
            <v>26400</v>
          </cell>
          <cell r="G2564">
            <v>26400</v>
          </cell>
          <cell r="H2564">
            <v>21046.86</v>
          </cell>
          <cell r="I2564">
            <v>0</v>
          </cell>
          <cell r="AY2564">
            <v>2338.02</v>
          </cell>
          <cell r="CK2564">
            <v>0</v>
          </cell>
          <cell r="CL2564">
            <v>0</v>
          </cell>
          <cell r="CM2564">
            <v>0</v>
          </cell>
        </row>
        <row r="2565">
          <cell r="F2565">
            <v>14874</v>
          </cell>
          <cell r="G2565">
            <v>16284.23</v>
          </cell>
          <cell r="H2565">
            <v>16284.23</v>
          </cell>
          <cell r="I2565">
            <v>0</v>
          </cell>
          <cell r="AY2565">
            <v>0</v>
          </cell>
          <cell r="CK2565">
            <v>0</v>
          </cell>
          <cell r="CL2565">
            <v>0</v>
          </cell>
          <cell r="CM2565">
            <v>0</v>
          </cell>
        </row>
        <row r="2566">
          <cell r="F2566">
            <v>84150</v>
          </cell>
          <cell r="G2566">
            <v>84150</v>
          </cell>
          <cell r="H2566">
            <v>58791.55</v>
          </cell>
          <cell r="I2566">
            <v>0</v>
          </cell>
          <cell r="AY2566">
            <v>6078.21</v>
          </cell>
          <cell r="CK2566">
            <v>0</v>
          </cell>
          <cell r="CL2566">
            <v>0</v>
          </cell>
          <cell r="CM2566">
            <v>0</v>
          </cell>
        </row>
        <row r="2567">
          <cell r="F2567">
            <v>5945</v>
          </cell>
          <cell r="G2567">
            <v>6134.99</v>
          </cell>
          <cell r="H2567">
            <v>5183.5200000000004</v>
          </cell>
          <cell r="I2567">
            <v>0</v>
          </cell>
          <cell r="AY2567">
            <v>365.77</v>
          </cell>
          <cell r="CK2567">
            <v>0</v>
          </cell>
          <cell r="CL2567">
            <v>0</v>
          </cell>
          <cell r="CM2567">
            <v>0</v>
          </cell>
        </row>
        <row r="2568">
          <cell r="F2568">
            <v>2080</v>
          </cell>
          <cell r="G2568">
            <v>2080</v>
          </cell>
          <cell r="H2568">
            <v>590.5</v>
          </cell>
          <cell r="I2568">
            <v>0</v>
          </cell>
          <cell r="AY2568">
            <v>118.26</v>
          </cell>
          <cell r="CK2568">
            <v>0</v>
          </cell>
          <cell r="CL2568">
            <v>0</v>
          </cell>
          <cell r="CM2568">
            <v>0</v>
          </cell>
        </row>
        <row r="2569">
          <cell r="F2569">
            <v>500000</v>
          </cell>
          <cell r="G2569">
            <v>548857.85</v>
          </cell>
          <cell r="H2569">
            <v>240757.68</v>
          </cell>
          <cell r="I2569">
            <v>191226.17</v>
          </cell>
          <cell r="AY2569">
            <v>0</v>
          </cell>
          <cell r="CK2569">
            <v>0</v>
          </cell>
          <cell r="CL2569">
            <v>0</v>
          </cell>
          <cell r="CM2569">
            <v>0</v>
          </cell>
        </row>
        <row r="2570">
          <cell r="F2570">
            <v>13106</v>
          </cell>
          <cell r="G2570">
            <v>13106</v>
          </cell>
          <cell r="H2570">
            <v>8326</v>
          </cell>
          <cell r="I2570">
            <v>240</v>
          </cell>
          <cell r="AY2570">
            <v>0</v>
          </cell>
          <cell r="CK2570">
            <v>0</v>
          </cell>
          <cell r="CL2570">
            <v>0</v>
          </cell>
          <cell r="CM2570">
            <v>0</v>
          </cell>
        </row>
        <row r="2571">
          <cell r="F2571">
            <v>25471</v>
          </cell>
          <cell r="G2571">
            <v>25471</v>
          </cell>
          <cell r="H2571">
            <v>5599.4</v>
          </cell>
          <cell r="I2571">
            <v>0</v>
          </cell>
          <cell r="AY2571">
            <v>0</v>
          </cell>
          <cell r="CK2571">
            <v>0</v>
          </cell>
          <cell r="CL2571">
            <v>0</v>
          </cell>
          <cell r="CM2571">
            <v>0</v>
          </cell>
        </row>
        <row r="2573">
          <cell r="F2573">
            <v>654204</v>
          </cell>
          <cell r="G2573">
            <v>654204</v>
          </cell>
          <cell r="H2573">
            <v>521228.92</v>
          </cell>
          <cell r="I2573">
            <v>0</v>
          </cell>
          <cell r="AY2573">
            <v>57970.94</v>
          </cell>
          <cell r="CK2573">
            <v>0</v>
          </cell>
          <cell r="CL2573">
            <v>0</v>
          </cell>
          <cell r="CM2573">
            <v>0</v>
          </cell>
        </row>
        <row r="2574">
          <cell r="F2574">
            <v>13612</v>
          </cell>
          <cell r="G2574">
            <v>13612</v>
          </cell>
          <cell r="H2574">
            <v>11529</v>
          </cell>
          <cell r="I2574">
            <v>0</v>
          </cell>
          <cell r="AY2574">
            <v>1281</v>
          </cell>
          <cell r="CK2574">
            <v>0</v>
          </cell>
          <cell r="CL2574">
            <v>0</v>
          </cell>
          <cell r="CM2574">
            <v>0</v>
          </cell>
        </row>
        <row r="2575">
          <cell r="F2575">
            <v>42728</v>
          </cell>
          <cell r="G2575">
            <v>42728</v>
          </cell>
          <cell r="H2575">
            <v>21285.96</v>
          </cell>
          <cell r="I2575">
            <v>0</v>
          </cell>
          <cell r="AY2575">
            <v>0</v>
          </cell>
          <cell r="CK2575">
            <v>0</v>
          </cell>
          <cell r="CL2575">
            <v>0</v>
          </cell>
          <cell r="CM2575">
            <v>0</v>
          </cell>
        </row>
        <row r="2576">
          <cell r="F2576">
            <v>130053</v>
          </cell>
          <cell r="G2576">
            <v>130053</v>
          </cell>
          <cell r="H2576">
            <v>0</v>
          </cell>
          <cell r="I2576">
            <v>0</v>
          </cell>
          <cell r="AY2576">
            <v>0</v>
          </cell>
          <cell r="CK2576">
            <v>0</v>
          </cell>
          <cell r="CL2576">
            <v>0</v>
          </cell>
          <cell r="CM2576">
            <v>0</v>
          </cell>
        </row>
        <row r="2577">
          <cell r="F2577">
            <v>72085</v>
          </cell>
          <cell r="G2577">
            <v>72085</v>
          </cell>
          <cell r="H2577">
            <v>55271.91</v>
          </cell>
          <cell r="I2577">
            <v>0</v>
          </cell>
          <cell r="AY2577">
            <v>6230.4</v>
          </cell>
          <cell r="CK2577">
            <v>0</v>
          </cell>
          <cell r="CL2577">
            <v>0</v>
          </cell>
          <cell r="CM2577">
            <v>0</v>
          </cell>
        </row>
        <row r="2578">
          <cell r="F2578">
            <v>12523</v>
          </cell>
          <cell r="G2578">
            <v>12523</v>
          </cell>
          <cell r="H2578">
            <v>9821.23</v>
          </cell>
          <cell r="I2578">
            <v>0</v>
          </cell>
          <cell r="AY2578">
            <v>1111.1600000000001</v>
          </cell>
          <cell r="CK2578">
            <v>0</v>
          </cell>
          <cell r="CL2578">
            <v>0</v>
          </cell>
          <cell r="CM2578">
            <v>0</v>
          </cell>
        </row>
        <row r="2579">
          <cell r="F2579">
            <v>13200</v>
          </cell>
          <cell r="G2579">
            <v>13200</v>
          </cell>
          <cell r="H2579">
            <v>10530</v>
          </cell>
          <cell r="I2579">
            <v>0</v>
          </cell>
          <cell r="AY2579">
            <v>1170</v>
          </cell>
          <cell r="CK2579">
            <v>0</v>
          </cell>
          <cell r="CL2579">
            <v>0</v>
          </cell>
          <cell r="CM2579">
            <v>0</v>
          </cell>
        </row>
        <row r="2580">
          <cell r="F2580">
            <v>14863</v>
          </cell>
          <cell r="G2580">
            <v>15606.4</v>
          </cell>
          <cell r="H2580">
            <v>15606.4</v>
          </cell>
          <cell r="I2580">
            <v>0</v>
          </cell>
          <cell r="AY2580">
            <v>0</v>
          </cell>
          <cell r="CK2580">
            <v>0</v>
          </cell>
          <cell r="CL2580">
            <v>0</v>
          </cell>
          <cell r="CM2580">
            <v>0</v>
          </cell>
        </row>
        <row r="2581">
          <cell r="F2581">
            <v>96856</v>
          </cell>
          <cell r="G2581">
            <v>96856</v>
          </cell>
          <cell r="H2581">
            <v>69223.73</v>
          </cell>
          <cell r="I2581">
            <v>0</v>
          </cell>
          <cell r="AY2581">
            <v>7353.91</v>
          </cell>
          <cell r="CK2581">
            <v>0</v>
          </cell>
          <cell r="CL2581">
            <v>0</v>
          </cell>
          <cell r="CM2581">
            <v>0</v>
          </cell>
        </row>
        <row r="2582">
          <cell r="F2582">
            <v>2988</v>
          </cell>
          <cell r="G2582">
            <v>3627.47</v>
          </cell>
          <cell r="H2582">
            <v>3364.47</v>
          </cell>
          <cell r="I2582">
            <v>0</v>
          </cell>
          <cell r="AY2582">
            <v>0</v>
          </cell>
          <cell r="CK2582">
            <v>0</v>
          </cell>
          <cell r="CL2582">
            <v>0</v>
          </cell>
          <cell r="CM2582">
            <v>0</v>
          </cell>
        </row>
        <row r="2583">
          <cell r="F2583">
            <v>47554</v>
          </cell>
          <cell r="G2583">
            <v>47554</v>
          </cell>
          <cell r="H2583">
            <v>41468.160000000003</v>
          </cell>
          <cell r="I2583">
            <v>0</v>
          </cell>
          <cell r="AY2583">
            <v>2926.16</v>
          </cell>
          <cell r="CK2583">
            <v>0</v>
          </cell>
          <cell r="CL2583">
            <v>0</v>
          </cell>
          <cell r="CM2583">
            <v>0</v>
          </cell>
        </row>
        <row r="2584">
          <cell r="F2584">
            <v>832</v>
          </cell>
          <cell r="G2584">
            <v>832</v>
          </cell>
          <cell r="H2584">
            <v>439.29</v>
          </cell>
          <cell r="I2584">
            <v>0</v>
          </cell>
          <cell r="AY2584">
            <v>47.3</v>
          </cell>
          <cell r="CK2584">
            <v>0</v>
          </cell>
          <cell r="CL2584">
            <v>0</v>
          </cell>
          <cell r="CM2584">
            <v>0</v>
          </cell>
        </row>
        <row r="2585">
          <cell r="F2585">
            <v>10000</v>
          </cell>
          <cell r="G2585">
            <v>10000</v>
          </cell>
          <cell r="H2585">
            <v>9500</v>
          </cell>
          <cell r="I2585">
            <v>460</v>
          </cell>
          <cell r="AY2585">
            <v>0</v>
          </cell>
          <cell r="CK2585">
            <v>0</v>
          </cell>
          <cell r="CL2585">
            <v>0</v>
          </cell>
          <cell r="CM2585">
            <v>0</v>
          </cell>
        </row>
        <row r="2586">
          <cell r="F2586">
            <v>84859</v>
          </cell>
          <cell r="G2586">
            <v>84859</v>
          </cell>
          <cell r="H2586">
            <v>30461.59</v>
          </cell>
          <cell r="I2586">
            <v>12763.65</v>
          </cell>
          <cell r="AY2586">
            <v>0</v>
          </cell>
          <cell r="CK2586">
            <v>0</v>
          </cell>
          <cell r="CL2586">
            <v>0</v>
          </cell>
          <cell r="CM2586">
            <v>0</v>
          </cell>
        </row>
        <row r="2587">
          <cell r="F2587">
            <v>19000</v>
          </cell>
          <cell r="G2587">
            <v>19000</v>
          </cell>
          <cell r="H2587">
            <v>13815.85</v>
          </cell>
          <cell r="I2587">
            <v>0</v>
          </cell>
          <cell r="AY2587">
            <v>0</v>
          </cell>
          <cell r="CK2587">
            <v>0</v>
          </cell>
          <cell r="CL2587">
            <v>0</v>
          </cell>
          <cell r="CM2587">
            <v>0</v>
          </cell>
        </row>
        <row r="2588">
          <cell r="F2588">
            <v>12000</v>
          </cell>
          <cell r="G2588">
            <v>12000</v>
          </cell>
          <cell r="H2588">
            <v>0</v>
          </cell>
          <cell r="I2588">
            <v>0</v>
          </cell>
          <cell r="AY2588">
            <v>0</v>
          </cell>
          <cell r="CK2588">
            <v>0</v>
          </cell>
          <cell r="CL2588">
            <v>0</v>
          </cell>
          <cell r="CM2588">
            <v>0</v>
          </cell>
        </row>
        <row r="2589">
          <cell r="F2589">
            <v>5100</v>
          </cell>
          <cell r="G2589">
            <v>0</v>
          </cell>
          <cell r="H2589">
            <v>0</v>
          </cell>
          <cell r="I2589">
            <v>0</v>
          </cell>
          <cell r="AY2589">
            <v>0</v>
          </cell>
          <cell r="CK2589">
            <v>0</v>
          </cell>
          <cell r="CL2589">
            <v>0</v>
          </cell>
          <cell r="CM2589">
            <v>0</v>
          </cell>
        </row>
        <row r="2590">
          <cell r="F2590">
            <v>2976</v>
          </cell>
          <cell r="G2590">
            <v>2976</v>
          </cell>
          <cell r="H2590">
            <v>2131.5</v>
          </cell>
          <cell r="I2590">
            <v>904.5</v>
          </cell>
          <cell r="AY2590">
            <v>74</v>
          </cell>
          <cell r="CK2590">
            <v>0</v>
          </cell>
          <cell r="CL2590">
            <v>0</v>
          </cell>
          <cell r="CM2590">
            <v>0</v>
          </cell>
        </row>
        <row r="2591">
          <cell r="F2591">
            <v>1000</v>
          </cell>
          <cell r="G2591">
            <v>1000</v>
          </cell>
          <cell r="H2591">
            <v>999.5</v>
          </cell>
          <cell r="I2591">
            <v>0</v>
          </cell>
          <cell r="AY2591">
            <v>0</v>
          </cell>
          <cell r="CK2591">
            <v>0</v>
          </cell>
          <cell r="CL2591">
            <v>0</v>
          </cell>
          <cell r="CM2591">
            <v>0</v>
          </cell>
        </row>
        <row r="2592">
          <cell r="F2592">
            <v>5000</v>
          </cell>
          <cell r="G2592">
            <v>5000</v>
          </cell>
          <cell r="H2592">
            <v>0</v>
          </cell>
          <cell r="I2592">
            <v>0</v>
          </cell>
          <cell r="AY2592">
            <v>0</v>
          </cell>
          <cell r="CK2592">
            <v>0</v>
          </cell>
          <cell r="CL2592">
            <v>0</v>
          </cell>
          <cell r="CM2592">
            <v>0</v>
          </cell>
        </row>
        <row r="2593">
          <cell r="F2593">
            <v>6728</v>
          </cell>
          <cell r="G2593">
            <v>6728</v>
          </cell>
          <cell r="H2593">
            <v>0</v>
          </cell>
          <cell r="I2593">
            <v>180</v>
          </cell>
          <cell r="AY2593">
            <v>0</v>
          </cell>
          <cell r="CK2593">
            <v>0</v>
          </cell>
          <cell r="CL2593">
            <v>0</v>
          </cell>
          <cell r="CM2593">
            <v>0</v>
          </cell>
        </row>
        <row r="2594">
          <cell r="F2594">
            <v>200</v>
          </cell>
          <cell r="G2594">
            <v>200</v>
          </cell>
          <cell r="H2594">
            <v>200</v>
          </cell>
          <cell r="I2594">
            <v>0</v>
          </cell>
          <cell r="AY2594">
            <v>0</v>
          </cell>
          <cell r="CK2594">
            <v>0</v>
          </cell>
          <cell r="CL2594">
            <v>0</v>
          </cell>
          <cell r="CM2594">
            <v>0</v>
          </cell>
        </row>
        <row r="2595">
          <cell r="F2595">
            <v>2698</v>
          </cell>
          <cell r="G2595">
            <v>2698</v>
          </cell>
          <cell r="H2595">
            <v>1615.71</v>
          </cell>
          <cell r="I2595">
            <v>0</v>
          </cell>
          <cell r="AY2595">
            <v>0</v>
          </cell>
          <cell r="CK2595">
            <v>0</v>
          </cell>
          <cell r="CL2595">
            <v>0</v>
          </cell>
          <cell r="CM2595">
            <v>0</v>
          </cell>
        </row>
        <row r="2596">
          <cell r="F2596">
            <v>93618</v>
          </cell>
          <cell r="G2596">
            <v>93618</v>
          </cell>
          <cell r="H2596">
            <v>31983.77</v>
          </cell>
          <cell r="I2596">
            <v>2348.67</v>
          </cell>
          <cell r="AY2596">
            <v>1682.4</v>
          </cell>
          <cell r="CK2596">
            <v>0</v>
          </cell>
          <cell r="CL2596">
            <v>0</v>
          </cell>
          <cell r="CM2596">
            <v>0</v>
          </cell>
        </row>
        <row r="2597">
          <cell r="F2597">
            <v>1149396</v>
          </cell>
          <cell r="G2597">
            <v>1149396</v>
          </cell>
          <cell r="H2597">
            <v>683117.7</v>
          </cell>
          <cell r="I2597">
            <v>0</v>
          </cell>
          <cell r="AY2597">
            <v>92345.5</v>
          </cell>
          <cell r="CK2597">
            <v>0</v>
          </cell>
          <cell r="CL2597">
            <v>0</v>
          </cell>
          <cell r="CM2597">
            <v>0</v>
          </cell>
        </row>
        <row r="2598">
          <cell r="F2598">
            <v>24521</v>
          </cell>
          <cell r="G2598">
            <v>24521</v>
          </cell>
          <cell r="H2598">
            <v>17465</v>
          </cell>
          <cell r="I2598">
            <v>0</v>
          </cell>
          <cell r="AY2598">
            <v>2208.5</v>
          </cell>
          <cell r="CK2598">
            <v>0</v>
          </cell>
          <cell r="CL2598">
            <v>0</v>
          </cell>
          <cell r="CM2598">
            <v>0</v>
          </cell>
        </row>
        <row r="2599">
          <cell r="F2599">
            <v>81516</v>
          </cell>
          <cell r="G2599">
            <v>81516</v>
          </cell>
          <cell r="H2599">
            <v>27767.59</v>
          </cell>
          <cell r="I2599">
            <v>0</v>
          </cell>
          <cell r="AY2599">
            <v>0</v>
          </cell>
          <cell r="CK2599">
            <v>0</v>
          </cell>
          <cell r="CL2599">
            <v>0</v>
          </cell>
          <cell r="CM2599">
            <v>0</v>
          </cell>
        </row>
        <row r="2600">
          <cell r="F2600">
            <v>228811</v>
          </cell>
          <cell r="G2600">
            <v>228811</v>
          </cell>
          <cell r="H2600">
            <v>1462.66</v>
          </cell>
          <cell r="I2600">
            <v>0</v>
          </cell>
          <cell r="AY2600">
            <v>0</v>
          </cell>
          <cell r="CK2600">
            <v>0</v>
          </cell>
          <cell r="CL2600">
            <v>0</v>
          </cell>
          <cell r="CM2600">
            <v>0</v>
          </cell>
        </row>
        <row r="2601">
          <cell r="F2601">
            <v>0</v>
          </cell>
          <cell r="G2601">
            <v>56322.76</v>
          </cell>
          <cell r="H2601">
            <v>56322.76</v>
          </cell>
          <cell r="I2601">
            <v>0</v>
          </cell>
          <cell r="AY2601">
            <v>0</v>
          </cell>
          <cell r="CK2601">
            <v>0</v>
          </cell>
          <cell r="CL2601">
            <v>0</v>
          </cell>
          <cell r="CM2601">
            <v>0</v>
          </cell>
        </row>
        <row r="2602">
          <cell r="F2602">
            <v>175706</v>
          </cell>
          <cell r="G2602">
            <v>175706</v>
          </cell>
          <cell r="H2602">
            <v>102107.13</v>
          </cell>
          <cell r="I2602">
            <v>0</v>
          </cell>
          <cell r="AY2602">
            <v>13959.92</v>
          </cell>
          <cell r="CK2602">
            <v>0</v>
          </cell>
          <cell r="CL2602">
            <v>0</v>
          </cell>
          <cell r="CM2602">
            <v>0</v>
          </cell>
        </row>
        <row r="2603">
          <cell r="F2603">
            <v>29740</v>
          </cell>
          <cell r="G2603">
            <v>29740</v>
          </cell>
          <cell r="H2603">
            <v>17789.25</v>
          </cell>
          <cell r="I2603">
            <v>0</v>
          </cell>
          <cell r="AY2603">
            <v>2434.91</v>
          </cell>
          <cell r="CK2603">
            <v>0</v>
          </cell>
          <cell r="CL2603">
            <v>0</v>
          </cell>
          <cell r="CM2603">
            <v>0</v>
          </cell>
        </row>
        <row r="2604">
          <cell r="F2604">
            <v>39600</v>
          </cell>
          <cell r="G2604">
            <v>39600</v>
          </cell>
          <cell r="H2604">
            <v>23335.72</v>
          </cell>
          <cell r="I2604">
            <v>0</v>
          </cell>
          <cell r="AY2604">
            <v>3217.5</v>
          </cell>
          <cell r="CK2604">
            <v>0</v>
          </cell>
          <cell r="CL2604">
            <v>0</v>
          </cell>
          <cell r="CM2604">
            <v>0</v>
          </cell>
        </row>
        <row r="2605">
          <cell r="F2605">
            <v>26150</v>
          </cell>
          <cell r="G2605">
            <v>23200.959999999999</v>
          </cell>
          <cell r="H2605">
            <v>22990.42</v>
          </cell>
          <cell r="I2605">
            <v>0</v>
          </cell>
          <cell r="AY2605">
            <v>0</v>
          </cell>
          <cell r="CK2605">
            <v>0</v>
          </cell>
          <cell r="CL2605">
            <v>0</v>
          </cell>
          <cell r="CM2605">
            <v>0</v>
          </cell>
        </row>
        <row r="2606">
          <cell r="F2606">
            <v>144683</v>
          </cell>
          <cell r="G2606">
            <v>144683</v>
          </cell>
          <cell r="H2606">
            <v>79167.44</v>
          </cell>
          <cell r="I2606">
            <v>0</v>
          </cell>
          <cell r="AY2606">
            <v>12883.57</v>
          </cell>
          <cell r="CK2606">
            <v>0</v>
          </cell>
          <cell r="CL2606">
            <v>0</v>
          </cell>
          <cell r="CM2606">
            <v>0</v>
          </cell>
        </row>
        <row r="2607">
          <cell r="F2607">
            <v>14301</v>
          </cell>
          <cell r="G2607">
            <v>14301</v>
          </cell>
          <cell r="H2607">
            <v>5183.5200000000004</v>
          </cell>
          <cell r="I2607">
            <v>0</v>
          </cell>
          <cell r="AY2607">
            <v>365.77</v>
          </cell>
          <cell r="CK2607">
            <v>0</v>
          </cell>
          <cell r="CL2607">
            <v>0</v>
          </cell>
          <cell r="CM2607">
            <v>0</v>
          </cell>
        </row>
        <row r="2608">
          <cell r="F2608">
            <v>1664</v>
          </cell>
          <cell r="G2608">
            <v>1664</v>
          </cell>
          <cell r="H2608">
            <v>878.59</v>
          </cell>
          <cell r="I2608">
            <v>0</v>
          </cell>
          <cell r="AY2608">
            <v>94.61</v>
          </cell>
          <cell r="CK2608">
            <v>0</v>
          </cell>
          <cell r="CL2608">
            <v>0</v>
          </cell>
          <cell r="CM2608">
            <v>0</v>
          </cell>
        </row>
        <row r="2609">
          <cell r="F2609">
            <v>270000</v>
          </cell>
          <cell r="G2609">
            <v>309311.2</v>
          </cell>
          <cell r="H2609">
            <v>309311.2</v>
          </cell>
          <cell r="I2609">
            <v>0</v>
          </cell>
          <cell r="AY2609">
            <v>0</v>
          </cell>
          <cell r="CK2609">
            <v>0</v>
          </cell>
          <cell r="CL2609">
            <v>0</v>
          </cell>
          <cell r="CM2609">
            <v>0</v>
          </cell>
        </row>
        <row r="2610">
          <cell r="F2610">
            <v>1768</v>
          </cell>
          <cell r="G2610">
            <v>1768</v>
          </cell>
          <cell r="H2610">
            <v>1633</v>
          </cell>
          <cell r="I2610">
            <v>135</v>
          </cell>
          <cell r="AY2610">
            <v>180</v>
          </cell>
          <cell r="CK2610">
            <v>0</v>
          </cell>
          <cell r="CL2610">
            <v>0</v>
          </cell>
          <cell r="CM2610">
            <v>0</v>
          </cell>
        </row>
        <row r="2611">
          <cell r="F2611">
            <v>14713</v>
          </cell>
          <cell r="G2611">
            <v>14713</v>
          </cell>
          <cell r="H2611">
            <v>1204.45</v>
          </cell>
          <cell r="I2611">
            <v>785</v>
          </cell>
          <cell r="AY2611">
            <v>0</v>
          </cell>
          <cell r="CK2611">
            <v>0</v>
          </cell>
          <cell r="CL2611">
            <v>0</v>
          </cell>
          <cell r="CM2611">
            <v>0</v>
          </cell>
        </row>
        <row r="2612">
          <cell r="F2612">
            <v>1968240</v>
          </cell>
          <cell r="G2612">
            <v>1968240</v>
          </cell>
          <cell r="H2612">
            <v>1618198.9</v>
          </cell>
          <cell r="I2612">
            <v>0</v>
          </cell>
          <cell r="AY2612">
            <v>179623</v>
          </cell>
          <cell r="CK2612">
            <v>0</v>
          </cell>
          <cell r="CL2612">
            <v>0</v>
          </cell>
          <cell r="CM2612">
            <v>0</v>
          </cell>
        </row>
        <row r="2613">
          <cell r="F2613">
            <v>27348</v>
          </cell>
          <cell r="G2613">
            <v>27348</v>
          </cell>
          <cell r="H2613">
            <v>21546</v>
          </cell>
          <cell r="I2613">
            <v>0</v>
          </cell>
          <cell r="AY2613">
            <v>2394</v>
          </cell>
          <cell r="CK2613">
            <v>0</v>
          </cell>
          <cell r="CL2613">
            <v>0</v>
          </cell>
          <cell r="CM2613">
            <v>0</v>
          </cell>
        </row>
        <row r="2614">
          <cell r="F2614">
            <v>130419</v>
          </cell>
          <cell r="G2614">
            <v>130419</v>
          </cell>
          <cell r="H2614">
            <v>66834.259999999995</v>
          </cell>
          <cell r="I2614">
            <v>0</v>
          </cell>
          <cell r="AY2614">
            <v>0</v>
          </cell>
          <cell r="CK2614">
            <v>0</v>
          </cell>
          <cell r="CL2614">
            <v>0</v>
          </cell>
          <cell r="CM2614">
            <v>0</v>
          </cell>
        </row>
        <row r="2615">
          <cell r="F2615">
            <v>388031</v>
          </cell>
          <cell r="G2615">
            <v>388031</v>
          </cell>
          <cell r="H2615">
            <v>0</v>
          </cell>
          <cell r="I2615">
            <v>0</v>
          </cell>
          <cell r="AY2615">
            <v>0</v>
          </cell>
          <cell r="CK2615">
            <v>0</v>
          </cell>
          <cell r="CL2615">
            <v>0</v>
          </cell>
          <cell r="CM2615">
            <v>0</v>
          </cell>
        </row>
        <row r="2616">
          <cell r="F2616">
            <v>265738</v>
          </cell>
          <cell r="G2616">
            <v>265738</v>
          </cell>
          <cell r="H2616">
            <v>212341.42</v>
          </cell>
          <cell r="I2616">
            <v>0</v>
          </cell>
          <cell r="AY2616">
            <v>23918.81</v>
          </cell>
          <cell r="CK2616">
            <v>0</v>
          </cell>
          <cell r="CL2616">
            <v>0</v>
          </cell>
          <cell r="CM2616">
            <v>0</v>
          </cell>
        </row>
        <row r="2617">
          <cell r="F2617">
            <v>46195</v>
          </cell>
          <cell r="G2617">
            <v>46195</v>
          </cell>
          <cell r="H2617">
            <v>38057.449999999997</v>
          </cell>
          <cell r="I2617">
            <v>0</v>
          </cell>
          <cell r="AY2617">
            <v>4302.82</v>
          </cell>
          <cell r="CK2617">
            <v>0</v>
          </cell>
          <cell r="CL2617">
            <v>0</v>
          </cell>
          <cell r="CM2617">
            <v>0</v>
          </cell>
        </row>
        <row r="2618">
          <cell r="F2618">
            <v>46200</v>
          </cell>
          <cell r="G2618">
            <v>46200</v>
          </cell>
          <cell r="H2618">
            <v>36852.54</v>
          </cell>
          <cell r="I2618">
            <v>0</v>
          </cell>
          <cell r="AY2618">
            <v>4095</v>
          </cell>
          <cell r="CK2618">
            <v>0</v>
          </cell>
          <cell r="CL2618">
            <v>0</v>
          </cell>
          <cell r="CM2618">
            <v>0</v>
          </cell>
        </row>
        <row r="2619">
          <cell r="F2619">
            <v>44346</v>
          </cell>
          <cell r="G2619">
            <v>48613.43</v>
          </cell>
          <cell r="H2619">
            <v>48613.43</v>
          </cell>
          <cell r="I2619">
            <v>0</v>
          </cell>
          <cell r="AY2619">
            <v>0</v>
          </cell>
          <cell r="CK2619">
            <v>0</v>
          </cell>
          <cell r="CL2619">
            <v>0</v>
          </cell>
          <cell r="CM2619">
            <v>0</v>
          </cell>
        </row>
        <row r="2620">
          <cell r="F2620">
            <v>263489</v>
          </cell>
          <cell r="G2620">
            <v>263489</v>
          </cell>
          <cell r="H2620">
            <v>192151.12</v>
          </cell>
          <cell r="I2620">
            <v>0</v>
          </cell>
          <cell r="AY2620">
            <v>20238.849999999999</v>
          </cell>
          <cell r="CK2620">
            <v>0</v>
          </cell>
          <cell r="CL2620">
            <v>0</v>
          </cell>
          <cell r="CM2620">
            <v>0</v>
          </cell>
        </row>
        <row r="2621">
          <cell r="F2621">
            <v>26251</v>
          </cell>
          <cell r="G2621">
            <v>26251</v>
          </cell>
          <cell r="H2621">
            <v>9781.93</v>
          </cell>
          <cell r="I2621">
            <v>0</v>
          </cell>
          <cell r="AY2621">
            <v>0</v>
          </cell>
          <cell r="CK2621">
            <v>0</v>
          </cell>
          <cell r="CL2621">
            <v>0</v>
          </cell>
          <cell r="CM2621">
            <v>0</v>
          </cell>
        </row>
        <row r="2622">
          <cell r="F2622">
            <v>10874</v>
          </cell>
          <cell r="G2622">
            <v>10874</v>
          </cell>
          <cell r="H2622">
            <v>4110</v>
          </cell>
          <cell r="I2622">
            <v>1012</v>
          </cell>
          <cell r="AY2622">
            <v>0</v>
          </cell>
          <cell r="CK2622">
            <v>0</v>
          </cell>
          <cell r="CL2622">
            <v>0</v>
          </cell>
          <cell r="CM2622">
            <v>0</v>
          </cell>
        </row>
        <row r="2623">
          <cell r="F2623">
            <v>60000</v>
          </cell>
          <cell r="G2623">
            <v>60000</v>
          </cell>
          <cell r="H2623">
            <v>25587.79</v>
          </cell>
          <cell r="I2623">
            <v>0</v>
          </cell>
          <cell r="AY2623">
            <v>0</v>
          </cell>
          <cell r="CK2623">
            <v>0</v>
          </cell>
          <cell r="CL2623">
            <v>0</v>
          </cell>
          <cell r="CM2623">
            <v>0</v>
          </cell>
        </row>
        <row r="2624">
          <cell r="F2624">
            <v>11178</v>
          </cell>
          <cell r="G2624">
            <v>11178</v>
          </cell>
          <cell r="H2624">
            <v>2798.44</v>
          </cell>
          <cell r="I2624">
            <v>365</v>
          </cell>
          <cell r="AY2624">
            <v>0</v>
          </cell>
          <cell r="CK2624">
            <v>0</v>
          </cell>
          <cell r="CL2624">
            <v>0</v>
          </cell>
          <cell r="CM2624">
            <v>0</v>
          </cell>
        </row>
        <row r="2625">
          <cell r="F2625">
            <v>25000</v>
          </cell>
          <cell r="G2625">
            <v>25000</v>
          </cell>
          <cell r="H2625">
            <v>15000</v>
          </cell>
          <cell r="I2625">
            <v>0</v>
          </cell>
          <cell r="AY2625">
            <v>0</v>
          </cell>
          <cell r="CK2625">
            <v>0</v>
          </cell>
          <cell r="CL2625">
            <v>0</v>
          </cell>
          <cell r="CM2625">
            <v>0</v>
          </cell>
        </row>
        <row r="2626">
          <cell r="F2626">
            <v>1629</v>
          </cell>
          <cell r="G2626">
            <v>1629</v>
          </cell>
          <cell r="H2626">
            <v>481</v>
          </cell>
          <cell r="I2626">
            <v>0</v>
          </cell>
          <cell r="AY2626">
            <v>0</v>
          </cell>
          <cell r="CK2626">
            <v>0</v>
          </cell>
          <cell r="CL2626">
            <v>0</v>
          </cell>
          <cell r="CM2626">
            <v>0</v>
          </cell>
        </row>
        <row r="2627">
          <cell r="F2627">
            <v>6244</v>
          </cell>
          <cell r="G2627">
            <v>6244</v>
          </cell>
          <cell r="H2627">
            <v>3615.71</v>
          </cell>
          <cell r="I2627">
            <v>0</v>
          </cell>
          <cell r="AY2627">
            <v>61</v>
          </cell>
          <cell r="CK2627">
            <v>0</v>
          </cell>
          <cell r="CL2627">
            <v>0</v>
          </cell>
          <cell r="CM2627">
            <v>0</v>
          </cell>
        </row>
        <row r="2628"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CK2628">
            <v>0</v>
          </cell>
          <cell r="CL2628">
            <v>0</v>
          </cell>
          <cell r="CM2628">
            <v>0</v>
          </cell>
        </row>
        <row r="2629">
          <cell r="F2629">
            <v>1195380</v>
          </cell>
          <cell r="G2629">
            <v>1195380</v>
          </cell>
          <cell r="H2629">
            <v>951886.78</v>
          </cell>
          <cell r="I2629">
            <v>0</v>
          </cell>
          <cell r="AY2629">
            <v>105485.34</v>
          </cell>
          <cell r="CK2629">
            <v>0</v>
          </cell>
          <cell r="CL2629">
            <v>0</v>
          </cell>
          <cell r="CM2629">
            <v>0</v>
          </cell>
        </row>
        <row r="2630">
          <cell r="F2630">
            <v>4236</v>
          </cell>
          <cell r="G2630">
            <v>5565</v>
          </cell>
          <cell r="H2630">
            <v>5565</v>
          </cell>
          <cell r="I2630">
            <v>0</v>
          </cell>
          <cell r="AY2630">
            <v>371</v>
          </cell>
          <cell r="CK2630">
            <v>0</v>
          </cell>
          <cell r="CL2630">
            <v>0</v>
          </cell>
          <cell r="CM2630">
            <v>0</v>
          </cell>
        </row>
        <row r="2631">
          <cell r="F2631">
            <v>71489</v>
          </cell>
          <cell r="G2631">
            <v>71489</v>
          </cell>
          <cell r="H2631">
            <v>44770.13</v>
          </cell>
          <cell r="I2631">
            <v>0</v>
          </cell>
          <cell r="AY2631">
            <v>0</v>
          </cell>
          <cell r="CK2631">
            <v>0</v>
          </cell>
          <cell r="CL2631">
            <v>0</v>
          </cell>
          <cell r="CM2631">
            <v>0</v>
          </cell>
        </row>
        <row r="2632">
          <cell r="F2632">
            <v>233259</v>
          </cell>
          <cell r="G2632">
            <v>233259</v>
          </cell>
          <cell r="H2632">
            <v>107558.27</v>
          </cell>
          <cell r="I2632">
            <v>0</v>
          </cell>
          <cell r="AY2632">
            <v>0</v>
          </cell>
          <cell r="CK2632">
            <v>0</v>
          </cell>
          <cell r="CL2632">
            <v>0</v>
          </cell>
          <cell r="CM2632">
            <v>0</v>
          </cell>
        </row>
        <row r="2633">
          <cell r="F2633">
            <v>0</v>
          </cell>
          <cell r="G2633">
            <v>186434.04</v>
          </cell>
          <cell r="H2633">
            <v>186434.04</v>
          </cell>
          <cell r="I2633">
            <v>0</v>
          </cell>
          <cell r="AY2633">
            <v>0</v>
          </cell>
          <cell r="CK2633">
            <v>0</v>
          </cell>
          <cell r="CL2633">
            <v>0</v>
          </cell>
          <cell r="CM2633">
            <v>0</v>
          </cell>
        </row>
        <row r="2634">
          <cell r="F2634">
            <v>110305</v>
          </cell>
          <cell r="G2634">
            <v>110305</v>
          </cell>
          <cell r="H2634">
            <v>82382.63</v>
          </cell>
          <cell r="I2634">
            <v>0</v>
          </cell>
          <cell r="AY2634">
            <v>9514.7900000000009</v>
          </cell>
          <cell r="CK2634">
            <v>0</v>
          </cell>
          <cell r="CL2634">
            <v>0</v>
          </cell>
          <cell r="CM2634">
            <v>0</v>
          </cell>
        </row>
        <row r="2635">
          <cell r="F2635">
            <v>19150</v>
          </cell>
          <cell r="G2635">
            <v>19150</v>
          </cell>
          <cell r="H2635">
            <v>14660.61</v>
          </cell>
          <cell r="I2635">
            <v>0</v>
          </cell>
          <cell r="AY2635">
            <v>1699.89</v>
          </cell>
          <cell r="CK2635">
            <v>0</v>
          </cell>
          <cell r="CL2635">
            <v>0</v>
          </cell>
          <cell r="CM2635">
            <v>0</v>
          </cell>
        </row>
        <row r="2636">
          <cell r="F2636">
            <v>19800</v>
          </cell>
          <cell r="G2636">
            <v>19800</v>
          </cell>
          <cell r="H2636">
            <v>15502.5</v>
          </cell>
          <cell r="I2636">
            <v>0</v>
          </cell>
          <cell r="AY2636">
            <v>1755</v>
          </cell>
          <cell r="CK2636">
            <v>0</v>
          </cell>
          <cell r="CL2636">
            <v>0</v>
          </cell>
          <cell r="CM2636">
            <v>0</v>
          </cell>
        </row>
        <row r="2637">
          <cell r="F2637">
            <v>26658</v>
          </cell>
          <cell r="G2637">
            <v>28090.1</v>
          </cell>
          <cell r="H2637">
            <v>28090.07</v>
          </cell>
          <cell r="I2637">
            <v>0</v>
          </cell>
          <cell r="AY2637">
            <v>0</v>
          </cell>
          <cell r="CK2637">
            <v>0</v>
          </cell>
          <cell r="CL2637">
            <v>0</v>
          </cell>
          <cell r="CM2637">
            <v>0</v>
          </cell>
        </row>
        <row r="2638">
          <cell r="F2638">
            <v>169396</v>
          </cell>
          <cell r="G2638">
            <v>169396</v>
          </cell>
          <cell r="H2638">
            <v>121537.21</v>
          </cell>
          <cell r="I2638">
            <v>0</v>
          </cell>
          <cell r="AY2638">
            <v>13445.27</v>
          </cell>
          <cell r="CK2638">
            <v>0</v>
          </cell>
          <cell r="CL2638">
            <v>0</v>
          </cell>
          <cell r="CM2638">
            <v>0</v>
          </cell>
        </row>
        <row r="2639">
          <cell r="F2639">
            <v>5671</v>
          </cell>
          <cell r="G2639">
            <v>5671</v>
          </cell>
          <cell r="H2639">
            <v>0</v>
          </cell>
          <cell r="I2639">
            <v>4206.25</v>
          </cell>
          <cell r="AY2639">
            <v>0</v>
          </cell>
          <cell r="CK2639">
            <v>0</v>
          </cell>
          <cell r="CL2639">
            <v>0</v>
          </cell>
          <cell r="CM2639">
            <v>0</v>
          </cell>
        </row>
        <row r="2640">
          <cell r="F2640">
            <v>5709</v>
          </cell>
          <cell r="G2640">
            <v>5709</v>
          </cell>
          <cell r="H2640">
            <v>2884.27</v>
          </cell>
          <cell r="I2640">
            <v>0</v>
          </cell>
          <cell r="AY2640">
            <v>0</v>
          </cell>
          <cell r="CK2640">
            <v>0</v>
          </cell>
          <cell r="CL2640">
            <v>0</v>
          </cell>
          <cell r="CM2640">
            <v>0</v>
          </cell>
        </row>
        <row r="2641">
          <cell r="F2641">
            <v>5945</v>
          </cell>
          <cell r="G2641">
            <v>6134.99</v>
          </cell>
          <cell r="H2641">
            <v>5183.5200000000004</v>
          </cell>
          <cell r="I2641">
            <v>0</v>
          </cell>
          <cell r="AY2641">
            <v>365.77</v>
          </cell>
          <cell r="CK2641">
            <v>0</v>
          </cell>
          <cell r="CL2641">
            <v>0</v>
          </cell>
          <cell r="CM2641">
            <v>0</v>
          </cell>
        </row>
        <row r="2642">
          <cell r="F2642">
            <v>832</v>
          </cell>
          <cell r="G2642">
            <v>832</v>
          </cell>
          <cell r="H2642">
            <v>439.29</v>
          </cell>
          <cell r="I2642">
            <v>0</v>
          </cell>
          <cell r="AY2642">
            <v>47.3</v>
          </cell>
          <cell r="CK2642">
            <v>0</v>
          </cell>
          <cell r="CL2642">
            <v>0</v>
          </cell>
          <cell r="CM2642">
            <v>0</v>
          </cell>
        </row>
        <row r="2643">
          <cell r="F2643">
            <v>9489</v>
          </cell>
          <cell r="G2643">
            <v>9489</v>
          </cell>
          <cell r="H2643">
            <v>8556.93</v>
          </cell>
          <cell r="I2643">
            <v>1311</v>
          </cell>
          <cell r="AY2643">
            <v>0</v>
          </cell>
          <cell r="CK2643">
            <v>0</v>
          </cell>
          <cell r="CL2643">
            <v>0</v>
          </cell>
          <cell r="CM2643">
            <v>0</v>
          </cell>
        </row>
        <row r="2644">
          <cell r="F2644">
            <v>3927</v>
          </cell>
          <cell r="G2644">
            <v>41927</v>
          </cell>
          <cell r="H2644">
            <v>33411.519999999997</v>
          </cell>
          <cell r="I2644">
            <v>0</v>
          </cell>
          <cell r="AY2644">
            <v>0</v>
          </cell>
          <cell r="CK2644">
            <v>309250</v>
          </cell>
          <cell r="CL2644">
            <v>309250</v>
          </cell>
          <cell r="CM2644">
            <v>309250</v>
          </cell>
        </row>
        <row r="2645">
          <cell r="F2645">
            <v>12718</v>
          </cell>
          <cell r="G2645">
            <v>12718</v>
          </cell>
          <cell r="H2645">
            <v>6260.85</v>
          </cell>
          <cell r="I2645">
            <v>440</v>
          </cell>
          <cell r="AY2645">
            <v>276</v>
          </cell>
          <cell r="CK2645">
            <v>0</v>
          </cell>
          <cell r="CL2645">
            <v>0</v>
          </cell>
          <cell r="CM2645">
            <v>0</v>
          </cell>
        </row>
        <row r="2646">
          <cell r="F2646">
            <v>30000</v>
          </cell>
          <cell r="G2646">
            <v>30000</v>
          </cell>
          <cell r="H2646">
            <v>5983.48</v>
          </cell>
          <cell r="I2646">
            <v>0</v>
          </cell>
          <cell r="AY2646">
            <v>0</v>
          </cell>
          <cell r="CK2646">
            <v>0</v>
          </cell>
          <cell r="CL2646">
            <v>0</v>
          </cell>
          <cell r="CM2646">
            <v>0</v>
          </cell>
        </row>
        <row r="2647">
          <cell r="F2647">
            <v>11118</v>
          </cell>
          <cell r="G2647">
            <v>11118</v>
          </cell>
          <cell r="H2647">
            <v>3038.11</v>
          </cell>
          <cell r="I2647">
            <v>69</v>
          </cell>
          <cell r="AY2647">
            <v>125</v>
          </cell>
          <cell r="CK2647">
            <v>250000</v>
          </cell>
          <cell r="CL2647">
            <v>250000</v>
          </cell>
          <cell r="CM2647">
            <v>250000</v>
          </cell>
        </row>
        <row r="2648">
          <cell r="F2648">
            <v>25000</v>
          </cell>
          <cell r="G2648">
            <v>25000</v>
          </cell>
          <cell r="H2648">
            <v>4385.5600000000004</v>
          </cell>
          <cell r="I2648">
            <v>0</v>
          </cell>
          <cell r="AY2648">
            <v>0</v>
          </cell>
          <cell r="CK2648">
            <v>0</v>
          </cell>
          <cell r="CL2648">
            <v>0</v>
          </cell>
          <cell r="CM2648">
            <v>0</v>
          </cell>
        </row>
        <row r="2649">
          <cell r="F2649">
            <v>5877</v>
          </cell>
          <cell r="G2649">
            <v>5877</v>
          </cell>
          <cell r="H2649">
            <v>3249</v>
          </cell>
          <cell r="I2649">
            <v>0</v>
          </cell>
          <cell r="AY2649">
            <v>205</v>
          </cell>
          <cell r="CK2649">
            <v>0</v>
          </cell>
          <cell r="CL2649">
            <v>0</v>
          </cell>
          <cell r="CM2649">
            <v>0</v>
          </cell>
        </row>
        <row r="2650">
          <cell r="F2650">
            <v>4876</v>
          </cell>
          <cell r="G2650">
            <v>2376</v>
          </cell>
          <cell r="H2650">
            <v>1774.75</v>
          </cell>
          <cell r="I2650">
            <v>270</v>
          </cell>
          <cell r="AY2650">
            <v>0</v>
          </cell>
          <cell r="CK2650">
            <v>0</v>
          </cell>
          <cell r="CL2650">
            <v>0</v>
          </cell>
          <cell r="CM2650">
            <v>0</v>
          </cell>
        </row>
        <row r="2651">
          <cell r="F2651">
            <v>1147</v>
          </cell>
          <cell r="G2651">
            <v>2647</v>
          </cell>
          <cell r="H2651">
            <v>2647</v>
          </cell>
          <cell r="I2651">
            <v>0</v>
          </cell>
          <cell r="AY2651">
            <v>0</v>
          </cell>
          <cell r="CK2651">
            <v>0</v>
          </cell>
          <cell r="CL2651">
            <v>0</v>
          </cell>
          <cell r="CM2651">
            <v>0</v>
          </cell>
        </row>
        <row r="2652">
          <cell r="F2652">
            <v>38628</v>
          </cell>
          <cell r="G2652">
            <v>38628</v>
          </cell>
          <cell r="H2652">
            <v>26737.57</v>
          </cell>
          <cell r="I2652">
            <v>1375.37</v>
          </cell>
          <cell r="AY2652">
            <v>1366.95</v>
          </cell>
          <cell r="CK2652">
            <v>0</v>
          </cell>
          <cell r="CL2652">
            <v>0</v>
          </cell>
          <cell r="CM2652">
            <v>0</v>
          </cell>
        </row>
        <row r="2653">
          <cell r="F2653">
            <v>1096752</v>
          </cell>
          <cell r="G2653">
            <v>1096752</v>
          </cell>
          <cell r="H2653">
            <v>854563.76</v>
          </cell>
          <cell r="I2653">
            <v>0</v>
          </cell>
          <cell r="AY2653">
            <v>95967</v>
          </cell>
          <cell r="CK2653">
            <v>0</v>
          </cell>
          <cell r="CL2653">
            <v>0</v>
          </cell>
          <cell r="CM2653">
            <v>0</v>
          </cell>
        </row>
        <row r="2654">
          <cell r="F2654">
            <v>0</v>
          </cell>
          <cell r="G2654">
            <v>19714.310000000001</v>
          </cell>
          <cell r="H2654">
            <v>19714.310000000001</v>
          </cell>
          <cell r="I2654">
            <v>0</v>
          </cell>
          <cell r="AY2654">
            <v>0</v>
          </cell>
          <cell r="CK2654">
            <v>0</v>
          </cell>
          <cell r="CL2654">
            <v>0</v>
          </cell>
          <cell r="CM2654">
            <v>0</v>
          </cell>
        </row>
        <row r="2655">
          <cell r="F2655">
            <v>31584</v>
          </cell>
          <cell r="G2655">
            <v>31584</v>
          </cell>
          <cell r="H2655">
            <v>24556.5</v>
          </cell>
          <cell r="I2655">
            <v>0</v>
          </cell>
          <cell r="AY2655">
            <v>2764</v>
          </cell>
          <cell r="CK2655">
            <v>0</v>
          </cell>
          <cell r="CL2655">
            <v>0</v>
          </cell>
          <cell r="CM2655">
            <v>0</v>
          </cell>
        </row>
        <row r="2656">
          <cell r="F2656">
            <v>79777</v>
          </cell>
          <cell r="G2656">
            <v>79777</v>
          </cell>
          <cell r="H2656">
            <v>37265</v>
          </cell>
          <cell r="I2656">
            <v>0</v>
          </cell>
          <cell r="AY2656">
            <v>0</v>
          </cell>
          <cell r="CK2656">
            <v>0</v>
          </cell>
          <cell r="CL2656">
            <v>0</v>
          </cell>
          <cell r="CM2656">
            <v>0</v>
          </cell>
        </row>
        <row r="2657">
          <cell r="F2657">
            <v>219399</v>
          </cell>
          <cell r="G2657">
            <v>219399</v>
          </cell>
          <cell r="H2657">
            <v>11062.64</v>
          </cell>
          <cell r="I2657">
            <v>0</v>
          </cell>
          <cell r="AY2657">
            <v>0</v>
          </cell>
          <cell r="CK2657">
            <v>0</v>
          </cell>
          <cell r="CL2657">
            <v>0</v>
          </cell>
          <cell r="CM2657">
            <v>0</v>
          </cell>
        </row>
        <row r="2658">
          <cell r="F2658">
            <v>0</v>
          </cell>
          <cell r="G2658">
            <v>45582.58</v>
          </cell>
          <cell r="H2658">
            <v>45582.58</v>
          </cell>
          <cell r="I2658">
            <v>0</v>
          </cell>
          <cell r="AY2658">
            <v>0</v>
          </cell>
          <cell r="CK2658">
            <v>0</v>
          </cell>
          <cell r="CL2658">
            <v>0</v>
          </cell>
          <cell r="CM2658">
            <v>0</v>
          </cell>
        </row>
        <row r="2659">
          <cell r="F2659">
            <v>161332</v>
          </cell>
          <cell r="G2659">
            <v>161332</v>
          </cell>
          <cell r="H2659">
            <v>122219.67</v>
          </cell>
          <cell r="I2659">
            <v>0</v>
          </cell>
          <cell r="AY2659">
            <v>13987.68</v>
          </cell>
          <cell r="CK2659">
            <v>0</v>
          </cell>
          <cell r="CL2659">
            <v>0</v>
          </cell>
          <cell r="CM2659">
            <v>0</v>
          </cell>
        </row>
        <row r="2660">
          <cell r="F2660">
            <v>27137</v>
          </cell>
          <cell r="G2660">
            <v>27137</v>
          </cell>
          <cell r="H2660">
            <v>21024.04</v>
          </cell>
          <cell r="I2660">
            <v>0</v>
          </cell>
          <cell r="AY2660">
            <v>2412.19</v>
          </cell>
          <cell r="CK2660">
            <v>0</v>
          </cell>
          <cell r="CL2660">
            <v>0</v>
          </cell>
          <cell r="CM2660">
            <v>0</v>
          </cell>
        </row>
        <row r="2661">
          <cell r="F2661">
            <v>39600</v>
          </cell>
          <cell r="G2661">
            <v>39600</v>
          </cell>
          <cell r="H2661">
            <v>30941.54</v>
          </cell>
          <cell r="I2661">
            <v>0</v>
          </cell>
          <cell r="AY2661">
            <v>3510</v>
          </cell>
          <cell r="CK2661">
            <v>0</v>
          </cell>
          <cell r="CL2661">
            <v>0</v>
          </cell>
          <cell r="CM2661">
            <v>0</v>
          </cell>
        </row>
        <row r="2662">
          <cell r="F2662">
            <v>25074</v>
          </cell>
          <cell r="G2662">
            <v>26487.17</v>
          </cell>
          <cell r="H2662">
            <v>26487.17</v>
          </cell>
          <cell r="I2662">
            <v>0</v>
          </cell>
          <cell r="AY2662">
            <v>0</v>
          </cell>
          <cell r="CK2662">
            <v>0</v>
          </cell>
          <cell r="CL2662">
            <v>0</v>
          </cell>
          <cell r="CM2662">
            <v>0</v>
          </cell>
        </row>
        <row r="2663">
          <cell r="F2663">
            <v>149065</v>
          </cell>
          <cell r="G2663">
            <v>149065</v>
          </cell>
          <cell r="H2663">
            <v>99404.83</v>
          </cell>
          <cell r="I2663">
            <v>0</v>
          </cell>
          <cell r="AY2663">
            <v>10552.82</v>
          </cell>
          <cell r="CK2663">
            <v>0</v>
          </cell>
          <cell r="CL2663">
            <v>0</v>
          </cell>
          <cell r="CM2663">
            <v>0</v>
          </cell>
        </row>
        <row r="2664">
          <cell r="F2664">
            <v>35666</v>
          </cell>
          <cell r="G2664">
            <v>35666</v>
          </cell>
          <cell r="H2664">
            <v>31101.119999999999</v>
          </cell>
          <cell r="I2664">
            <v>0</v>
          </cell>
          <cell r="AY2664">
            <v>2194.62</v>
          </cell>
          <cell r="CK2664">
            <v>0</v>
          </cell>
          <cell r="CL2664">
            <v>0</v>
          </cell>
          <cell r="CM2664">
            <v>0</v>
          </cell>
        </row>
        <row r="2665">
          <cell r="F2665">
            <v>4157</v>
          </cell>
          <cell r="G2665">
            <v>4157</v>
          </cell>
          <cell r="H2665">
            <v>2195.0500000000002</v>
          </cell>
          <cell r="I2665">
            <v>0</v>
          </cell>
          <cell r="AY2665">
            <v>236.37</v>
          </cell>
          <cell r="CK2665">
            <v>0</v>
          </cell>
          <cell r="CL2665">
            <v>0</v>
          </cell>
          <cell r="CM2665">
            <v>0</v>
          </cell>
        </row>
        <row r="2666">
          <cell r="F2666">
            <v>2000</v>
          </cell>
          <cell r="G2666">
            <v>2000</v>
          </cell>
          <cell r="H2666">
            <v>1074.73</v>
          </cell>
          <cell r="I2666">
            <v>798.98</v>
          </cell>
          <cell r="AY2666">
            <v>0</v>
          </cell>
          <cell r="CK2666">
            <v>0</v>
          </cell>
          <cell r="CL2666">
            <v>0</v>
          </cell>
          <cell r="CM2666">
            <v>0</v>
          </cell>
        </row>
        <row r="2667">
          <cell r="F2667">
            <v>10000</v>
          </cell>
          <cell r="G2667">
            <v>10000</v>
          </cell>
          <cell r="H2667">
            <v>9900</v>
          </cell>
          <cell r="I2667">
            <v>0</v>
          </cell>
          <cell r="AY2667">
            <v>0</v>
          </cell>
          <cell r="CK2667">
            <v>0</v>
          </cell>
          <cell r="CL2667">
            <v>0</v>
          </cell>
          <cell r="CM2667">
            <v>0</v>
          </cell>
        </row>
        <row r="2668">
          <cell r="F2668">
            <v>42103</v>
          </cell>
          <cell r="G2668">
            <v>42103</v>
          </cell>
          <cell r="H2668">
            <v>29822.83</v>
          </cell>
          <cell r="I2668">
            <v>6591.25</v>
          </cell>
          <cell r="AY2668">
            <v>0</v>
          </cell>
          <cell r="CK2668">
            <v>0</v>
          </cell>
          <cell r="CL2668">
            <v>0</v>
          </cell>
          <cell r="CM2668">
            <v>0</v>
          </cell>
        </row>
        <row r="2669">
          <cell r="F2669">
            <v>1400</v>
          </cell>
          <cell r="G2669">
            <v>575</v>
          </cell>
          <cell r="H2669">
            <v>575</v>
          </cell>
          <cell r="I2669">
            <v>0</v>
          </cell>
          <cell r="AY2669">
            <v>0</v>
          </cell>
          <cell r="CK2669">
            <v>0</v>
          </cell>
          <cell r="CL2669">
            <v>0</v>
          </cell>
          <cell r="CM2669">
            <v>0</v>
          </cell>
        </row>
        <row r="2670">
          <cell r="F2670">
            <v>18822</v>
          </cell>
          <cell r="G2670">
            <v>18822</v>
          </cell>
          <cell r="H2670">
            <v>1724</v>
          </cell>
          <cell r="I2670">
            <v>610</v>
          </cell>
          <cell r="AY2670">
            <v>0</v>
          </cell>
          <cell r="CK2670">
            <v>0</v>
          </cell>
          <cell r="CL2670">
            <v>0</v>
          </cell>
          <cell r="CM2670">
            <v>0</v>
          </cell>
        </row>
        <row r="2672">
          <cell r="F2672">
            <v>11535</v>
          </cell>
          <cell r="G2672">
            <v>11535</v>
          </cell>
          <cell r="H2672">
            <v>6157.95</v>
          </cell>
          <cell r="I2672">
            <v>425</v>
          </cell>
          <cell r="AY2672">
            <v>0</v>
          </cell>
          <cell r="CK2672">
            <v>0</v>
          </cell>
          <cell r="CL2672">
            <v>0</v>
          </cell>
          <cell r="CM2672">
            <v>0</v>
          </cell>
        </row>
        <row r="2673">
          <cell r="F2673">
            <v>16718</v>
          </cell>
          <cell r="G2673">
            <v>16718</v>
          </cell>
          <cell r="H2673">
            <v>1356.1</v>
          </cell>
          <cell r="I2673">
            <v>985.3</v>
          </cell>
          <cell r="AY2673">
            <v>0</v>
          </cell>
          <cell r="CK2673">
            <v>0</v>
          </cell>
          <cell r="CL2673">
            <v>0</v>
          </cell>
          <cell r="CM2673">
            <v>0</v>
          </cell>
        </row>
        <row r="2674">
          <cell r="F2674">
            <v>2565</v>
          </cell>
          <cell r="G2674">
            <v>2565</v>
          </cell>
          <cell r="H2674">
            <v>2014.1</v>
          </cell>
          <cell r="I2674">
            <v>379.52</v>
          </cell>
          <cell r="AY2674">
            <v>0</v>
          </cell>
          <cell r="CK2674">
            <v>0</v>
          </cell>
          <cell r="CL2674">
            <v>0</v>
          </cell>
          <cell r="CM2674">
            <v>0</v>
          </cell>
        </row>
        <row r="2675">
          <cell r="F2675">
            <v>1904</v>
          </cell>
          <cell r="G2675">
            <v>3904</v>
          </cell>
          <cell r="H2675">
            <v>3904</v>
          </cell>
          <cell r="I2675">
            <v>0</v>
          </cell>
          <cell r="AY2675">
            <v>0</v>
          </cell>
          <cell r="CK2675">
            <v>0</v>
          </cell>
          <cell r="CL2675">
            <v>0</v>
          </cell>
          <cell r="CM2675">
            <v>0</v>
          </cell>
        </row>
        <row r="2676">
          <cell r="F2676">
            <v>101288</v>
          </cell>
          <cell r="G2676">
            <v>101288</v>
          </cell>
          <cell r="H2676">
            <v>54626.64</v>
          </cell>
          <cell r="I2676">
            <v>2429.13</v>
          </cell>
          <cell r="AY2676">
            <v>2075.69</v>
          </cell>
          <cell r="CK2676">
            <v>0</v>
          </cell>
          <cell r="CL2676">
            <v>0</v>
          </cell>
          <cell r="CM2676">
            <v>0</v>
          </cell>
        </row>
        <row r="2677">
          <cell r="F2677">
            <v>0</v>
          </cell>
          <cell r="G2677">
            <v>180285.69</v>
          </cell>
          <cell r="H2677">
            <v>5142.46</v>
          </cell>
          <cell r="I2677">
            <v>30300</v>
          </cell>
          <cell r="AY2677">
            <v>0</v>
          </cell>
          <cell r="CK2677">
            <v>0</v>
          </cell>
          <cell r="CL2677">
            <v>0</v>
          </cell>
          <cell r="CM2677">
            <v>0</v>
          </cell>
        </row>
        <row r="2678">
          <cell r="F2678">
            <v>636408</v>
          </cell>
          <cell r="G2678">
            <v>636408</v>
          </cell>
          <cell r="H2678">
            <v>488009.51</v>
          </cell>
          <cell r="I2678">
            <v>0</v>
          </cell>
          <cell r="AY2678">
            <v>55687</v>
          </cell>
          <cell r="CK2678">
            <v>0</v>
          </cell>
          <cell r="CL2678">
            <v>0</v>
          </cell>
          <cell r="CM2678">
            <v>0</v>
          </cell>
        </row>
        <row r="2679">
          <cell r="F2679">
            <v>23112</v>
          </cell>
          <cell r="G2679">
            <v>23112</v>
          </cell>
          <cell r="H2679">
            <v>17279.5</v>
          </cell>
          <cell r="I2679">
            <v>0</v>
          </cell>
          <cell r="AY2679">
            <v>2023</v>
          </cell>
          <cell r="CK2679">
            <v>0</v>
          </cell>
          <cell r="CL2679">
            <v>0</v>
          </cell>
          <cell r="CM2679">
            <v>0</v>
          </cell>
        </row>
        <row r="2680">
          <cell r="F2680">
            <v>48705</v>
          </cell>
          <cell r="G2680">
            <v>48705</v>
          </cell>
          <cell r="H2680">
            <v>21017.69</v>
          </cell>
          <cell r="I2680">
            <v>0</v>
          </cell>
          <cell r="AY2680">
            <v>0</v>
          </cell>
          <cell r="CK2680">
            <v>0</v>
          </cell>
          <cell r="CL2680">
            <v>0</v>
          </cell>
          <cell r="CM2680">
            <v>0</v>
          </cell>
        </row>
        <row r="2681">
          <cell r="F2681">
            <v>128240</v>
          </cell>
          <cell r="G2681">
            <v>128240</v>
          </cell>
          <cell r="H2681">
            <v>21729.66</v>
          </cell>
          <cell r="I2681">
            <v>0</v>
          </cell>
          <cell r="AY2681">
            <v>0</v>
          </cell>
          <cell r="CK2681">
            <v>0</v>
          </cell>
          <cell r="CL2681">
            <v>0</v>
          </cell>
          <cell r="CM2681">
            <v>0</v>
          </cell>
        </row>
        <row r="2682">
          <cell r="F2682">
            <v>0</v>
          </cell>
          <cell r="G2682">
            <v>48615.040000000001</v>
          </cell>
          <cell r="H2682">
            <v>48615.040000000001</v>
          </cell>
          <cell r="I2682">
            <v>0</v>
          </cell>
          <cell r="AY2682">
            <v>0</v>
          </cell>
          <cell r="CK2682">
            <v>0</v>
          </cell>
          <cell r="CL2682">
            <v>0</v>
          </cell>
          <cell r="CM2682">
            <v>0</v>
          </cell>
        </row>
        <row r="2683">
          <cell r="F2683">
            <v>100452</v>
          </cell>
          <cell r="G2683">
            <v>100452</v>
          </cell>
          <cell r="H2683">
            <v>73814.45</v>
          </cell>
          <cell r="I2683">
            <v>0</v>
          </cell>
          <cell r="AY2683">
            <v>8722.1200000000008</v>
          </cell>
          <cell r="CK2683">
            <v>0</v>
          </cell>
          <cell r="CL2683">
            <v>0</v>
          </cell>
          <cell r="CM2683">
            <v>0</v>
          </cell>
        </row>
        <row r="2684">
          <cell r="F2684">
            <v>16708</v>
          </cell>
          <cell r="G2684">
            <v>16708</v>
          </cell>
          <cell r="H2684">
            <v>12589.41</v>
          </cell>
          <cell r="I2684">
            <v>0</v>
          </cell>
          <cell r="AY2684">
            <v>1490</v>
          </cell>
          <cell r="CK2684">
            <v>0</v>
          </cell>
          <cell r="CL2684">
            <v>0</v>
          </cell>
          <cell r="CM2684">
            <v>0</v>
          </cell>
        </row>
        <row r="2685">
          <cell r="F2685">
            <v>26400</v>
          </cell>
          <cell r="G2685">
            <v>26400</v>
          </cell>
          <cell r="H2685">
            <v>19873.59</v>
          </cell>
          <cell r="I2685">
            <v>0</v>
          </cell>
          <cell r="AY2685">
            <v>2340</v>
          </cell>
          <cell r="CK2685">
            <v>0</v>
          </cell>
          <cell r="CL2685">
            <v>0</v>
          </cell>
          <cell r="CM2685">
            <v>0</v>
          </cell>
        </row>
        <row r="2686">
          <cell r="F2686">
            <v>14656</v>
          </cell>
          <cell r="G2686">
            <v>15290.37</v>
          </cell>
          <cell r="H2686">
            <v>15290.37</v>
          </cell>
          <cell r="I2686">
            <v>0</v>
          </cell>
          <cell r="AY2686">
            <v>0</v>
          </cell>
          <cell r="CK2686">
            <v>0</v>
          </cell>
          <cell r="CL2686">
            <v>0</v>
          </cell>
          <cell r="CM2686">
            <v>0</v>
          </cell>
        </row>
        <row r="2687">
          <cell r="F2687">
            <v>82817</v>
          </cell>
          <cell r="G2687">
            <v>82817</v>
          </cell>
          <cell r="H2687">
            <v>53205.37</v>
          </cell>
          <cell r="I2687">
            <v>0</v>
          </cell>
          <cell r="AY2687">
            <v>5995.86</v>
          </cell>
          <cell r="CK2687">
            <v>0</v>
          </cell>
          <cell r="CL2687">
            <v>0</v>
          </cell>
          <cell r="CM2687">
            <v>0</v>
          </cell>
        </row>
        <row r="2688">
          <cell r="F2688">
            <v>11889</v>
          </cell>
          <cell r="G2688">
            <v>12168.98</v>
          </cell>
          <cell r="H2688">
            <v>10367.040000000001</v>
          </cell>
          <cell r="I2688">
            <v>0</v>
          </cell>
          <cell r="AY2688">
            <v>731.54</v>
          </cell>
          <cell r="CK2688">
            <v>0</v>
          </cell>
          <cell r="CL2688">
            <v>0</v>
          </cell>
          <cell r="CM2688">
            <v>0</v>
          </cell>
        </row>
        <row r="2689">
          <cell r="F2689">
            <v>1664</v>
          </cell>
          <cell r="G2689">
            <v>1664</v>
          </cell>
          <cell r="H2689">
            <v>878.59</v>
          </cell>
          <cell r="I2689">
            <v>0</v>
          </cell>
          <cell r="AY2689">
            <v>94.61</v>
          </cell>
          <cell r="CK2689">
            <v>0</v>
          </cell>
          <cell r="CL2689">
            <v>0</v>
          </cell>
          <cell r="CM2689">
            <v>0</v>
          </cell>
        </row>
        <row r="2690">
          <cell r="F2690">
            <v>45500</v>
          </cell>
          <cell r="G2690">
            <v>35750</v>
          </cell>
          <cell r="H2690">
            <v>15094.9</v>
          </cell>
          <cell r="I2690">
            <v>12535</v>
          </cell>
          <cell r="AY2690">
            <v>0</v>
          </cell>
          <cell r="CK2690">
            <v>0</v>
          </cell>
          <cell r="CL2690">
            <v>0</v>
          </cell>
          <cell r="CM2690">
            <v>0</v>
          </cell>
        </row>
        <row r="2691">
          <cell r="F2691">
            <v>196152</v>
          </cell>
          <cell r="G2691">
            <v>173152</v>
          </cell>
          <cell r="H2691">
            <v>123645.9</v>
          </cell>
          <cell r="I2691">
            <v>32253.8</v>
          </cell>
          <cell r="AY2691">
            <v>0</v>
          </cell>
          <cell r="CK2691">
            <v>0</v>
          </cell>
          <cell r="CL2691">
            <v>0</v>
          </cell>
          <cell r="CM2691">
            <v>0</v>
          </cell>
        </row>
        <row r="2692">
          <cell r="F2692">
            <v>2345</v>
          </cell>
          <cell r="G2692">
            <v>0</v>
          </cell>
          <cell r="H2692">
            <v>0</v>
          </cell>
          <cell r="I2692">
            <v>0</v>
          </cell>
          <cell r="AY2692">
            <v>0</v>
          </cell>
          <cell r="CK2692">
            <v>0</v>
          </cell>
          <cell r="CL2692">
            <v>0</v>
          </cell>
          <cell r="CM2692">
            <v>0</v>
          </cell>
        </row>
        <row r="2693">
          <cell r="F2693">
            <v>1000</v>
          </cell>
          <cell r="G2693">
            <v>1000</v>
          </cell>
          <cell r="H2693">
            <v>0</v>
          </cell>
          <cell r="I2693">
            <v>0</v>
          </cell>
          <cell r="AY2693">
            <v>0</v>
          </cell>
          <cell r="CK2693">
            <v>0</v>
          </cell>
          <cell r="CL2693">
            <v>0</v>
          </cell>
          <cell r="CM2693">
            <v>0</v>
          </cell>
        </row>
        <row r="2694">
          <cell r="F2694">
            <v>816660</v>
          </cell>
          <cell r="G2694">
            <v>816660</v>
          </cell>
          <cell r="H2694">
            <v>636533.69999999995</v>
          </cell>
          <cell r="I2694">
            <v>0</v>
          </cell>
          <cell r="AY2694">
            <v>71459</v>
          </cell>
          <cell r="CK2694">
            <v>0</v>
          </cell>
          <cell r="CL2694">
            <v>0</v>
          </cell>
          <cell r="CM2694">
            <v>0</v>
          </cell>
        </row>
        <row r="2695">
          <cell r="F2695">
            <v>0</v>
          </cell>
          <cell r="G2695">
            <v>26978.13</v>
          </cell>
          <cell r="H2695">
            <v>26978.13</v>
          </cell>
          <cell r="I2695">
            <v>0</v>
          </cell>
          <cell r="AY2695">
            <v>0</v>
          </cell>
          <cell r="CK2695">
            <v>0</v>
          </cell>
          <cell r="CL2695">
            <v>0</v>
          </cell>
          <cell r="CM2695">
            <v>0</v>
          </cell>
        </row>
        <row r="2696">
          <cell r="F2696">
            <v>34411</v>
          </cell>
          <cell r="G2696">
            <v>34411</v>
          </cell>
          <cell r="H2696">
            <v>29550.5</v>
          </cell>
          <cell r="I2696">
            <v>0</v>
          </cell>
          <cell r="AY2696">
            <v>3304</v>
          </cell>
          <cell r="CK2696">
            <v>0</v>
          </cell>
          <cell r="CL2696">
            <v>0</v>
          </cell>
          <cell r="CM2696">
            <v>0</v>
          </cell>
        </row>
        <row r="2697">
          <cell r="F2697">
            <v>64848</v>
          </cell>
          <cell r="G2697">
            <v>64848</v>
          </cell>
          <cell r="H2697">
            <v>29408.7</v>
          </cell>
          <cell r="I2697">
            <v>0</v>
          </cell>
          <cell r="AY2697">
            <v>0</v>
          </cell>
          <cell r="CK2697">
            <v>0</v>
          </cell>
          <cell r="CL2697">
            <v>0</v>
          </cell>
          <cell r="CM2697">
            <v>0</v>
          </cell>
        </row>
        <row r="2698">
          <cell r="F2698">
            <v>166136</v>
          </cell>
          <cell r="G2698">
            <v>166136</v>
          </cell>
          <cell r="H2698">
            <v>0</v>
          </cell>
          <cell r="I2698">
            <v>0</v>
          </cell>
          <cell r="AY2698">
            <v>0</v>
          </cell>
          <cell r="CK2698">
            <v>0</v>
          </cell>
          <cell r="CL2698">
            <v>0</v>
          </cell>
          <cell r="CM2698">
            <v>0</v>
          </cell>
        </row>
        <row r="2699">
          <cell r="F2699">
            <v>129184</v>
          </cell>
          <cell r="G2699">
            <v>129184</v>
          </cell>
          <cell r="H2699">
            <v>98837.93</v>
          </cell>
          <cell r="I2699">
            <v>0</v>
          </cell>
          <cell r="AY2699">
            <v>11248.76</v>
          </cell>
          <cell r="CK2699">
            <v>0</v>
          </cell>
          <cell r="CL2699">
            <v>0</v>
          </cell>
          <cell r="CM2699">
            <v>0</v>
          </cell>
        </row>
        <row r="2700">
          <cell r="F2700">
            <v>21561</v>
          </cell>
          <cell r="G2700">
            <v>21561</v>
          </cell>
          <cell r="H2700">
            <v>16903.07</v>
          </cell>
          <cell r="I2700">
            <v>0</v>
          </cell>
          <cell r="AY2700">
            <v>1930.3</v>
          </cell>
          <cell r="CK2700">
            <v>0</v>
          </cell>
          <cell r="CL2700">
            <v>0</v>
          </cell>
          <cell r="CM2700">
            <v>0</v>
          </cell>
        </row>
        <row r="2701">
          <cell r="F2701">
            <v>33000</v>
          </cell>
          <cell r="G2701">
            <v>33000</v>
          </cell>
          <cell r="H2701">
            <v>26030.959999999999</v>
          </cell>
          <cell r="I2701">
            <v>0</v>
          </cell>
          <cell r="AY2701">
            <v>2925</v>
          </cell>
          <cell r="CK2701">
            <v>0</v>
          </cell>
          <cell r="CL2701">
            <v>0</v>
          </cell>
          <cell r="CM2701">
            <v>0</v>
          </cell>
        </row>
        <row r="2702">
          <cell r="F2702">
            <v>18987</v>
          </cell>
          <cell r="G2702">
            <v>19936.740000000002</v>
          </cell>
          <cell r="H2702">
            <v>19936.740000000002</v>
          </cell>
          <cell r="I2702">
            <v>0</v>
          </cell>
          <cell r="AY2702">
            <v>0</v>
          </cell>
          <cell r="CK2702">
            <v>0</v>
          </cell>
          <cell r="CL2702">
            <v>0</v>
          </cell>
          <cell r="CM2702">
            <v>0</v>
          </cell>
        </row>
        <row r="2703">
          <cell r="F2703">
            <v>109685</v>
          </cell>
          <cell r="G2703">
            <v>109685</v>
          </cell>
          <cell r="H2703">
            <v>73364.36</v>
          </cell>
          <cell r="I2703">
            <v>0</v>
          </cell>
          <cell r="AY2703">
            <v>7917.5</v>
          </cell>
          <cell r="CK2703">
            <v>0</v>
          </cell>
          <cell r="CL2703">
            <v>0</v>
          </cell>
          <cell r="CM2703">
            <v>0</v>
          </cell>
        </row>
        <row r="2704">
          <cell r="F2704">
            <v>23777</v>
          </cell>
          <cell r="G2704">
            <v>23811.08</v>
          </cell>
          <cell r="H2704">
            <v>20734.080000000002</v>
          </cell>
          <cell r="I2704">
            <v>0</v>
          </cell>
          <cell r="AY2704">
            <v>1463.08</v>
          </cell>
          <cell r="CK2704">
            <v>0</v>
          </cell>
          <cell r="CL2704">
            <v>0</v>
          </cell>
          <cell r="CM2704">
            <v>0</v>
          </cell>
        </row>
        <row r="2705">
          <cell r="F2705">
            <v>832</v>
          </cell>
          <cell r="G2705">
            <v>832</v>
          </cell>
          <cell r="H2705">
            <v>439.29</v>
          </cell>
          <cell r="I2705">
            <v>0</v>
          </cell>
          <cell r="AY2705">
            <v>47.3</v>
          </cell>
          <cell r="CK2705">
            <v>0</v>
          </cell>
          <cell r="CL2705">
            <v>0</v>
          </cell>
          <cell r="CM2705">
            <v>0</v>
          </cell>
        </row>
        <row r="2706">
          <cell r="F2706">
            <v>5175</v>
          </cell>
          <cell r="G2706">
            <v>5175</v>
          </cell>
          <cell r="H2706">
            <v>2902.5</v>
          </cell>
          <cell r="I2706">
            <v>0</v>
          </cell>
          <cell r="AY2706">
            <v>0</v>
          </cell>
          <cell r="CK2706">
            <v>0</v>
          </cell>
          <cell r="CL2706">
            <v>0</v>
          </cell>
          <cell r="CM2706">
            <v>0</v>
          </cell>
        </row>
        <row r="2707">
          <cell r="F2707">
            <v>1000</v>
          </cell>
          <cell r="G2707">
            <v>1000</v>
          </cell>
          <cell r="H2707">
            <v>705</v>
          </cell>
          <cell r="I2707">
            <v>0</v>
          </cell>
          <cell r="AY2707">
            <v>0</v>
          </cell>
          <cell r="CK2707">
            <v>0</v>
          </cell>
          <cell r="CL2707">
            <v>0</v>
          </cell>
          <cell r="CM2707">
            <v>0</v>
          </cell>
        </row>
        <row r="2708">
          <cell r="F2708">
            <v>10773</v>
          </cell>
          <cell r="G2708">
            <v>10773</v>
          </cell>
          <cell r="H2708">
            <v>8636.2000000000007</v>
          </cell>
          <cell r="I2708">
            <v>1274.2</v>
          </cell>
          <cell r="AY2708">
            <v>608.35</v>
          </cell>
          <cell r="CK2708">
            <v>0</v>
          </cell>
          <cell r="CL2708">
            <v>0</v>
          </cell>
          <cell r="CM2708">
            <v>0</v>
          </cell>
        </row>
        <row r="2709">
          <cell r="F2709">
            <v>81</v>
          </cell>
          <cell r="G2709">
            <v>81</v>
          </cell>
          <cell r="H2709">
            <v>0</v>
          </cell>
          <cell r="I2709">
            <v>0</v>
          </cell>
          <cell r="AY2709">
            <v>0</v>
          </cell>
          <cell r="CK2709">
            <v>0</v>
          </cell>
          <cell r="CL2709">
            <v>0</v>
          </cell>
          <cell r="CM2709">
            <v>0</v>
          </cell>
        </row>
        <row r="2710">
          <cell r="F2710">
            <v>908556</v>
          </cell>
          <cell r="G2710">
            <v>908556</v>
          </cell>
          <cell r="H2710">
            <v>789293.24</v>
          </cell>
          <cell r="I2710">
            <v>0</v>
          </cell>
          <cell r="AY2710">
            <v>79500</v>
          </cell>
          <cell r="CK2710">
            <v>0</v>
          </cell>
          <cell r="CL2710">
            <v>0</v>
          </cell>
          <cell r="CM2710">
            <v>0</v>
          </cell>
        </row>
        <row r="2711">
          <cell r="F2711">
            <v>0</v>
          </cell>
          <cell r="G2711">
            <v>2782.5</v>
          </cell>
          <cell r="H2711">
            <v>2782.5</v>
          </cell>
          <cell r="I2711">
            <v>0</v>
          </cell>
          <cell r="AY2711">
            <v>0</v>
          </cell>
          <cell r="CK2711">
            <v>0</v>
          </cell>
          <cell r="CL2711">
            <v>0</v>
          </cell>
          <cell r="CM2711">
            <v>0</v>
          </cell>
        </row>
        <row r="2712">
          <cell r="F2712">
            <v>52999</v>
          </cell>
          <cell r="G2712">
            <v>52999</v>
          </cell>
          <cell r="H2712">
            <v>33691.22</v>
          </cell>
          <cell r="I2712">
            <v>0</v>
          </cell>
          <cell r="AY2712">
            <v>0</v>
          </cell>
          <cell r="CK2712">
            <v>0</v>
          </cell>
          <cell r="CL2712">
            <v>0</v>
          </cell>
          <cell r="CM2712">
            <v>0</v>
          </cell>
        </row>
        <row r="2713">
          <cell r="F2713">
            <v>176664</v>
          </cell>
          <cell r="G2713">
            <v>176664</v>
          </cell>
          <cell r="H2713">
            <v>0</v>
          </cell>
          <cell r="I2713">
            <v>0</v>
          </cell>
          <cell r="AY2713">
            <v>0</v>
          </cell>
          <cell r="CK2713">
            <v>0</v>
          </cell>
          <cell r="CL2713">
            <v>0</v>
          </cell>
          <cell r="CM2713">
            <v>0</v>
          </cell>
        </row>
        <row r="2714">
          <cell r="F2714">
            <v>106704</v>
          </cell>
          <cell r="G2714">
            <v>106704</v>
          </cell>
          <cell r="H2714">
            <v>94752.33</v>
          </cell>
          <cell r="I2714">
            <v>0</v>
          </cell>
          <cell r="AY2714">
            <v>9208.4599999999991</v>
          </cell>
          <cell r="CK2714">
            <v>0</v>
          </cell>
          <cell r="CL2714">
            <v>0</v>
          </cell>
          <cell r="CM2714">
            <v>0</v>
          </cell>
        </row>
        <row r="2715">
          <cell r="F2715">
            <v>18477</v>
          </cell>
          <cell r="G2715">
            <v>18477</v>
          </cell>
          <cell r="H2715">
            <v>16689.46</v>
          </cell>
          <cell r="I2715">
            <v>0</v>
          </cell>
          <cell r="AY2715">
            <v>1639.89</v>
          </cell>
          <cell r="CK2715">
            <v>0</v>
          </cell>
          <cell r="CL2715">
            <v>0</v>
          </cell>
          <cell r="CM2715">
            <v>0</v>
          </cell>
        </row>
        <row r="2716">
          <cell r="F2716">
            <v>19800</v>
          </cell>
          <cell r="G2716">
            <v>19800</v>
          </cell>
          <cell r="H2716">
            <v>19597.5</v>
          </cell>
          <cell r="I2716">
            <v>0</v>
          </cell>
          <cell r="AY2716">
            <v>1755</v>
          </cell>
          <cell r="CK2716">
            <v>0</v>
          </cell>
          <cell r="CL2716">
            <v>0</v>
          </cell>
          <cell r="CM2716">
            <v>0</v>
          </cell>
        </row>
        <row r="2717">
          <cell r="F2717">
            <v>20190</v>
          </cell>
          <cell r="G2717">
            <v>25390.13</v>
          </cell>
          <cell r="H2717">
            <v>25390.13</v>
          </cell>
          <cell r="I2717">
            <v>0</v>
          </cell>
          <cell r="AY2717">
            <v>0</v>
          </cell>
          <cell r="CK2717">
            <v>0</v>
          </cell>
          <cell r="CL2717">
            <v>0</v>
          </cell>
          <cell r="CM2717">
            <v>0</v>
          </cell>
        </row>
        <row r="2718">
          <cell r="F2718">
            <v>127061</v>
          </cell>
          <cell r="G2718">
            <v>127061</v>
          </cell>
          <cell r="H2718">
            <v>95195.96</v>
          </cell>
          <cell r="I2718">
            <v>0</v>
          </cell>
          <cell r="AY2718">
            <v>9436.43</v>
          </cell>
          <cell r="CK2718">
            <v>0</v>
          </cell>
          <cell r="CL2718">
            <v>0</v>
          </cell>
          <cell r="CM2718">
            <v>0</v>
          </cell>
        </row>
        <row r="2719">
          <cell r="F2719">
            <v>23777</v>
          </cell>
          <cell r="G2719">
            <v>23811.08</v>
          </cell>
          <cell r="H2719">
            <v>20734.080000000002</v>
          </cell>
          <cell r="I2719">
            <v>0</v>
          </cell>
          <cell r="AY2719">
            <v>1463.08</v>
          </cell>
          <cell r="CK2719">
            <v>0</v>
          </cell>
          <cell r="CL2719">
            <v>0</v>
          </cell>
          <cell r="CM2719">
            <v>0</v>
          </cell>
        </row>
        <row r="2720">
          <cell r="F2720">
            <v>646</v>
          </cell>
          <cell r="G2720">
            <v>646</v>
          </cell>
          <cell r="H2720">
            <v>340.89</v>
          </cell>
          <cell r="I2720">
            <v>0</v>
          </cell>
          <cell r="AY2720">
            <v>36.71</v>
          </cell>
          <cell r="CK2720">
            <v>0</v>
          </cell>
          <cell r="CL2720">
            <v>0</v>
          </cell>
          <cell r="CM2720">
            <v>0</v>
          </cell>
        </row>
        <row r="2721">
          <cell r="F2721">
            <v>10000</v>
          </cell>
          <cell r="G2721">
            <v>10000</v>
          </cell>
          <cell r="H2721">
            <v>0</v>
          </cell>
          <cell r="I2721">
            <v>2</v>
          </cell>
          <cell r="AY2721">
            <v>0</v>
          </cell>
          <cell r="CK2721">
            <v>0</v>
          </cell>
          <cell r="CL2721">
            <v>0</v>
          </cell>
          <cell r="CM2721">
            <v>0</v>
          </cell>
        </row>
        <row r="2722">
          <cell r="F2722">
            <v>90520</v>
          </cell>
          <cell r="G2722">
            <v>90520</v>
          </cell>
          <cell r="H2722">
            <v>65333.11</v>
          </cell>
          <cell r="I2722">
            <v>24923.71</v>
          </cell>
          <cell r="AY2722">
            <v>0</v>
          </cell>
          <cell r="CK2722">
            <v>0</v>
          </cell>
          <cell r="CL2722">
            <v>0</v>
          </cell>
          <cell r="CM2722">
            <v>0</v>
          </cell>
        </row>
        <row r="2723">
          <cell r="F2723">
            <v>7168</v>
          </cell>
          <cell r="G2723">
            <v>7168</v>
          </cell>
          <cell r="H2723">
            <v>1498.5</v>
          </cell>
          <cell r="I2723">
            <v>0</v>
          </cell>
          <cell r="AY2723">
            <v>144</v>
          </cell>
          <cell r="CK2723">
            <v>0</v>
          </cell>
          <cell r="CL2723">
            <v>0</v>
          </cell>
          <cell r="CM2723">
            <v>0</v>
          </cell>
        </row>
        <row r="2724">
          <cell r="F2724">
            <v>11323</v>
          </cell>
          <cell r="G2724">
            <v>11323</v>
          </cell>
          <cell r="H2724">
            <v>7066.66</v>
          </cell>
          <cell r="I2724">
            <v>0</v>
          </cell>
          <cell r="AY2724">
            <v>0</v>
          </cell>
          <cell r="CK2724">
            <v>0</v>
          </cell>
          <cell r="CL2724">
            <v>0</v>
          </cell>
          <cell r="CM2724">
            <v>0</v>
          </cell>
        </row>
        <row r="2725">
          <cell r="F2725">
            <v>4543</v>
          </cell>
          <cell r="G2725">
            <v>2543</v>
          </cell>
          <cell r="H2725">
            <v>1439.3</v>
          </cell>
          <cell r="I2725">
            <v>0</v>
          </cell>
          <cell r="AY2725">
            <v>0</v>
          </cell>
          <cell r="CK2725">
            <v>0</v>
          </cell>
          <cell r="CL2725">
            <v>0</v>
          </cell>
          <cell r="CM2725">
            <v>0</v>
          </cell>
        </row>
        <row r="2726">
          <cell r="F2726">
            <v>0</v>
          </cell>
          <cell r="G2726">
            <v>1000</v>
          </cell>
          <cell r="H2726">
            <v>871.65</v>
          </cell>
          <cell r="I2726">
            <v>85.9</v>
          </cell>
          <cell r="AY2726">
            <v>0</v>
          </cell>
          <cell r="CK2726">
            <v>0</v>
          </cell>
          <cell r="CL2726">
            <v>0</v>
          </cell>
          <cell r="CM2726">
            <v>0</v>
          </cell>
        </row>
        <row r="2727">
          <cell r="F2727">
            <v>160825</v>
          </cell>
          <cell r="G2727">
            <v>160825</v>
          </cell>
          <cell r="H2727">
            <v>76983.429999999993</v>
          </cell>
          <cell r="I2727">
            <v>5180.53</v>
          </cell>
          <cell r="AY2727">
            <v>3028.32</v>
          </cell>
          <cell r="CK2727">
            <v>0</v>
          </cell>
          <cell r="CL2727">
            <v>0</v>
          </cell>
          <cell r="CM2727">
            <v>0</v>
          </cell>
        </row>
        <row r="2728">
          <cell r="F2728">
            <v>1730364</v>
          </cell>
          <cell r="G2728">
            <v>1730364</v>
          </cell>
          <cell r="H2728">
            <v>1357650.99</v>
          </cell>
          <cell r="I2728">
            <v>0</v>
          </cell>
          <cell r="AY2728">
            <v>151896.66</v>
          </cell>
          <cell r="CK2728">
            <v>0</v>
          </cell>
          <cell r="CL2728">
            <v>0</v>
          </cell>
          <cell r="CM2728">
            <v>0</v>
          </cell>
        </row>
        <row r="2729">
          <cell r="F2729">
            <v>0</v>
          </cell>
          <cell r="G2729">
            <v>92000</v>
          </cell>
          <cell r="H2729">
            <v>0</v>
          </cell>
          <cell r="I2729">
            <v>0</v>
          </cell>
          <cell r="AY2729">
            <v>0</v>
          </cell>
          <cell r="CK2729">
            <v>0</v>
          </cell>
          <cell r="CL2729">
            <v>0</v>
          </cell>
          <cell r="CM2729">
            <v>0</v>
          </cell>
        </row>
        <row r="2730">
          <cell r="F2730">
            <v>54696</v>
          </cell>
          <cell r="G2730">
            <v>54696</v>
          </cell>
          <cell r="H2730">
            <v>48978</v>
          </cell>
          <cell r="I2730">
            <v>0</v>
          </cell>
          <cell r="AY2730">
            <v>4786</v>
          </cell>
          <cell r="CK2730">
            <v>0</v>
          </cell>
          <cell r="CL2730">
            <v>0</v>
          </cell>
          <cell r="CM2730">
            <v>0</v>
          </cell>
        </row>
        <row r="2731">
          <cell r="F2731">
            <v>124630</v>
          </cell>
          <cell r="G2731">
            <v>124630</v>
          </cell>
          <cell r="H2731">
            <v>58754.23</v>
          </cell>
          <cell r="I2731">
            <v>0</v>
          </cell>
          <cell r="AY2731">
            <v>0</v>
          </cell>
          <cell r="CK2731">
            <v>0</v>
          </cell>
          <cell r="CL2731">
            <v>0</v>
          </cell>
          <cell r="CM2731">
            <v>0</v>
          </cell>
        </row>
        <row r="2732">
          <cell r="F2732">
            <v>347095</v>
          </cell>
          <cell r="G2732">
            <v>347095</v>
          </cell>
          <cell r="H2732">
            <v>0</v>
          </cell>
          <cell r="I2732">
            <v>0</v>
          </cell>
          <cell r="AY2732">
            <v>0</v>
          </cell>
          <cell r="CK2732">
            <v>0</v>
          </cell>
          <cell r="CL2732">
            <v>0</v>
          </cell>
          <cell r="CM2732">
            <v>0</v>
          </cell>
        </row>
        <row r="2733">
          <cell r="F2733">
            <v>269598</v>
          </cell>
          <cell r="G2733">
            <v>269598</v>
          </cell>
          <cell r="H2733">
            <v>205711.49</v>
          </cell>
          <cell r="I2733">
            <v>0</v>
          </cell>
          <cell r="AY2733">
            <v>23376.37</v>
          </cell>
          <cell r="CK2733">
            <v>0</v>
          </cell>
          <cell r="CL2733">
            <v>0</v>
          </cell>
          <cell r="CM2733">
            <v>0</v>
          </cell>
        </row>
        <row r="2734">
          <cell r="F2734">
            <v>45221</v>
          </cell>
          <cell r="G2734">
            <v>45221</v>
          </cell>
          <cell r="H2734">
            <v>35429.760000000002</v>
          </cell>
          <cell r="I2734">
            <v>0</v>
          </cell>
          <cell r="AY2734">
            <v>4032.74</v>
          </cell>
          <cell r="CK2734">
            <v>0</v>
          </cell>
          <cell r="CL2734">
            <v>0</v>
          </cell>
          <cell r="CM2734">
            <v>0</v>
          </cell>
        </row>
        <row r="2735">
          <cell r="F2735">
            <v>66000</v>
          </cell>
          <cell r="G2735">
            <v>66000</v>
          </cell>
          <cell r="H2735">
            <v>51509.3</v>
          </cell>
          <cell r="I2735">
            <v>0</v>
          </cell>
          <cell r="AY2735">
            <v>5850</v>
          </cell>
          <cell r="CK2735">
            <v>0</v>
          </cell>
          <cell r="CL2735">
            <v>0</v>
          </cell>
          <cell r="CM2735">
            <v>0</v>
          </cell>
        </row>
        <row r="2736">
          <cell r="F2736">
            <v>39668</v>
          </cell>
          <cell r="G2736">
            <v>42415.06</v>
          </cell>
          <cell r="H2736">
            <v>42415.06</v>
          </cell>
          <cell r="I2736">
            <v>0</v>
          </cell>
          <cell r="AY2736">
            <v>0</v>
          </cell>
          <cell r="CK2736">
            <v>0</v>
          </cell>
          <cell r="CL2736">
            <v>0</v>
          </cell>
          <cell r="CM2736">
            <v>0</v>
          </cell>
        </row>
        <row r="2737">
          <cell r="F2737">
            <v>224351</v>
          </cell>
          <cell r="G2737">
            <v>224351</v>
          </cell>
          <cell r="H2737">
            <v>156427.37</v>
          </cell>
          <cell r="I2737">
            <v>0</v>
          </cell>
          <cell r="AY2737">
            <v>16129.18</v>
          </cell>
          <cell r="CK2737">
            <v>0</v>
          </cell>
          <cell r="CL2737">
            <v>0</v>
          </cell>
          <cell r="CM2737">
            <v>0</v>
          </cell>
        </row>
        <row r="2738">
          <cell r="F2738">
            <v>23777</v>
          </cell>
          <cell r="G2738">
            <v>23811.08</v>
          </cell>
          <cell r="H2738">
            <v>20734.080000000002</v>
          </cell>
          <cell r="I2738">
            <v>0</v>
          </cell>
          <cell r="AY2738">
            <v>1463.08</v>
          </cell>
          <cell r="CK2738">
            <v>0</v>
          </cell>
          <cell r="CL2738">
            <v>0</v>
          </cell>
          <cell r="CM2738">
            <v>0</v>
          </cell>
        </row>
        <row r="2739">
          <cell r="F2739">
            <v>3225</v>
          </cell>
          <cell r="G2739">
            <v>3225</v>
          </cell>
          <cell r="H2739">
            <v>1702.98</v>
          </cell>
          <cell r="I2739">
            <v>0</v>
          </cell>
          <cell r="AY2739">
            <v>183.38</v>
          </cell>
          <cell r="CK2739">
            <v>0</v>
          </cell>
          <cell r="CL2739">
            <v>0</v>
          </cell>
          <cell r="CM2739">
            <v>0</v>
          </cell>
        </row>
        <row r="2740">
          <cell r="F2740">
            <v>22000</v>
          </cell>
          <cell r="G2740">
            <v>40992</v>
          </cell>
          <cell r="H2740">
            <v>32115.87</v>
          </cell>
          <cell r="I2740">
            <v>0</v>
          </cell>
          <cell r="AY2740">
            <v>0</v>
          </cell>
          <cell r="CK2740">
            <v>0</v>
          </cell>
          <cell r="CL2740">
            <v>0</v>
          </cell>
          <cell r="CM2740">
            <v>0</v>
          </cell>
        </row>
        <row r="2741">
          <cell r="F2741">
            <v>320000</v>
          </cell>
          <cell r="G2741">
            <v>300000</v>
          </cell>
          <cell r="H2741">
            <v>0</v>
          </cell>
          <cell r="I2741">
            <v>0</v>
          </cell>
          <cell r="AY2741">
            <v>0</v>
          </cell>
          <cell r="CK2741">
            <v>148000</v>
          </cell>
          <cell r="CL2741">
            <v>0</v>
          </cell>
          <cell r="CM2741">
            <v>0</v>
          </cell>
        </row>
        <row r="2742">
          <cell r="F2742">
            <v>11525</v>
          </cell>
          <cell r="G2742">
            <v>21275</v>
          </cell>
          <cell r="H2742">
            <v>18968.53</v>
          </cell>
          <cell r="I2742">
            <v>0</v>
          </cell>
          <cell r="AY2742">
            <v>0</v>
          </cell>
          <cell r="CK2742">
            <v>0</v>
          </cell>
          <cell r="CL2742">
            <v>0</v>
          </cell>
          <cell r="CM2742">
            <v>0</v>
          </cell>
        </row>
        <row r="2743">
          <cell r="F2743">
            <v>9000</v>
          </cell>
          <cell r="G2743">
            <v>9000</v>
          </cell>
          <cell r="H2743">
            <v>1399.66</v>
          </cell>
          <cell r="I2743">
            <v>0</v>
          </cell>
          <cell r="AY2743">
            <v>0</v>
          </cell>
          <cell r="CK2743">
            <v>0</v>
          </cell>
          <cell r="CL2743">
            <v>0</v>
          </cell>
          <cell r="CM2743">
            <v>0</v>
          </cell>
        </row>
        <row r="2744">
          <cell r="F2744">
            <v>3169</v>
          </cell>
          <cell r="G2744">
            <v>3169</v>
          </cell>
          <cell r="H2744">
            <v>805</v>
          </cell>
          <cell r="I2744">
            <v>0</v>
          </cell>
          <cell r="AY2744">
            <v>0</v>
          </cell>
          <cell r="CK2744">
            <v>0</v>
          </cell>
          <cell r="CL2744">
            <v>0</v>
          </cell>
          <cell r="CM2744">
            <v>0</v>
          </cell>
        </row>
        <row r="2745">
          <cell r="F2745">
            <v>1314</v>
          </cell>
          <cell r="G2745">
            <v>1314</v>
          </cell>
          <cell r="H2745">
            <v>1239</v>
          </cell>
          <cell r="I2745">
            <v>0</v>
          </cell>
          <cell r="AY2745">
            <v>205</v>
          </cell>
          <cell r="CK2745">
            <v>0</v>
          </cell>
          <cell r="CL2745">
            <v>0</v>
          </cell>
          <cell r="CM2745">
            <v>0</v>
          </cell>
        </row>
        <row r="2746">
          <cell r="F2746">
            <v>4931</v>
          </cell>
          <cell r="G2746">
            <v>4931</v>
          </cell>
          <cell r="H2746">
            <v>56</v>
          </cell>
          <cell r="I2746">
            <v>2599</v>
          </cell>
          <cell r="AY2746">
            <v>0</v>
          </cell>
          <cell r="CK2746">
            <v>0</v>
          </cell>
          <cell r="CL2746">
            <v>0</v>
          </cell>
          <cell r="CM2746">
            <v>0</v>
          </cell>
        </row>
        <row r="2747">
          <cell r="F2747">
            <v>7490</v>
          </cell>
          <cell r="G2747">
            <v>7490</v>
          </cell>
          <cell r="H2747">
            <v>747</v>
          </cell>
          <cell r="I2747">
            <v>0</v>
          </cell>
          <cell r="AY2747">
            <v>200</v>
          </cell>
          <cell r="CK2747">
            <v>0</v>
          </cell>
          <cell r="CL2747">
            <v>0</v>
          </cell>
          <cell r="CM2747">
            <v>0</v>
          </cell>
        </row>
        <row r="2748">
          <cell r="F2748">
            <v>5150</v>
          </cell>
          <cell r="G2748">
            <v>6150</v>
          </cell>
          <cell r="H2748">
            <v>5783.04</v>
          </cell>
          <cell r="I2748">
            <v>208</v>
          </cell>
          <cell r="AY2748">
            <v>0</v>
          </cell>
          <cell r="CK2748">
            <v>0</v>
          </cell>
          <cell r="CL2748">
            <v>0</v>
          </cell>
          <cell r="CM2748">
            <v>0</v>
          </cell>
        </row>
        <row r="2749">
          <cell r="F2749">
            <v>1100000</v>
          </cell>
          <cell r="G2749">
            <v>2479690.5</v>
          </cell>
          <cell r="H2749">
            <v>582187.5</v>
          </cell>
          <cell r="I2749">
            <v>1897500</v>
          </cell>
          <cell r="AY2749">
            <v>0</v>
          </cell>
          <cell r="CK2749">
            <v>0</v>
          </cell>
          <cell r="CL2749">
            <v>0</v>
          </cell>
          <cell r="CM2749">
            <v>0</v>
          </cell>
        </row>
        <row r="2750">
          <cell r="F2750">
            <v>0</v>
          </cell>
          <cell r="G2750">
            <v>1024642.97</v>
          </cell>
          <cell r="H2750">
            <v>414642.97</v>
          </cell>
          <cell r="I2750">
            <v>0</v>
          </cell>
          <cell r="AY2750">
            <v>0</v>
          </cell>
          <cell r="CK2750">
            <v>0</v>
          </cell>
          <cell r="CL2750">
            <v>0</v>
          </cell>
          <cell r="CM2750">
            <v>0</v>
          </cell>
        </row>
        <row r="2751">
          <cell r="F2751">
            <v>0</v>
          </cell>
          <cell r="G2751">
            <v>293155</v>
          </cell>
          <cell r="H2751">
            <v>43155</v>
          </cell>
          <cell r="I2751">
            <v>0</v>
          </cell>
          <cell r="AY2751">
            <v>0</v>
          </cell>
          <cell r="CK2751">
            <v>0</v>
          </cell>
          <cell r="CL2751">
            <v>0</v>
          </cell>
          <cell r="CM2751">
            <v>0</v>
          </cell>
        </row>
        <row r="2752">
          <cell r="F2752">
            <v>0</v>
          </cell>
          <cell r="G2752">
            <v>230000</v>
          </cell>
          <cell r="H2752">
            <v>0</v>
          </cell>
          <cell r="I2752">
            <v>0</v>
          </cell>
          <cell r="AY2752">
            <v>0</v>
          </cell>
          <cell r="CK2752">
            <v>0</v>
          </cell>
          <cell r="CL2752">
            <v>0</v>
          </cell>
          <cell r="CM2752">
            <v>0</v>
          </cell>
        </row>
        <row r="2753">
          <cell r="F2753">
            <v>609324</v>
          </cell>
          <cell r="G2753">
            <v>609324</v>
          </cell>
          <cell r="H2753">
            <v>479712.66</v>
          </cell>
          <cell r="I2753">
            <v>0</v>
          </cell>
          <cell r="AY2753">
            <v>53316</v>
          </cell>
          <cell r="CK2753">
            <v>0</v>
          </cell>
          <cell r="CL2753">
            <v>0</v>
          </cell>
          <cell r="CM2753">
            <v>0</v>
          </cell>
        </row>
        <row r="2754">
          <cell r="F2754">
            <v>32488</v>
          </cell>
          <cell r="G2754">
            <v>32488</v>
          </cell>
          <cell r="H2754">
            <v>26397</v>
          </cell>
          <cell r="I2754">
            <v>0</v>
          </cell>
          <cell r="AY2754">
            <v>2933</v>
          </cell>
          <cell r="CK2754">
            <v>0</v>
          </cell>
          <cell r="CL2754">
            <v>0</v>
          </cell>
          <cell r="CM2754">
            <v>0</v>
          </cell>
        </row>
        <row r="2755">
          <cell r="F2755">
            <v>53168</v>
          </cell>
          <cell r="G2755">
            <v>53168</v>
          </cell>
          <cell r="H2755">
            <v>23066.34</v>
          </cell>
          <cell r="I2755">
            <v>0</v>
          </cell>
          <cell r="AY2755">
            <v>0</v>
          </cell>
          <cell r="CK2755">
            <v>0</v>
          </cell>
          <cell r="CL2755">
            <v>0</v>
          </cell>
          <cell r="CM2755">
            <v>0</v>
          </cell>
        </row>
        <row r="2756">
          <cell r="F2756">
            <v>124997</v>
          </cell>
          <cell r="G2756">
            <v>124997</v>
          </cell>
          <cell r="H2756">
            <v>0</v>
          </cell>
          <cell r="I2756">
            <v>0</v>
          </cell>
          <cell r="AY2756">
            <v>0</v>
          </cell>
          <cell r="CK2756">
            <v>0</v>
          </cell>
          <cell r="CL2756">
            <v>0</v>
          </cell>
          <cell r="CM2756">
            <v>0</v>
          </cell>
        </row>
        <row r="2757">
          <cell r="F2757">
            <v>95232</v>
          </cell>
          <cell r="G2757">
            <v>95232</v>
          </cell>
          <cell r="H2757">
            <v>73166.38</v>
          </cell>
          <cell r="I2757">
            <v>0</v>
          </cell>
          <cell r="AY2757">
            <v>8250.76</v>
          </cell>
          <cell r="CK2757">
            <v>0</v>
          </cell>
          <cell r="CL2757">
            <v>0</v>
          </cell>
          <cell r="CM2757">
            <v>0</v>
          </cell>
        </row>
        <row r="2758">
          <cell r="F2758">
            <v>16260</v>
          </cell>
          <cell r="G2758">
            <v>16260</v>
          </cell>
          <cell r="H2758">
            <v>12833.03</v>
          </cell>
          <cell r="I2758">
            <v>0</v>
          </cell>
          <cell r="AY2758">
            <v>1452.28</v>
          </cell>
          <cell r="CK2758">
            <v>0</v>
          </cell>
          <cell r="CL2758">
            <v>0</v>
          </cell>
          <cell r="CM2758">
            <v>0</v>
          </cell>
        </row>
        <row r="2759">
          <cell r="F2759">
            <v>19800</v>
          </cell>
          <cell r="G2759">
            <v>19800</v>
          </cell>
          <cell r="H2759">
            <v>15788.48</v>
          </cell>
          <cell r="I2759">
            <v>0</v>
          </cell>
          <cell r="AY2759">
            <v>1755</v>
          </cell>
          <cell r="CK2759">
            <v>0</v>
          </cell>
          <cell r="CL2759">
            <v>0</v>
          </cell>
          <cell r="CM2759">
            <v>0</v>
          </cell>
        </row>
        <row r="2760">
          <cell r="F2760">
            <v>14285</v>
          </cell>
          <cell r="G2760">
            <v>14999.73</v>
          </cell>
          <cell r="H2760">
            <v>14999.73</v>
          </cell>
          <cell r="I2760">
            <v>0</v>
          </cell>
          <cell r="AY2760">
            <v>0</v>
          </cell>
          <cell r="CK2760">
            <v>0</v>
          </cell>
          <cell r="CL2760">
            <v>0</v>
          </cell>
          <cell r="CM2760">
            <v>0</v>
          </cell>
        </row>
        <row r="2761">
          <cell r="F2761">
            <v>83401</v>
          </cell>
          <cell r="G2761">
            <v>83401</v>
          </cell>
          <cell r="H2761">
            <v>57153.94</v>
          </cell>
          <cell r="I2761">
            <v>0</v>
          </cell>
          <cell r="AY2761">
            <v>6023.03</v>
          </cell>
          <cell r="CK2761">
            <v>0</v>
          </cell>
          <cell r="CL2761">
            <v>0</v>
          </cell>
          <cell r="CM2761">
            <v>0</v>
          </cell>
        </row>
        <row r="2762">
          <cell r="F2762">
            <v>41610</v>
          </cell>
          <cell r="G2762">
            <v>41894.639999999999</v>
          </cell>
          <cell r="H2762">
            <v>36284.639999999999</v>
          </cell>
          <cell r="I2762">
            <v>0</v>
          </cell>
          <cell r="AY2762">
            <v>2560.39</v>
          </cell>
          <cell r="CK2762">
            <v>0</v>
          </cell>
          <cell r="CL2762">
            <v>0</v>
          </cell>
          <cell r="CM2762">
            <v>0</v>
          </cell>
        </row>
        <row r="2763">
          <cell r="F2763">
            <v>967</v>
          </cell>
          <cell r="G2763">
            <v>967</v>
          </cell>
          <cell r="H2763">
            <v>510.62</v>
          </cell>
          <cell r="I2763">
            <v>0</v>
          </cell>
          <cell r="AY2763">
            <v>54.98</v>
          </cell>
          <cell r="CK2763">
            <v>0</v>
          </cell>
          <cell r="CL2763">
            <v>0</v>
          </cell>
          <cell r="CM2763">
            <v>0</v>
          </cell>
        </row>
        <row r="2764">
          <cell r="F2764">
            <v>10000</v>
          </cell>
          <cell r="G2764">
            <v>10000</v>
          </cell>
          <cell r="H2764">
            <v>2283.1999999999998</v>
          </cell>
          <cell r="I2764">
            <v>0</v>
          </cell>
          <cell r="AY2764">
            <v>0</v>
          </cell>
          <cell r="CK2764">
            <v>0</v>
          </cell>
          <cell r="CL2764">
            <v>0</v>
          </cell>
          <cell r="CM2764">
            <v>0</v>
          </cell>
        </row>
        <row r="2765">
          <cell r="F2765">
            <v>2000</v>
          </cell>
          <cell r="G2765">
            <v>2000</v>
          </cell>
          <cell r="H2765">
            <v>0</v>
          </cell>
          <cell r="I2765">
            <v>1240</v>
          </cell>
          <cell r="AY2765">
            <v>0</v>
          </cell>
          <cell r="CK2765">
            <v>0</v>
          </cell>
          <cell r="CL2765">
            <v>0</v>
          </cell>
          <cell r="CM2765">
            <v>0</v>
          </cell>
        </row>
        <row r="2766">
          <cell r="F2766">
            <v>5000</v>
          </cell>
          <cell r="G2766">
            <v>5000</v>
          </cell>
          <cell r="H2766">
            <v>0</v>
          </cell>
          <cell r="I2766">
            <v>0</v>
          </cell>
          <cell r="AY2766">
            <v>0</v>
          </cell>
          <cell r="CK2766">
            <v>0</v>
          </cell>
          <cell r="CL2766">
            <v>0</v>
          </cell>
          <cell r="CM2766">
            <v>0</v>
          </cell>
        </row>
        <row r="2767">
          <cell r="F2767">
            <v>6102</v>
          </cell>
          <cell r="G2767">
            <v>6102</v>
          </cell>
          <cell r="H2767">
            <v>3114.01</v>
          </cell>
          <cell r="I2767">
            <v>1806.01</v>
          </cell>
          <cell r="AY2767">
            <v>0</v>
          </cell>
          <cell r="CK2767">
            <v>0</v>
          </cell>
          <cell r="CL2767">
            <v>0</v>
          </cell>
          <cell r="CM2767">
            <v>0</v>
          </cell>
        </row>
        <row r="2768">
          <cell r="F2768">
            <v>5612</v>
          </cell>
          <cell r="G2768">
            <v>5612</v>
          </cell>
          <cell r="H2768">
            <v>92</v>
          </cell>
          <cell r="I2768">
            <v>0</v>
          </cell>
          <cell r="AY2768">
            <v>0</v>
          </cell>
          <cell r="CK2768">
            <v>0</v>
          </cell>
          <cell r="CL2768">
            <v>0</v>
          </cell>
          <cell r="CM2768">
            <v>0</v>
          </cell>
        </row>
        <row r="2769">
          <cell r="F2769">
            <v>15000</v>
          </cell>
          <cell r="G2769">
            <v>15000</v>
          </cell>
          <cell r="H2769">
            <v>0</v>
          </cell>
          <cell r="I2769">
            <v>0</v>
          </cell>
          <cell r="AY2769">
            <v>0</v>
          </cell>
          <cell r="CK2769">
            <v>0</v>
          </cell>
          <cell r="CL2769">
            <v>0</v>
          </cell>
          <cell r="CM2769">
            <v>0</v>
          </cell>
        </row>
        <row r="2770">
          <cell r="F2770">
            <v>8716002</v>
          </cell>
          <cell r="G2770">
            <v>8716002</v>
          </cell>
          <cell r="H2770">
            <v>7393127.2999999998</v>
          </cell>
          <cell r="I2770">
            <v>0</v>
          </cell>
          <cell r="AY2770">
            <v>769305.63</v>
          </cell>
          <cell r="CK2770">
            <v>0</v>
          </cell>
          <cell r="CL2770">
            <v>0</v>
          </cell>
          <cell r="CM2770">
            <v>0</v>
          </cell>
        </row>
        <row r="2771">
          <cell r="F2771">
            <v>488840</v>
          </cell>
          <cell r="G2771">
            <v>956544.5</v>
          </cell>
          <cell r="H2771">
            <v>463043.42</v>
          </cell>
          <cell r="I2771">
            <v>393408</v>
          </cell>
          <cell r="AY2771">
            <v>0</v>
          </cell>
          <cell r="CK2771">
            <v>0</v>
          </cell>
          <cell r="CL2771">
            <v>0</v>
          </cell>
          <cell r="CM2771">
            <v>0</v>
          </cell>
        </row>
        <row r="2772">
          <cell r="F2772">
            <v>2038606</v>
          </cell>
          <cell r="G2772">
            <v>2038606</v>
          </cell>
          <cell r="H2772">
            <v>1712626.95</v>
          </cell>
          <cell r="I2772">
            <v>0</v>
          </cell>
          <cell r="AY2772">
            <v>30455.93</v>
          </cell>
          <cell r="CK2772">
            <v>0</v>
          </cell>
          <cell r="CL2772">
            <v>0</v>
          </cell>
          <cell r="CM2772">
            <v>0</v>
          </cell>
        </row>
        <row r="2773">
          <cell r="F2773">
            <v>0</v>
          </cell>
          <cell r="G2773">
            <v>123088.16</v>
          </cell>
          <cell r="H2773">
            <v>123088.16</v>
          </cell>
          <cell r="I2773">
            <v>0</v>
          </cell>
          <cell r="AY2773">
            <v>0</v>
          </cell>
          <cell r="CK2773">
            <v>0</v>
          </cell>
          <cell r="CL2773">
            <v>0</v>
          </cell>
          <cell r="CM2773">
            <v>0</v>
          </cell>
        </row>
        <row r="2774">
          <cell r="F2774">
            <v>154055</v>
          </cell>
          <cell r="G2774">
            <v>154302.67000000001</v>
          </cell>
          <cell r="H2774">
            <v>154302.67000000001</v>
          </cell>
          <cell r="I2774">
            <v>0</v>
          </cell>
          <cell r="AY2774">
            <v>14789.5</v>
          </cell>
          <cell r="CK2774">
            <v>0</v>
          </cell>
          <cell r="CL2774">
            <v>0</v>
          </cell>
          <cell r="CM2774">
            <v>0</v>
          </cell>
        </row>
        <row r="2775">
          <cell r="F2775">
            <v>570375</v>
          </cell>
          <cell r="G2775">
            <v>570375</v>
          </cell>
          <cell r="H2775">
            <v>540666.5</v>
          </cell>
          <cell r="I2775">
            <v>0</v>
          </cell>
          <cell r="AY2775">
            <v>24985.46</v>
          </cell>
          <cell r="CK2775">
            <v>0</v>
          </cell>
          <cell r="CL2775">
            <v>0</v>
          </cell>
          <cell r="CM2775">
            <v>0</v>
          </cell>
        </row>
        <row r="2776">
          <cell r="F2776">
            <v>1734637</v>
          </cell>
          <cell r="G2776">
            <v>1734637</v>
          </cell>
          <cell r="H2776">
            <v>13329.91</v>
          </cell>
          <cell r="I2776">
            <v>0</v>
          </cell>
          <cell r="AY2776">
            <v>3781.25</v>
          </cell>
          <cell r="CK2776">
            <v>0</v>
          </cell>
          <cell r="CL2776">
            <v>0</v>
          </cell>
          <cell r="CM2776">
            <v>0</v>
          </cell>
        </row>
        <row r="2777">
          <cell r="F2777">
            <v>0</v>
          </cell>
          <cell r="G2777">
            <v>905234.94</v>
          </cell>
          <cell r="H2777">
            <v>905234.94</v>
          </cell>
          <cell r="I2777">
            <v>0</v>
          </cell>
          <cell r="AY2777">
            <v>605817.47</v>
          </cell>
          <cell r="CK2777">
            <v>0</v>
          </cell>
          <cell r="CL2777">
            <v>0</v>
          </cell>
          <cell r="CM2777">
            <v>0</v>
          </cell>
        </row>
        <row r="2778">
          <cell r="F2778">
            <v>100000</v>
          </cell>
          <cell r="G2778">
            <v>96963.55</v>
          </cell>
          <cell r="H2778">
            <v>96963.55</v>
          </cell>
          <cell r="I2778">
            <v>0</v>
          </cell>
          <cell r="AY2778">
            <v>6770.9</v>
          </cell>
          <cell r="CK2778">
            <v>0</v>
          </cell>
          <cell r="CL2778">
            <v>0</v>
          </cell>
          <cell r="CM2778">
            <v>0</v>
          </cell>
        </row>
        <row r="2779">
          <cell r="F2779">
            <v>0</v>
          </cell>
          <cell r="G2779">
            <v>1846.73</v>
          </cell>
          <cell r="H2779">
            <v>1846.73</v>
          </cell>
          <cell r="I2779">
            <v>0</v>
          </cell>
          <cell r="AY2779">
            <v>0</v>
          </cell>
          <cell r="CK2779">
            <v>0</v>
          </cell>
          <cell r="CL2779">
            <v>0</v>
          </cell>
          <cell r="CM2779">
            <v>0</v>
          </cell>
        </row>
        <row r="2780">
          <cell r="F2780">
            <v>1275743</v>
          </cell>
          <cell r="G2780">
            <v>1275743</v>
          </cell>
          <cell r="H2780">
            <v>1033251.74</v>
          </cell>
          <cell r="I2780">
            <v>0</v>
          </cell>
          <cell r="AY2780">
            <v>108612.12</v>
          </cell>
          <cell r="CK2780">
            <v>0</v>
          </cell>
          <cell r="CL2780">
            <v>0</v>
          </cell>
          <cell r="CM2780">
            <v>0</v>
          </cell>
        </row>
        <row r="2781">
          <cell r="F2781">
            <v>193338</v>
          </cell>
          <cell r="G2781">
            <v>193338</v>
          </cell>
          <cell r="H2781">
            <v>160559.41</v>
          </cell>
          <cell r="I2781">
            <v>0</v>
          </cell>
          <cell r="AY2781">
            <v>16802.32</v>
          </cell>
          <cell r="CK2781">
            <v>0</v>
          </cell>
          <cell r="CL2781">
            <v>0</v>
          </cell>
          <cell r="CM2781">
            <v>0</v>
          </cell>
        </row>
        <row r="2782">
          <cell r="F2782">
            <v>567600</v>
          </cell>
          <cell r="G2782">
            <v>567600</v>
          </cell>
          <cell r="H2782">
            <v>447416.09</v>
          </cell>
          <cell r="I2782">
            <v>0</v>
          </cell>
          <cell r="AY2782">
            <v>47677.5</v>
          </cell>
          <cell r="CK2782">
            <v>0</v>
          </cell>
          <cell r="CL2782">
            <v>0</v>
          </cell>
          <cell r="CM2782">
            <v>0</v>
          </cell>
        </row>
        <row r="2783">
          <cell r="F2783">
            <v>197938</v>
          </cell>
          <cell r="G2783">
            <v>225794.76</v>
          </cell>
          <cell r="H2783">
            <v>224870.76</v>
          </cell>
          <cell r="I2783">
            <v>0</v>
          </cell>
          <cell r="AY2783">
            <v>0</v>
          </cell>
          <cell r="CK2783">
            <v>0</v>
          </cell>
          <cell r="CL2783">
            <v>0</v>
          </cell>
          <cell r="CM2783">
            <v>0</v>
          </cell>
        </row>
        <row r="2784">
          <cell r="F2784">
            <v>1065657</v>
          </cell>
          <cell r="G2784">
            <v>1065657</v>
          </cell>
          <cell r="H2784">
            <v>747498.43</v>
          </cell>
          <cell r="I2784">
            <v>0</v>
          </cell>
          <cell r="AY2784">
            <v>70007.63</v>
          </cell>
          <cell r="CK2784">
            <v>0</v>
          </cell>
          <cell r="CL2784">
            <v>0</v>
          </cell>
          <cell r="CM2784">
            <v>0</v>
          </cell>
        </row>
        <row r="2785">
          <cell r="F2785">
            <v>2508562</v>
          </cell>
          <cell r="G2785">
            <v>1661868.04</v>
          </cell>
          <cell r="H2785">
            <v>0</v>
          </cell>
          <cell r="I2785">
            <v>0</v>
          </cell>
          <cell r="AY2785">
            <v>0</v>
          </cell>
          <cell r="CK2785">
            <v>0</v>
          </cell>
          <cell r="CL2785">
            <v>0</v>
          </cell>
          <cell r="CM2785">
            <v>0</v>
          </cell>
        </row>
        <row r="2786">
          <cell r="F2786">
            <v>70820</v>
          </cell>
          <cell r="G2786">
            <v>71524.39</v>
          </cell>
          <cell r="H2786">
            <v>60803.28</v>
          </cell>
          <cell r="I2786">
            <v>1136</v>
          </cell>
          <cell r="AY2786">
            <v>0</v>
          </cell>
          <cell r="CK2786">
            <v>0</v>
          </cell>
          <cell r="CL2786">
            <v>0</v>
          </cell>
          <cell r="CM2786">
            <v>0</v>
          </cell>
        </row>
        <row r="2787">
          <cell r="F2787">
            <v>340778</v>
          </cell>
          <cell r="G2787">
            <v>565154.12</v>
          </cell>
          <cell r="H2787">
            <v>340493.24</v>
          </cell>
          <cell r="I2787">
            <v>5470</v>
          </cell>
          <cell r="AY2787">
            <v>14932.92</v>
          </cell>
          <cell r="CK2787">
            <v>0</v>
          </cell>
          <cell r="CL2787">
            <v>0</v>
          </cell>
          <cell r="CM2787">
            <v>0</v>
          </cell>
        </row>
        <row r="2788">
          <cell r="F2788">
            <v>2899</v>
          </cell>
          <cell r="G2788">
            <v>3224.03</v>
          </cell>
          <cell r="H2788">
            <v>3224.03</v>
          </cell>
          <cell r="I2788">
            <v>0</v>
          </cell>
          <cell r="AY2788">
            <v>220.76</v>
          </cell>
          <cell r="CK2788">
            <v>0</v>
          </cell>
          <cell r="CL2788">
            <v>0</v>
          </cell>
          <cell r="CM2788">
            <v>0</v>
          </cell>
        </row>
        <row r="2789">
          <cell r="F2789">
            <v>3076</v>
          </cell>
          <cell r="G2789">
            <v>3076</v>
          </cell>
          <cell r="H2789">
            <v>2200</v>
          </cell>
          <cell r="I2789">
            <v>0</v>
          </cell>
          <cell r="AY2789">
            <v>0</v>
          </cell>
          <cell r="CK2789">
            <v>0</v>
          </cell>
          <cell r="CL2789">
            <v>0</v>
          </cell>
          <cell r="CM2789">
            <v>0</v>
          </cell>
        </row>
        <row r="2790">
          <cell r="F2790">
            <v>328841</v>
          </cell>
          <cell r="G2790">
            <v>328841</v>
          </cell>
          <cell r="H2790">
            <v>183725.3</v>
          </cell>
          <cell r="I2790">
            <v>0</v>
          </cell>
          <cell r="AY2790">
            <v>7845.2</v>
          </cell>
          <cell r="CK2790">
            <v>0</v>
          </cell>
          <cell r="CL2790">
            <v>0</v>
          </cell>
          <cell r="CM2790">
            <v>0</v>
          </cell>
        </row>
        <row r="2791">
          <cell r="F2791">
            <v>4669</v>
          </cell>
          <cell r="G2791">
            <v>4669</v>
          </cell>
          <cell r="H2791">
            <v>800</v>
          </cell>
          <cell r="I2791">
            <v>0</v>
          </cell>
          <cell r="AY2791">
            <v>400</v>
          </cell>
          <cell r="CK2791">
            <v>14528</v>
          </cell>
          <cell r="CL2791">
            <v>0</v>
          </cell>
          <cell r="CM2791">
            <v>0</v>
          </cell>
        </row>
        <row r="2792">
          <cell r="F2792">
            <v>2413620</v>
          </cell>
          <cell r="G2792">
            <v>2413619.9300000002</v>
          </cell>
          <cell r="H2792">
            <v>1810215</v>
          </cell>
          <cell r="I2792">
            <v>0</v>
          </cell>
          <cell r="AY2792">
            <v>201135</v>
          </cell>
          <cell r="CK2792">
            <v>0</v>
          </cell>
          <cell r="CL2792">
            <v>0</v>
          </cell>
          <cell r="CM2792">
            <v>0</v>
          </cell>
        </row>
        <row r="2793">
          <cell r="F2793">
            <v>0</v>
          </cell>
          <cell r="G2793">
            <v>3500</v>
          </cell>
          <cell r="H2793">
            <v>2999.98</v>
          </cell>
          <cell r="I2793">
            <v>0</v>
          </cell>
          <cell r="AY2793">
            <v>0</v>
          </cell>
          <cell r="CK2793">
            <v>0</v>
          </cell>
          <cell r="CL2793">
            <v>0</v>
          </cell>
          <cell r="CM2793">
            <v>0</v>
          </cell>
        </row>
        <row r="2794">
          <cell r="F2794">
            <v>0</v>
          </cell>
          <cell r="G2794">
            <v>67600</v>
          </cell>
          <cell r="H2794">
            <v>20950</v>
          </cell>
          <cell r="I2794">
            <v>0</v>
          </cell>
          <cell r="AY2794">
            <v>0</v>
          </cell>
          <cell r="CK2794">
            <v>0</v>
          </cell>
          <cell r="CL2794">
            <v>0</v>
          </cell>
          <cell r="CM2794">
            <v>0</v>
          </cell>
        </row>
        <row r="2795">
          <cell r="F2795">
            <v>35000</v>
          </cell>
          <cell r="G2795">
            <v>35000</v>
          </cell>
          <cell r="H2795">
            <v>4114</v>
          </cell>
          <cell r="I2795">
            <v>0</v>
          </cell>
          <cell r="AY2795">
            <v>0</v>
          </cell>
          <cell r="CK2795">
            <v>0</v>
          </cell>
          <cell r="CL2795">
            <v>0</v>
          </cell>
          <cell r="CM2795">
            <v>0</v>
          </cell>
        </row>
        <row r="2797">
          <cell r="F2797">
            <v>16000</v>
          </cell>
          <cell r="G2797">
            <v>8000</v>
          </cell>
          <cell r="H2797">
            <v>8000</v>
          </cell>
          <cell r="I2797">
            <v>0</v>
          </cell>
          <cell r="AY2797">
            <v>0</v>
          </cell>
          <cell r="CK2797">
            <v>0</v>
          </cell>
          <cell r="CL2797">
            <v>0</v>
          </cell>
          <cell r="CM2797">
            <v>0</v>
          </cell>
        </row>
        <row r="2798">
          <cell r="F2798">
            <v>0</v>
          </cell>
          <cell r="G2798">
            <v>6500</v>
          </cell>
          <cell r="H2798">
            <v>6210</v>
          </cell>
          <cell r="I2798">
            <v>0</v>
          </cell>
          <cell r="AY2798">
            <v>0</v>
          </cell>
          <cell r="CK2798">
            <v>0</v>
          </cell>
          <cell r="CL2798">
            <v>0</v>
          </cell>
          <cell r="CM2798">
            <v>0</v>
          </cell>
        </row>
        <row r="2799">
          <cell r="F2799">
            <v>204382</v>
          </cell>
          <cell r="G2799">
            <v>204382</v>
          </cell>
          <cell r="H2799">
            <v>124409</v>
          </cell>
          <cell r="I2799">
            <v>0</v>
          </cell>
          <cell r="AY2799">
            <v>0</v>
          </cell>
          <cell r="CK2799">
            <v>0</v>
          </cell>
          <cell r="CL2799">
            <v>0</v>
          </cell>
          <cell r="CM2799">
            <v>0</v>
          </cell>
        </row>
        <row r="2800">
          <cell r="F2800">
            <v>0</v>
          </cell>
          <cell r="G2800">
            <v>15450</v>
          </cell>
          <cell r="H2800">
            <v>0</v>
          </cell>
          <cell r="I2800">
            <v>0</v>
          </cell>
          <cell r="AY2800">
            <v>0</v>
          </cell>
          <cell r="CK2800">
            <v>0</v>
          </cell>
          <cell r="CL2800">
            <v>0</v>
          </cell>
          <cell r="CM2800">
            <v>0</v>
          </cell>
        </row>
        <row r="2801">
          <cell r="F2801">
            <v>127990</v>
          </cell>
          <cell r="G2801">
            <v>127990</v>
          </cell>
          <cell r="H2801">
            <v>91150</v>
          </cell>
          <cell r="I2801">
            <v>0</v>
          </cell>
          <cell r="AY2801">
            <v>0</v>
          </cell>
          <cell r="CK2801">
            <v>0</v>
          </cell>
          <cell r="CL2801">
            <v>0</v>
          </cell>
          <cell r="CM2801">
            <v>0</v>
          </cell>
        </row>
        <row r="2802">
          <cell r="F2802">
            <v>345000</v>
          </cell>
          <cell r="G2802">
            <v>322529</v>
          </cell>
          <cell r="H2802">
            <v>213785</v>
          </cell>
          <cell r="I2802">
            <v>108744</v>
          </cell>
          <cell r="AY2802">
            <v>0</v>
          </cell>
          <cell r="CK2802">
            <v>0</v>
          </cell>
          <cell r="CL2802">
            <v>0</v>
          </cell>
          <cell r="CM2802">
            <v>0</v>
          </cell>
        </row>
        <row r="2803">
          <cell r="F2803">
            <v>13130</v>
          </cell>
          <cell r="G2803">
            <v>23130</v>
          </cell>
          <cell r="H2803">
            <v>10508.59</v>
          </cell>
          <cell r="I2803">
            <v>0</v>
          </cell>
          <cell r="AY2803">
            <v>0</v>
          </cell>
          <cell r="CK2803">
            <v>100000</v>
          </cell>
          <cell r="CL2803">
            <v>100000</v>
          </cell>
          <cell r="CM2803">
            <v>100000</v>
          </cell>
        </row>
        <row r="2804">
          <cell r="F2804">
            <v>0</v>
          </cell>
          <cell r="G2804">
            <v>93000</v>
          </cell>
          <cell r="H2804">
            <v>51050.89</v>
          </cell>
          <cell r="I2804">
            <v>6616.27</v>
          </cell>
          <cell r="AY2804">
            <v>1603.87</v>
          </cell>
          <cell r="CK2804">
            <v>0</v>
          </cell>
          <cell r="CL2804">
            <v>0</v>
          </cell>
          <cell r="CM2804">
            <v>0</v>
          </cell>
        </row>
        <row r="2805">
          <cell r="F2805">
            <v>38400</v>
          </cell>
          <cell r="G2805">
            <v>38400</v>
          </cell>
          <cell r="H2805">
            <v>9598.36</v>
          </cell>
          <cell r="I2805">
            <v>3113.85</v>
          </cell>
          <cell r="AY2805">
            <v>0</v>
          </cell>
          <cell r="CK2805">
            <v>0</v>
          </cell>
          <cell r="CL2805">
            <v>0</v>
          </cell>
          <cell r="CM2805">
            <v>0</v>
          </cell>
        </row>
        <row r="2806">
          <cell r="F2806">
            <v>7300</v>
          </cell>
          <cell r="G2806">
            <v>112040</v>
          </cell>
          <cell r="H2806">
            <v>56999.68</v>
          </cell>
          <cell r="I2806">
            <v>20237.68</v>
          </cell>
          <cell r="AY2806">
            <v>0</v>
          </cell>
          <cell r="CK2806">
            <v>0</v>
          </cell>
          <cell r="CL2806">
            <v>0</v>
          </cell>
          <cell r="CM2806">
            <v>0</v>
          </cell>
        </row>
        <row r="2807">
          <cell r="F2807">
            <v>15000</v>
          </cell>
          <cell r="G2807">
            <v>132113.10999999999</v>
          </cell>
          <cell r="H2807">
            <v>104135.67</v>
          </cell>
          <cell r="I2807">
            <v>27976.5</v>
          </cell>
          <cell r="AY2807">
            <v>0</v>
          </cell>
          <cell r="CK2807">
            <v>0</v>
          </cell>
          <cell r="CL2807">
            <v>0</v>
          </cell>
          <cell r="CM2807">
            <v>0</v>
          </cell>
        </row>
        <row r="2808">
          <cell r="F2808">
            <v>1695</v>
          </cell>
          <cell r="G2808">
            <v>42239</v>
          </cell>
          <cell r="H2808">
            <v>40564.04</v>
          </cell>
          <cell r="I2808">
            <v>0</v>
          </cell>
          <cell r="AY2808">
            <v>251.04</v>
          </cell>
          <cell r="CK2808">
            <v>0</v>
          </cell>
          <cell r="CL2808">
            <v>0</v>
          </cell>
          <cell r="CM2808">
            <v>0</v>
          </cell>
        </row>
        <row r="2809">
          <cell r="F2809">
            <v>414692</v>
          </cell>
          <cell r="G2809">
            <v>482992</v>
          </cell>
          <cell r="H2809">
            <v>288944.78999999998</v>
          </cell>
          <cell r="I2809">
            <v>69943.570000000007</v>
          </cell>
          <cell r="AY2809">
            <v>0</v>
          </cell>
          <cell r="CK2809">
            <v>0</v>
          </cell>
          <cell r="CL2809">
            <v>0</v>
          </cell>
          <cell r="CM2809">
            <v>0</v>
          </cell>
        </row>
        <row r="2810">
          <cell r="F2810">
            <v>70000</v>
          </cell>
          <cell r="G2810">
            <v>128500</v>
          </cell>
          <cell r="H2810">
            <v>83135.34</v>
          </cell>
          <cell r="I2810">
            <v>11244</v>
          </cell>
          <cell r="AY2810">
            <v>0</v>
          </cell>
          <cell r="CK2810">
            <v>0</v>
          </cell>
          <cell r="CL2810">
            <v>0</v>
          </cell>
          <cell r="CM2810">
            <v>0</v>
          </cell>
        </row>
        <row r="2811">
          <cell r="F2811">
            <v>10000</v>
          </cell>
          <cell r="G2811">
            <v>28500</v>
          </cell>
          <cell r="H2811">
            <v>25196.94</v>
          </cell>
          <cell r="I2811">
            <v>0</v>
          </cell>
          <cell r="AY2811">
            <v>571.70000000000005</v>
          </cell>
          <cell r="CK2811">
            <v>0</v>
          </cell>
          <cell r="CL2811">
            <v>0</v>
          </cell>
          <cell r="CM2811">
            <v>0</v>
          </cell>
        </row>
        <row r="2812">
          <cell r="F2812">
            <v>58000</v>
          </cell>
          <cell r="G2812">
            <v>88000</v>
          </cell>
          <cell r="H2812">
            <v>37240.25</v>
          </cell>
          <cell r="I2812">
            <v>12282</v>
          </cell>
          <cell r="AY2812">
            <v>0</v>
          </cell>
          <cell r="CK2812">
            <v>0</v>
          </cell>
          <cell r="CL2812">
            <v>0</v>
          </cell>
          <cell r="CM2812">
            <v>0</v>
          </cell>
        </row>
        <row r="2813">
          <cell r="F2813">
            <v>5009000</v>
          </cell>
          <cell r="G2813">
            <v>6509000</v>
          </cell>
          <cell r="H2813">
            <v>4902526.0199999996</v>
          </cell>
          <cell r="I2813">
            <v>0</v>
          </cell>
          <cell r="AY2813">
            <v>0</v>
          </cell>
          <cell r="CK2813">
            <v>0</v>
          </cell>
          <cell r="CL2813">
            <v>0</v>
          </cell>
          <cell r="CM2813">
            <v>0</v>
          </cell>
        </row>
        <row r="2814">
          <cell r="F2814">
            <v>7500</v>
          </cell>
          <cell r="G2814">
            <v>7500</v>
          </cell>
          <cell r="H2814">
            <v>0</v>
          </cell>
          <cell r="I2814">
            <v>0</v>
          </cell>
          <cell r="AY2814">
            <v>0</v>
          </cell>
          <cell r="CK2814">
            <v>0</v>
          </cell>
          <cell r="CL2814">
            <v>0</v>
          </cell>
          <cell r="CM2814">
            <v>0</v>
          </cell>
        </row>
        <row r="2815">
          <cell r="F2815">
            <v>0</v>
          </cell>
          <cell r="G2815">
            <v>7500</v>
          </cell>
          <cell r="H2815">
            <v>0</v>
          </cell>
          <cell r="I2815">
            <v>0</v>
          </cell>
          <cell r="AY2815">
            <v>0</v>
          </cell>
          <cell r="CK2815">
            <v>0</v>
          </cell>
          <cell r="CL2815">
            <v>0</v>
          </cell>
          <cell r="CM2815">
            <v>0</v>
          </cell>
        </row>
        <row r="2816">
          <cell r="F2816">
            <v>40000</v>
          </cell>
          <cell r="G2816">
            <v>55449.24</v>
          </cell>
          <cell r="H2816">
            <v>44662.31</v>
          </cell>
          <cell r="I2816">
            <v>5922.47</v>
          </cell>
          <cell r="AY2816">
            <v>0</v>
          </cell>
          <cell r="CK2816">
            <v>0</v>
          </cell>
          <cell r="CL2816">
            <v>0</v>
          </cell>
          <cell r="CM2816">
            <v>0</v>
          </cell>
        </row>
        <row r="2817">
          <cell r="F2817">
            <v>306900</v>
          </cell>
          <cell r="G2817">
            <v>232067</v>
          </cell>
          <cell r="H2817">
            <v>77083.7</v>
          </cell>
          <cell r="I2817">
            <v>26205.73</v>
          </cell>
          <cell r="AY2817">
            <v>0</v>
          </cell>
          <cell r="CK2817">
            <v>0</v>
          </cell>
          <cell r="CL2817">
            <v>0</v>
          </cell>
          <cell r="CM2817">
            <v>0</v>
          </cell>
        </row>
        <row r="2818">
          <cell r="F2818">
            <v>0</v>
          </cell>
          <cell r="G2818">
            <v>127612</v>
          </cell>
          <cell r="H2818">
            <v>64465.4</v>
          </cell>
          <cell r="I2818">
            <v>3407.51</v>
          </cell>
          <cell r="AY2818">
            <v>0</v>
          </cell>
          <cell r="CK2818">
            <v>0</v>
          </cell>
          <cell r="CL2818">
            <v>0</v>
          </cell>
          <cell r="CM2818">
            <v>0</v>
          </cell>
        </row>
        <row r="2819">
          <cell r="F2819">
            <v>32500</v>
          </cell>
          <cell r="G2819">
            <v>32500</v>
          </cell>
          <cell r="H2819">
            <v>16559.099999999999</v>
          </cell>
          <cell r="I2819">
            <v>10619.05</v>
          </cell>
          <cell r="AY2819">
            <v>848</v>
          </cell>
          <cell r="CK2819">
            <v>0</v>
          </cell>
          <cell r="CL2819">
            <v>0</v>
          </cell>
          <cell r="CM2819">
            <v>0</v>
          </cell>
        </row>
        <row r="2820">
          <cell r="F2820">
            <v>36558</v>
          </cell>
          <cell r="G2820">
            <v>42558</v>
          </cell>
          <cell r="H2820">
            <v>38446.35</v>
          </cell>
          <cell r="I2820">
            <v>3965</v>
          </cell>
          <cell r="AY2820">
            <v>1132</v>
          </cell>
          <cell r="CK2820">
            <v>0</v>
          </cell>
          <cell r="CL2820">
            <v>0</v>
          </cell>
          <cell r="CM2820">
            <v>0</v>
          </cell>
        </row>
        <row r="2821">
          <cell r="F2821">
            <v>54413</v>
          </cell>
          <cell r="G2821">
            <v>54413</v>
          </cell>
          <cell r="H2821">
            <v>49415.7</v>
          </cell>
          <cell r="I2821">
            <v>4728.93</v>
          </cell>
          <cell r="AY2821">
            <v>6012.8</v>
          </cell>
          <cell r="CK2821">
            <v>0</v>
          </cell>
          <cell r="CL2821">
            <v>0</v>
          </cell>
          <cell r="CM2821">
            <v>0</v>
          </cell>
        </row>
        <row r="2822">
          <cell r="F2822">
            <v>0</v>
          </cell>
          <cell r="G2822">
            <v>8888</v>
          </cell>
          <cell r="H2822">
            <v>8597.15</v>
          </cell>
          <cell r="I2822">
            <v>0</v>
          </cell>
          <cell r="AY2822">
            <v>0</v>
          </cell>
          <cell r="CK2822">
            <v>0</v>
          </cell>
          <cell r="CL2822">
            <v>0</v>
          </cell>
          <cell r="CM2822">
            <v>0</v>
          </cell>
        </row>
        <row r="2823">
          <cell r="F2823">
            <v>1065</v>
          </cell>
          <cell r="G2823">
            <v>1065</v>
          </cell>
          <cell r="H2823">
            <v>0</v>
          </cell>
          <cell r="I2823">
            <v>0</v>
          </cell>
          <cell r="AY2823">
            <v>0</v>
          </cell>
          <cell r="CK2823">
            <v>0</v>
          </cell>
          <cell r="CL2823">
            <v>0</v>
          </cell>
          <cell r="CM2823">
            <v>0</v>
          </cell>
        </row>
        <row r="2824">
          <cell r="F2824">
            <v>62402</v>
          </cell>
          <cell r="G2824">
            <v>67880</v>
          </cell>
          <cell r="H2824">
            <v>36650.339999999997</v>
          </cell>
          <cell r="I2824">
            <v>4051.88</v>
          </cell>
          <cell r="AY2824">
            <v>350.53</v>
          </cell>
          <cell r="CK2824">
            <v>0</v>
          </cell>
          <cell r="CL2824">
            <v>0</v>
          </cell>
          <cell r="CM2824">
            <v>0</v>
          </cell>
        </row>
        <row r="2825">
          <cell r="F2825">
            <v>5042</v>
          </cell>
          <cell r="G2825">
            <v>93659</v>
          </cell>
          <cell r="H2825">
            <v>90821.02</v>
          </cell>
          <cell r="I2825">
            <v>2527.5</v>
          </cell>
          <cell r="AY2825">
            <v>0</v>
          </cell>
          <cell r="CK2825">
            <v>0</v>
          </cell>
          <cell r="CL2825">
            <v>0</v>
          </cell>
          <cell r="CM2825">
            <v>0</v>
          </cell>
        </row>
        <row r="2826">
          <cell r="F2826">
            <v>68723</v>
          </cell>
          <cell r="G2826">
            <v>77081</v>
          </cell>
          <cell r="H2826">
            <v>33771.19</v>
          </cell>
          <cell r="I2826">
            <v>14114.44</v>
          </cell>
          <cell r="AY2826">
            <v>0</v>
          </cell>
          <cell r="CK2826">
            <v>0</v>
          </cell>
          <cell r="CL2826">
            <v>0</v>
          </cell>
          <cell r="CM2826">
            <v>0</v>
          </cell>
        </row>
        <row r="2827">
          <cell r="F2827">
            <v>11367</v>
          </cell>
          <cell r="G2827">
            <v>26991</v>
          </cell>
          <cell r="H2827">
            <v>16982</v>
          </cell>
          <cell r="I2827">
            <v>10005</v>
          </cell>
          <cell r="AY2827">
            <v>0</v>
          </cell>
          <cell r="CK2827">
            <v>0</v>
          </cell>
          <cell r="CL2827">
            <v>0</v>
          </cell>
          <cell r="CM2827">
            <v>0</v>
          </cell>
        </row>
        <row r="2828">
          <cell r="F2828">
            <v>0</v>
          </cell>
          <cell r="G2828">
            <v>10000</v>
          </cell>
          <cell r="H2828">
            <v>6976.23</v>
          </cell>
          <cell r="I2828">
            <v>0</v>
          </cell>
          <cell r="AY2828">
            <v>0</v>
          </cell>
          <cell r="CK2828">
            <v>0</v>
          </cell>
          <cell r="CL2828">
            <v>0</v>
          </cell>
          <cell r="CM2828">
            <v>0</v>
          </cell>
        </row>
        <row r="2829">
          <cell r="F2829">
            <v>23542</v>
          </cell>
          <cell r="G2829">
            <v>20050</v>
          </cell>
          <cell r="H2829">
            <v>14299.07</v>
          </cell>
          <cell r="I2829">
            <v>240</v>
          </cell>
          <cell r="AY2829">
            <v>2019.82</v>
          </cell>
          <cell r="CK2829">
            <v>0</v>
          </cell>
          <cell r="CL2829">
            <v>0</v>
          </cell>
          <cell r="CM2829">
            <v>0</v>
          </cell>
        </row>
        <row r="2830">
          <cell r="F2830">
            <v>16210</v>
          </cell>
          <cell r="G2830">
            <v>31210</v>
          </cell>
          <cell r="H2830">
            <v>27259.22</v>
          </cell>
          <cell r="I2830">
            <v>2142.04</v>
          </cell>
          <cell r="AY2830">
            <v>1033</v>
          </cell>
          <cell r="CK2830">
            <v>0</v>
          </cell>
          <cell r="CL2830">
            <v>0</v>
          </cell>
          <cell r="CM2830">
            <v>0</v>
          </cell>
        </row>
        <row r="2831">
          <cell r="F2831">
            <v>375000</v>
          </cell>
          <cell r="G2831">
            <v>377750</v>
          </cell>
          <cell r="H2831">
            <v>298202.90000000002</v>
          </cell>
          <cell r="I2831">
            <v>44599.7</v>
          </cell>
          <cell r="AY2831">
            <v>0</v>
          </cell>
          <cell r="CK2831">
            <v>0</v>
          </cell>
          <cell r="CL2831">
            <v>0</v>
          </cell>
          <cell r="CM2831">
            <v>0</v>
          </cell>
        </row>
        <row r="2832">
          <cell r="F2832">
            <v>42244</v>
          </cell>
          <cell r="G2832">
            <v>41231</v>
          </cell>
          <cell r="H2832">
            <v>37372.480000000003</v>
          </cell>
          <cell r="I2832">
            <v>0</v>
          </cell>
          <cell r="AY2832">
            <v>1940.51</v>
          </cell>
          <cell r="CK2832">
            <v>0</v>
          </cell>
          <cell r="CL2832">
            <v>0</v>
          </cell>
          <cell r="CM2832">
            <v>0</v>
          </cell>
        </row>
        <row r="2833">
          <cell r="F2833">
            <v>6600</v>
          </cell>
          <cell r="G2833">
            <v>8396</v>
          </cell>
          <cell r="H2833">
            <v>2535.5</v>
          </cell>
          <cell r="I2833">
            <v>0</v>
          </cell>
          <cell r="AY2833">
            <v>0</v>
          </cell>
          <cell r="CK2833">
            <v>0</v>
          </cell>
          <cell r="CL2833">
            <v>0</v>
          </cell>
          <cell r="CM2833">
            <v>0</v>
          </cell>
        </row>
        <row r="2834">
          <cell r="F2834">
            <v>1000</v>
          </cell>
          <cell r="G2834">
            <v>1000</v>
          </cell>
          <cell r="H2834">
            <v>844.39</v>
          </cell>
          <cell r="I2834">
            <v>0</v>
          </cell>
          <cell r="AY2834">
            <v>0</v>
          </cell>
          <cell r="CK2834">
            <v>0</v>
          </cell>
          <cell r="CL2834">
            <v>0</v>
          </cell>
          <cell r="CM2834">
            <v>0</v>
          </cell>
        </row>
        <row r="2835">
          <cell r="F2835">
            <v>55176</v>
          </cell>
          <cell r="G2835">
            <v>85176</v>
          </cell>
          <cell r="H2835">
            <v>31106.34</v>
          </cell>
          <cell r="I2835">
            <v>2156.91</v>
          </cell>
          <cell r="AY2835">
            <v>0</v>
          </cell>
          <cell r="CK2835">
            <v>0</v>
          </cell>
          <cell r="CL2835">
            <v>0</v>
          </cell>
          <cell r="CM2835">
            <v>0</v>
          </cell>
        </row>
        <row r="2836">
          <cell r="F2836">
            <v>0</v>
          </cell>
          <cell r="G2836">
            <v>10000</v>
          </cell>
          <cell r="H2836">
            <v>4884.37</v>
          </cell>
          <cell r="I2836">
            <v>0</v>
          </cell>
          <cell r="AY2836">
            <v>0</v>
          </cell>
          <cell r="CK2836">
            <v>0</v>
          </cell>
          <cell r="CL2836">
            <v>0</v>
          </cell>
          <cell r="CM2836">
            <v>0</v>
          </cell>
        </row>
        <row r="2837">
          <cell r="F2837">
            <v>10000</v>
          </cell>
          <cell r="G2837">
            <v>10000</v>
          </cell>
          <cell r="H2837">
            <v>0</v>
          </cell>
          <cell r="I2837">
            <v>0</v>
          </cell>
          <cell r="AY2837">
            <v>0</v>
          </cell>
          <cell r="CK2837">
            <v>0</v>
          </cell>
          <cell r="CL2837">
            <v>0</v>
          </cell>
          <cell r="CM2837">
            <v>0</v>
          </cell>
        </row>
        <row r="2838">
          <cell r="F2838">
            <v>12700</v>
          </cell>
          <cell r="G2838">
            <v>23200</v>
          </cell>
          <cell r="H2838">
            <v>4711.5</v>
          </cell>
          <cell r="I2838">
            <v>0</v>
          </cell>
          <cell r="AY2838">
            <v>65.599999999999994</v>
          </cell>
          <cell r="CK2838">
            <v>0</v>
          </cell>
          <cell r="CL2838">
            <v>0</v>
          </cell>
          <cell r="CM2838">
            <v>0</v>
          </cell>
        </row>
        <row r="2839">
          <cell r="F2839">
            <v>250000</v>
          </cell>
          <cell r="G2839">
            <v>230000</v>
          </cell>
          <cell r="H2839">
            <v>204664.12</v>
          </cell>
          <cell r="I2839">
            <v>0</v>
          </cell>
          <cell r="AY2839">
            <v>0</v>
          </cell>
          <cell r="CK2839">
            <v>0</v>
          </cell>
          <cell r="CL2839">
            <v>0</v>
          </cell>
          <cell r="CM2839">
            <v>0</v>
          </cell>
        </row>
        <row r="2840">
          <cell r="F2840">
            <v>35000</v>
          </cell>
          <cell r="G2840">
            <v>45000</v>
          </cell>
          <cell r="H2840">
            <v>16015.83</v>
          </cell>
          <cell r="I2840">
            <v>0</v>
          </cell>
          <cell r="AY2840">
            <v>0</v>
          </cell>
          <cell r="CK2840">
            <v>0</v>
          </cell>
          <cell r="CL2840">
            <v>0</v>
          </cell>
          <cell r="CM2840">
            <v>0</v>
          </cell>
        </row>
        <row r="2841">
          <cell r="F2841">
            <v>73000</v>
          </cell>
          <cell r="G2841">
            <v>78500</v>
          </cell>
          <cell r="H2841">
            <v>45147.7</v>
          </cell>
          <cell r="I2841">
            <v>2724.16</v>
          </cell>
          <cell r="AY2841">
            <v>0</v>
          </cell>
          <cell r="CK2841">
            <v>0</v>
          </cell>
          <cell r="CL2841">
            <v>0</v>
          </cell>
          <cell r="CM2841">
            <v>0</v>
          </cell>
        </row>
        <row r="2842">
          <cell r="F2842">
            <v>31600</v>
          </cell>
          <cell r="G2842">
            <v>64850</v>
          </cell>
          <cell r="H2842">
            <v>19758.59</v>
          </cell>
          <cell r="I2842">
            <v>7430.08</v>
          </cell>
          <cell r="AY2842">
            <v>0</v>
          </cell>
          <cell r="CK2842">
            <v>0</v>
          </cell>
          <cell r="CL2842">
            <v>0</v>
          </cell>
          <cell r="CM2842">
            <v>0</v>
          </cell>
        </row>
        <row r="2844">
          <cell r="F2844">
            <v>69989</v>
          </cell>
          <cell r="G2844">
            <v>109989</v>
          </cell>
          <cell r="H2844">
            <v>70055.210000000006</v>
          </cell>
          <cell r="I2844">
            <v>1827.5</v>
          </cell>
          <cell r="AY2844">
            <v>0</v>
          </cell>
          <cell r="CK2844">
            <v>0</v>
          </cell>
          <cell r="CL2844">
            <v>0</v>
          </cell>
          <cell r="CM2844">
            <v>0</v>
          </cell>
        </row>
        <row r="2845">
          <cell r="F2845">
            <v>744037</v>
          </cell>
          <cell r="G2845">
            <v>744037</v>
          </cell>
          <cell r="H2845">
            <v>455375.06</v>
          </cell>
          <cell r="I2845">
            <v>8647.1299999999992</v>
          </cell>
          <cell r="AY2845">
            <v>0</v>
          </cell>
          <cell r="CK2845">
            <v>0</v>
          </cell>
          <cell r="CL2845">
            <v>0</v>
          </cell>
          <cell r="CM2845">
            <v>0</v>
          </cell>
        </row>
        <row r="2846">
          <cell r="F2846">
            <v>0</v>
          </cell>
          <cell r="G2846">
            <v>4120</v>
          </cell>
          <cell r="H2846">
            <v>2695.06</v>
          </cell>
          <cell r="I2846">
            <v>0</v>
          </cell>
          <cell r="AY2846">
            <v>0</v>
          </cell>
          <cell r="CK2846">
            <v>0</v>
          </cell>
          <cell r="CL2846">
            <v>0</v>
          </cell>
          <cell r="CM2846">
            <v>0</v>
          </cell>
        </row>
        <row r="2847">
          <cell r="F2847">
            <v>172000</v>
          </cell>
          <cell r="G2847">
            <v>193085</v>
          </cell>
          <cell r="H2847">
            <v>152148.1</v>
          </cell>
          <cell r="I2847">
            <v>31280</v>
          </cell>
          <cell r="AY2847">
            <v>0</v>
          </cell>
          <cell r="CK2847">
            <v>0</v>
          </cell>
          <cell r="CL2847">
            <v>0</v>
          </cell>
          <cell r="CM2847">
            <v>0</v>
          </cell>
        </row>
        <row r="2848">
          <cell r="F2848">
            <v>74000</v>
          </cell>
          <cell r="G2848">
            <v>52915</v>
          </cell>
          <cell r="H2848">
            <v>49417.38</v>
          </cell>
          <cell r="I2848">
            <v>0</v>
          </cell>
          <cell r="AY2848">
            <v>0</v>
          </cell>
          <cell r="CK2848">
            <v>0</v>
          </cell>
          <cell r="CL2848">
            <v>0</v>
          </cell>
          <cell r="CM2848">
            <v>0</v>
          </cell>
        </row>
        <row r="2849">
          <cell r="F2849">
            <v>0</v>
          </cell>
          <cell r="G2849">
            <v>15000</v>
          </cell>
          <cell r="H2849">
            <v>0</v>
          </cell>
          <cell r="I2849">
            <v>4470</v>
          </cell>
          <cell r="AY2849">
            <v>0</v>
          </cell>
          <cell r="CK2849">
            <v>0</v>
          </cell>
          <cell r="CL2849">
            <v>0</v>
          </cell>
          <cell r="CM2849">
            <v>0</v>
          </cell>
        </row>
        <row r="2850">
          <cell r="F2850">
            <v>0</v>
          </cell>
          <cell r="G2850">
            <v>36754</v>
          </cell>
          <cell r="H2850">
            <v>21160</v>
          </cell>
          <cell r="I2850">
            <v>1</v>
          </cell>
          <cell r="AY2850">
            <v>0</v>
          </cell>
          <cell r="CK2850">
            <v>0</v>
          </cell>
          <cell r="CL2850">
            <v>0</v>
          </cell>
          <cell r="CM2850">
            <v>0</v>
          </cell>
        </row>
        <row r="2851">
          <cell r="F2851">
            <v>0</v>
          </cell>
          <cell r="G2851">
            <v>33605</v>
          </cell>
          <cell r="H2851">
            <v>27295.25</v>
          </cell>
          <cell r="I2851">
            <v>6095</v>
          </cell>
          <cell r="AY2851">
            <v>0</v>
          </cell>
          <cell r="CK2851">
            <v>0</v>
          </cell>
          <cell r="CL2851">
            <v>0</v>
          </cell>
          <cell r="CM2851">
            <v>0</v>
          </cell>
        </row>
        <row r="2852">
          <cell r="F2852">
            <v>0</v>
          </cell>
          <cell r="G2852">
            <v>381541.1</v>
          </cell>
          <cell r="H2852">
            <v>378795.5</v>
          </cell>
          <cell r="I2852">
            <v>0</v>
          </cell>
          <cell r="AY2852">
            <v>0</v>
          </cell>
          <cell r="CK2852">
            <v>0</v>
          </cell>
          <cell r="CL2852">
            <v>0</v>
          </cell>
          <cell r="CM2852">
            <v>0</v>
          </cell>
        </row>
        <row r="2853">
          <cell r="F2853">
            <v>0</v>
          </cell>
          <cell r="G2853">
            <v>3558.66</v>
          </cell>
          <cell r="H2853">
            <v>0</v>
          </cell>
          <cell r="I2853">
            <v>0</v>
          </cell>
          <cell r="AY2853">
            <v>0</v>
          </cell>
          <cell r="CK2853">
            <v>0</v>
          </cell>
          <cell r="CL2853">
            <v>0</v>
          </cell>
          <cell r="CM2853">
            <v>0</v>
          </cell>
        </row>
        <row r="2854">
          <cell r="F2854">
            <v>0</v>
          </cell>
          <cell r="G2854">
            <v>36.89</v>
          </cell>
          <cell r="H2854">
            <v>0</v>
          </cell>
          <cell r="I2854">
            <v>0</v>
          </cell>
          <cell r="AY2854">
            <v>0</v>
          </cell>
          <cell r="CK2854">
            <v>0</v>
          </cell>
          <cell r="CL2854">
            <v>0</v>
          </cell>
          <cell r="CM2854">
            <v>0</v>
          </cell>
        </row>
        <row r="2855">
          <cell r="F2855">
            <v>420996</v>
          </cell>
          <cell r="G2855">
            <v>420996</v>
          </cell>
          <cell r="H2855">
            <v>339649.6</v>
          </cell>
          <cell r="I2855">
            <v>0</v>
          </cell>
          <cell r="AY2855">
            <v>37617.46</v>
          </cell>
          <cell r="CK2855">
            <v>0</v>
          </cell>
          <cell r="CL2855">
            <v>0</v>
          </cell>
          <cell r="CM2855">
            <v>0</v>
          </cell>
        </row>
        <row r="2856">
          <cell r="F2856">
            <v>12708</v>
          </cell>
          <cell r="G2856">
            <v>12708</v>
          </cell>
          <cell r="H2856">
            <v>10008</v>
          </cell>
          <cell r="I2856">
            <v>0</v>
          </cell>
          <cell r="AY2856">
            <v>1112</v>
          </cell>
          <cell r="CK2856">
            <v>0</v>
          </cell>
          <cell r="CL2856">
            <v>0</v>
          </cell>
          <cell r="CM2856">
            <v>0</v>
          </cell>
        </row>
        <row r="2857">
          <cell r="F2857">
            <v>30722</v>
          </cell>
          <cell r="G2857">
            <v>30722</v>
          </cell>
          <cell r="H2857">
            <v>15309.71</v>
          </cell>
          <cell r="I2857">
            <v>0</v>
          </cell>
          <cell r="AY2857">
            <v>0</v>
          </cell>
          <cell r="CK2857">
            <v>0</v>
          </cell>
          <cell r="CL2857">
            <v>0</v>
          </cell>
          <cell r="CM2857">
            <v>0</v>
          </cell>
        </row>
        <row r="2858">
          <cell r="F2858">
            <v>84331</v>
          </cell>
          <cell r="G2858">
            <v>84331</v>
          </cell>
          <cell r="H2858">
            <v>0</v>
          </cell>
          <cell r="I2858">
            <v>0</v>
          </cell>
          <cell r="AY2858">
            <v>0</v>
          </cell>
          <cell r="CK2858">
            <v>0</v>
          </cell>
          <cell r="CL2858">
            <v>0</v>
          </cell>
          <cell r="CM2858">
            <v>0</v>
          </cell>
        </row>
        <row r="2859">
          <cell r="F2859">
            <v>64314</v>
          </cell>
          <cell r="G2859">
            <v>64314</v>
          </cell>
          <cell r="H2859">
            <v>49317.38</v>
          </cell>
          <cell r="I2859">
            <v>0</v>
          </cell>
          <cell r="AY2859">
            <v>5559.79</v>
          </cell>
          <cell r="CK2859">
            <v>0</v>
          </cell>
          <cell r="CL2859">
            <v>0</v>
          </cell>
          <cell r="CM2859">
            <v>0</v>
          </cell>
        </row>
        <row r="2860">
          <cell r="F2860">
            <v>10987</v>
          </cell>
          <cell r="G2860">
            <v>10987</v>
          </cell>
          <cell r="H2860">
            <v>8660.07</v>
          </cell>
          <cell r="I2860">
            <v>0</v>
          </cell>
          <cell r="AY2860">
            <v>979.79</v>
          </cell>
          <cell r="CK2860">
            <v>0</v>
          </cell>
          <cell r="CL2860">
            <v>0</v>
          </cell>
          <cell r="CM2860">
            <v>0</v>
          </cell>
        </row>
        <row r="2861">
          <cell r="F2861">
            <v>13200</v>
          </cell>
          <cell r="G2861">
            <v>13200</v>
          </cell>
          <cell r="H2861">
            <v>10530</v>
          </cell>
          <cell r="I2861">
            <v>0</v>
          </cell>
          <cell r="AY2861">
            <v>1170</v>
          </cell>
          <cell r="CK2861">
            <v>0</v>
          </cell>
          <cell r="CL2861">
            <v>0</v>
          </cell>
          <cell r="CM2861">
            <v>0</v>
          </cell>
        </row>
        <row r="2862">
          <cell r="F2862">
            <v>9638</v>
          </cell>
          <cell r="G2862">
            <v>10119.73</v>
          </cell>
          <cell r="H2862">
            <v>10119.73</v>
          </cell>
          <cell r="I2862">
            <v>0</v>
          </cell>
          <cell r="AY2862">
            <v>0</v>
          </cell>
          <cell r="CK2862">
            <v>0</v>
          </cell>
          <cell r="CL2862">
            <v>0</v>
          </cell>
          <cell r="CM2862">
            <v>0</v>
          </cell>
        </row>
        <row r="2863">
          <cell r="F2863">
            <v>54317</v>
          </cell>
          <cell r="G2863">
            <v>54317</v>
          </cell>
          <cell r="H2863">
            <v>38423.980000000003</v>
          </cell>
          <cell r="I2863">
            <v>0</v>
          </cell>
          <cell r="AY2863">
            <v>4064.93</v>
          </cell>
          <cell r="CK2863">
            <v>0</v>
          </cell>
          <cell r="CL2863">
            <v>0</v>
          </cell>
          <cell r="CM2863">
            <v>0</v>
          </cell>
        </row>
        <row r="2864"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CK2864">
            <v>0</v>
          </cell>
          <cell r="CL2864">
            <v>0</v>
          </cell>
          <cell r="CM2864">
            <v>0</v>
          </cell>
        </row>
        <row r="2865">
          <cell r="F2865">
            <v>109922</v>
          </cell>
          <cell r="G2865">
            <v>0</v>
          </cell>
          <cell r="H2865">
            <v>0</v>
          </cell>
          <cell r="I2865">
            <v>0</v>
          </cell>
          <cell r="AY2865">
            <v>0</v>
          </cell>
          <cell r="CK2865">
            <v>0</v>
          </cell>
          <cell r="CL2865">
            <v>0</v>
          </cell>
          <cell r="CM2865">
            <v>0</v>
          </cell>
        </row>
        <row r="2866">
          <cell r="F2866">
            <v>227809</v>
          </cell>
          <cell r="G2866">
            <v>0</v>
          </cell>
          <cell r="H2866">
            <v>0</v>
          </cell>
          <cell r="I2866">
            <v>0</v>
          </cell>
          <cell r="AY2866">
            <v>0</v>
          </cell>
          <cell r="CK2866">
            <v>0</v>
          </cell>
          <cell r="CL2866">
            <v>0</v>
          </cell>
          <cell r="CM2866">
            <v>0</v>
          </cell>
        </row>
        <row r="2867">
          <cell r="F2867">
            <v>14100</v>
          </cell>
          <cell r="G2867">
            <v>0</v>
          </cell>
          <cell r="H2867">
            <v>0</v>
          </cell>
          <cell r="I2867">
            <v>0</v>
          </cell>
          <cell r="AY2867">
            <v>0</v>
          </cell>
          <cell r="CK2867">
            <v>0</v>
          </cell>
          <cell r="CL2867">
            <v>0</v>
          </cell>
          <cell r="CM2867">
            <v>0</v>
          </cell>
        </row>
        <row r="2868">
          <cell r="F2868">
            <v>15450</v>
          </cell>
          <cell r="G2868">
            <v>0</v>
          </cell>
          <cell r="H2868">
            <v>0</v>
          </cell>
          <cell r="I2868">
            <v>0</v>
          </cell>
          <cell r="AY2868">
            <v>0</v>
          </cell>
          <cell r="CK2868">
            <v>0</v>
          </cell>
          <cell r="CL2868">
            <v>0</v>
          </cell>
          <cell r="CM2868">
            <v>0</v>
          </cell>
        </row>
        <row r="2869">
          <cell r="F2869">
            <v>10000</v>
          </cell>
          <cell r="G2869">
            <v>0</v>
          </cell>
          <cell r="H2869">
            <v>0</v>
          </cell>
          <cell r="I2869">
            <v>0</v>
          </cell>
          <cell r="AY2869">
            <v>0</v>
          </cell>
          <cell r="CK2869">
            <v>0</v>
          </cell>
          <cell r="CL2869">
            <v>0</v>
          </cell>
          <cell r="CM2869">
            <v>0</v>
          </cell>
        </row>
        <row r="2870">
          <cell r="F2870">
            <v>93000</v>
          </cell>
          <cell r="G2870">
            <v>0</v>
          </cell>
          <cell r="H2870">
            <v>0</v>
          </cell>
          <cell r="I2870">
            <v>0</v>
          </cell>
          <cell r="AY2870">
            <v>0</v>
          </cell>
          <cell r="CK2870">
            <v>0</v>
          </cell>
          <cell r="CL2870">
            <v>0</v>
          </cell>
          <cell r="CM2870">
            <v>0</v>
          </cell>
        </row>
        <row r="2871">
          <cell r="F2871">
            <v>89740</v>
          </cell>
          <cell r="G2871">
            <v>0</v>
          </cell>
          <cell r="H2871">
            <v>0</v>
          </cell>
          <cell r="I2871">
            <v>-8102.75</v>
          </cell>
          <cell r="AY2871">
            <v>0</v>
          </cell>
          <cell r="CK2871">
            <v>0</v>
          </cell>
          <cell r="CL2871">
            <v>0</v>
          </cell>
          <cell r="CM2871">
            <v>0</v>
          </cell>
        </row>
        <row r="2872">
          <cell r="F2872">
            <v>115750</v>
          </cell>
          <cell r="G2872">
            <v>0</v>
          </cell>
          <cell r="H2872">
            <v>0</v>
          </cell>
          <cell r="I2872">
            <v>0</v>
          </cell>
          <cell r="AY2872">
            <v>0</v>
          </cell>
          <cell r="CK2872">
            <v>0</v>
          </cell>
          <cell r="CL2872">
            <v>0</v>
          </cell>
          <cell r="CM2872">
            <v>0</v>
          </cell>
        </row>
        <row r="2873">
          <cell r="F2873">
            <v>40544</v>
          </cell>
          <cell r="G2873">
            <v>0</v>
          </cell>
          <cell r="H2873">
            <v>0</v>
          </cell>
          <cell r="I2873">
            <v>0</v>
          </cell>
          <cell r="AY2873">
            <v>0</v>
          </cell>
          <cell r="CK2873">
            <v>0</v>
          </cell>
          <cell r="CL2873">
            <v>0</v>
          </cell>
          <cell r="CM2873">
            <v>0</v>
          </cell>
        </row>
        <row r="2874">
          <cell r="F2874">
            <v>113300</v>
          </cell>
          <cell r="G2874">
            <v>0</v>
          </cell>
          <cell r="H2874">
            <v>0</v>
          </cell>
          <cell r="I2874">
            <v>0</v>
          </cell>
          <cell r="AY2874">
            <v>0</v>
          </cell>
          <cell r="CK2874">
            <v>0</v>
          </cell>
          <cell r="CL2874">
            <v>0</v>
          </cell>
          <cell r="CM2874">
            <v>0</v>
          </cell>
        </row>
        <row r="2875">
          <cell r="F2875">
            <v>30000</v>
          </cell>
          <cell r="G2875">
            <v>0</v>
          </cell>
          <cell r="H2875">
            <v>0</v>
          </cell>
          <cell r="I2875">
            <v>0</v>
          </cell>
          <cell r="AY2875">
            <v>0</v>
          </cell>
          <cell r="CK2875">
            <v>0</v>
          </cell>
          <cell r="CL2875">
            <v>0</v>
          </cell>
          <cell r="CM2875">
            <v>0</v>
          </cell>
        </row>
        <row r="2876">
          <cell r="F2876">
            <v>7500</v>
          </cell>
          <cell r="G2876">
            <v>0</v>
          </cell>
          <cell r="H2876">
            <v>0</v>
          </cell>
          <cell r="I2876">
            <v>0</v>
          </cell>
          <cell r="AY2876">
            <v>0</v>
          </cell>
          <cell r="CK2876">
            <v>0</v>
          </cell>
          <cell r="CL2876">
            <v>0</v>
          </cell>
          <cell r="CM2876">
            <v>0</v>
          </cell>
        </row>
        <row r="2877">
          <cell r="F2877">
            <v>160000</v>
          </cell>
          <cell r="G2877">
            <v>0</v>
          </cell>
          <cell r="H2877">
            <v>0</v>
          </cell>
          <cell r="I2877">
            <v>0</v>
          </cell>
          <cell r="AY2877">
            <v>0</v>
          </cell>
          <cell r="CK2877">
            <v>0</v>
          </cell>
          <cell r="CL2877">
            <v>0</v>
          </cell>
          <cell r="CM2877">
            <v>0</v>
          </cell>
        </row>
        <row r="2878">
          <cell r="F2878">
            <v>5478</v>
          </cell>
          <cell r="G2878">
            <v>0</v>
          </cell>
          <cell r="H2878">
            <v>0</v>
          </cell>
          <cell r="I2878">
            <v>0</v>
          </cell>
          <cell r="AY2878">
            <v>0</v>
          </cell>
          <cell r="CK2878">
            <v>0</v>
          </cell>
          <cell r="CL2878">
            <v>0</v>
          </cell>
          <cell r="CM2878">
            <v>0</v>
          </cell>
        </row>
        <row r="2879">
          <cell r="F2879">
            <v>119777</v>
          </cell>
          <cell r="G2879">
            <v>0</v>
          </cell>
          <cell r="H2879">
            <v>0</v>
          </cell>
          <cell r="I2879">
            <v>0</v>
          </cell>
          <cell r="AY2879">
            <v>0</v>
          </cell>
          <cell r="CK2879">
            <v>0</v>
          </cell>
          <cell r="CL2879">
            <v>0</v>
          </cell>
          <cell r="CM2879">
            <v>0</v>
          </cell>
        </row>
        <row r="2880">
          <cell r="F2880">
            <v>8358</v>
          </cell>
          <cell r="G2880">
            <v>0</v>
          </cell>
          <cell r="H2880">
            <v>0</v>
          </cell>
          <cell r="I2880">
            <v>0</v>
          </cell>
          <cell r="AY2880">
            <v>0</v>
          </cell>
          <cell r="CK2880">
            <v>0</v>
          </cell>
          <cell r="CL2880">
            <v>0</v>
          </cell>
          <cell r="CM2880">
            <v>0</v>
          </cell>
        </row>
        <row r="2881">
          <cell r="F2881">
            <v>3508</v>
          </cell>
          <cell r="G2881">
            <v>0</v>
          </cell>
          <cell r="H2881">
            <v>0</v>
          </cell>
          <cell r="I2881">
            <v>0</v>
          </cell>
          <cell r="AY2881">
            <v>0</v>
          </cell>
          <cell r="CK2881">
            <v>0</v>
          </cell>
          <cell r="CL2881">
            <v>0</v>
          </cell>
          <cell r="CM2881">
            <v>0</v>
          </cell>
        </row>
        <row r="2882">
          <cell r="F2882">
            <v>34000</v>
          </cell>
          <cell r="G2882">
            <v>0</v>
          </cell>
          <cell r="H2882">
            <v>0</v>
          </cell>
          <cell r="I2882">
            <v>0</v>
          </cell>
          <cell r="AY2882">
            <v>0</v>
          </cell>
          <cell r="CK2882">
            <v>0</v>
          </cell>
          <cell r="CL2882">
            <v>0</v>
          </cell>
          <cell r="CM2882">
            <v>0</v>
          </cell>
        </row>
        <row r="2883">
          <cell r="F2883">
            <v>31492</v>
          </cell>
          <cell r="G2883">
            <v>0</v>
          </cell>
          <cell r="H2883">
            <v>0</v>
          </cell>
          <cell r="I2883">
            <v>-544.48</v>
          </cell>
          <cell r="AY2883">
            <v>0</v>
          </cell>
          <cell r="CK2883">
            <v>0</v>
          </cell>
          <cell r="CL2883">
            <v>0</v>
          </cell>
          <cell r="CM2883">
            <v>0</v>
          </cell>
        </row>
        <row r="2884">
          <cell r="F2884">
            <v>35000</v>
          </cell>
          <cell r="G2884">
            <v>0</v>
          </cell>
          <cell r="H2884">
            <v>0</v>
          </cell>
          <cell r="I2884">
            <v>-1185.9000000000001</v>
          </cell>
          <cell r="AY2884">
            <v>0</v>
          </cell>
          <cell r="CK2884">
            <v>0</v>
          </cell>
          <cell r="CL2884">
            <v>0</v>
          </cell>
          <cell r="CM2884">
            <v>0</v>
          </cell>
        </row>
        <row r="2885">
          <cell r="F2885">
            <v>10000</v>
          </cell>
          <cell r="G2885">
            <v>0</v>
          </cell>
          <cell r="H2885">
            <v>0</v>
          </cell>
          <cell r="I2885">
            <v>0</v>
          </cell>
          <cell r="AY2885">
            <v>0</v>
          </cell>
          <cell r="CK2885">
            <v>0</v>
          </cell>
          <cell r="CL2885">
            <v>0</v>
          </cell>
          <cell r="CM2885">
            <v>0</v>
          </cell>
        </row>
        <row r="2886">
          <cell r="F2886">
            <v>10500</v>
          </cell>
          <cell r="G2886">
            <v>0</v>
          </cell>
          <cell r="H2886">
            <v>0</v>
          </cell>
          <cell r="I2886">
            <v>0</v>
          </cell>
          <cell r="AY2886">
            <v>0</v>
          </cell>
          <cell r="CK2886">
            <v>0</v>
          </cell>
          <cell r="CL2886">
            <v>0</v>
          </cell>
          <cell r="CM2886">
            <v>0</v>
          </cell>
        </row>
        <row r="2887">
          <cell r="F2887">
            <v>10000</v>
          </cell>
          <cell r="G2887">
            <v>0</v>
          </cell>
          <cell r="H2887">
            <v>0</v>
          </cell>
          <cell r="I2887">
            <v>0</v>
          </cell>
          <cell r="AY2887">
            <v>0</v>
          </cell>
          <cell r="CK2887">
            <v>0</v>
          </cell>
          <cell r="CL2887">
            <v>0</v>
          </cell>
          <cell r="CM2887">
            <v>0</v>
          </cell>
        </row>
        <row r="2888">
          <cell r="F2888">
            <v>7500</v>
          </cell>
          <cell r="G2888">
            <v>0</v>
          </cell>
          <cell r="H2888">
            <v>0</v>
          </cell>
          <cell r="I2888">
            <v>0</v>
          </cell>
          <cell r="AY2888">
            <v>0</v>
          </cell>
          <cell r="CK2888">
            <v>0</v>
          </cell>
          <cell r="CL2888">
            <v>0</v>
          </cell>
          <cell r="CM2888">
            <v>0</v>
          </cell>
        </row>
        <row r="2889">
          <cell r="F2889">
            <v>4120</v>
          </cell>
          <cell r="G2889">
            <v>0</v>
          </cell>
          <cell r="H2889">
            <v>0</v>
          </cell>
          <cell r="I2889">
            <v>0</v>
          </cell>
          <cell r="AY2889">
            <v>0</v>
          </cell>
          <cell r="CK2889">
            <v>0</v>
          </cell>
          <cell r="CL2889">
            <v>0</v>
          </cell>
          <cell r="CM2889">
            <v>0</v>
          </cell>
        </row>
        <row r="2890">
          <cell r="F2890">
            <v>15000</v>
          </cell>
          <cell r="G2890">
            <v>0</v>
          </cell>
          <cell r="H2890">
            <v>0</v>
          </cell>
          <cell r="I2890">
            <v>0</v>
          </cell>
          <cell r="AY2890">
            <v>0</v>
          </cell>
          <cell r="CK2890">
            <v>0</v>
          </cell>
          <cell r="CL2890">
            <v>0</v>
          </cell>
          <cell r="CM2890">
            <v>0</v>
          </cell>
        </row>
        <row r="2891">
          <cell r="F2891">
            <v>2344800</v>
          </cell>
          <cell r="G2891">
            <v>2344800</v>
          </cell>
          <cell r="H2891">
            <v>1916871.05</v>
          </cell>
          <cell r="I2891">
            <v>0</v>
          </cell>
          <cell r="AY2891">
            <v>205872.6</v>
          </cell>
          <cell r="CK2891">
            <v>0</v>
          </cell>
          <cell r="CL2891">
            <v>0</v>
          </cell>
          <cell r="CM2891">
            <v>0</v>
          </cell>
        </row>
        <row r="2892">
          <cell r="F2892">
            <v>0</v>
          </cell>
          <cell r="G2892">
            <v>1267.17</v>
          </cell>
          <cell r="H2892">
            <v>1267.17</v>
          </cell>
          <cell r="I2892">
            <v>0</v>
          </cell>
          <cell r="AY2892">
            <v>0</v>
          </cell>
          <cell r="CK2892">
            <v>0</v>
          </cell>
          <cell r="CL2892">
            <v>0</v>
          </cell>
          <cell r="CM2892">
            <v>0</v>
          </cell>
        </row>
        <row r="2893">
          <cell r="F2893">
            <v>0</v>
          </cell>
          <cell r="G2893">
            <v>7533.64</v>
          </cell>
          <cell r="H2893">
            <v>7533.64</v>
          </cell>
          <cell r="I2893">
            <v>0</v>
          </cell>
          <cell r="AY2893">
            <v>0</v>
          </cell>
          <cell r="CK2893">
            <v>0</v>
          </cell>
          <cell r="CL2893">
            <v>0</v>
          </cell>
          <cell r="CM2893">
            <v>0</v>
          </cell>
        </row>
        <row r="2894">
          <cell r="F2894">
            <v>71817</v>
          </cell>
          <cell r="G2894">
            <v>71817</v>
          </cell>
          <cell r="H2894">
            <v>63777.67</v>
          </cell>
          <cell r="I2894">
            <v>0</v>
          </cell>
          <cell r="AY2894">
            <v>6639</v>
          </cell>
          <cell r="CK2894">
            <v>0</v>
          </cell>
          <cell r="CL2894">
            <v>0</v>
          </cell>
          <cell r="CM2894">
            <v>0</v>
          </cell>
        </row>
        <row r="2895">
          <cell r="F2895">
            <v>167133</v>
          </cell>
          <cell r="G2895">
            <v>167133</v>
          </cell>
          <cell r="H2895">
            <v>86821.07</v>
          </cell>
          <cell r="I2895">
            <v>0</v>
          </cell>
          <cell r="AY2895">
            <v>0</v>
          </cell>
          <cell r="CK2895">
            <v>0</v>
          </cell>
          <cell r="CL2895">
            <v>0</v>
          </cell>
          <cell r="CM2895">
            <v>0</v>
          </cell>
        </row>
        <row r="2896">
          <cell r="F2896">
            <v>469863</v>
          </cell>
          <cell r="G2896">
            <v>469863</v>
          </cell>
          <cell r="H2896">
            <v>1375.59</v>
          </cell>
          <cell r="I2896">
            <v>0</v>
          </cell>
          <cell r="AY2896">
            <v>0</v>
          </cell>
          <cell r="CK2896">
            <v>0</v>
          </cell>
          <cell r="CL2896">
            <v>0</v>
          </cell>
          <cell r="CM2896">
            <v>0</v>
          </cell>
        </row>
        <row r="2897">
          <cell r="F2897">
            <v>0</v>
          </cell>
          <cell r="G2897">
            <v>112103.17</v>
          </cell>
          <cell r="H2897">
            <v>112103.17</v>
          </cell>
          <cell r="I2897">
            <v>0</v>
          </cell>
          <cell r="AY2897">
            <v>6595.18</v>
          </cell>
          <cell r="CK2897">
            <v>0</v>
          </cell>
          <cell r="CL2897">
            <v>0</v>
          </cell>
          <cell r="CM2897">
            <v>0</v>
          </cell>
        </row>
        <row r="2898">
          <cell r="F2898">
            <v>243181</v>
          </cell>
          <cell r="G2898">
            <v>243181</v>
          </cell>
          <cell r="H2898">
            <v>149310.85999999999</v>
          </cell>
          <cell r="I2898">
            <v>0</v>
          </cell>
          <cell r="AY2898">
            <v>0</v>
          </cell>
          <cell r="CK2898">
            <v>0</v>
          </cell>
          <cell r="CL2898">
            <v>0</v>
          </cell>
          <cell r="CM2898">
            <v>0</v>
          </cell>
        </row>
        <row r="2899">
          <cell r="F2899">
            <v>355434</v>
          </cell>
          <cell r="G2899">
            <v>355434</v>
          </cell>
          <cell r="H2899">
            <v>275899.19</v>
          </cell>
          <cell r="I2899">
            <v>0</v>
          </cell>
          <cell r="AY2899">
            <v>30155.67</v>
          </cell>
          <cell r="CK2899">
            <v>0</v>
          </cell>
          <cell r="CL2899">
            <v>0</v>
          </cell>
          <cell r="CM2899">
            <v>0</v>
          </cell>
        </row>
        <row r="2900">
          <cell r="F2900">
            <v>57730</v>
          </cell>
          <cell r="G2900">
            <v>57730</v>
          </cell>
          <cell r="H2900">
            <v>45658.99</v>
          </cell>
          <cell r="I2900">
            <v>0</v>
          </cell>
          <cell r="AY2900">
            <v>5013.63</v>
          </cell>
          <cell r="CK2900">
            <v>0</v>
          </cell>
          <cell r="CL2900">
            <v>0</v>
          </cell>
          <cell r="CM2900">
            <v>0</v>
          </cell>
        </row>
        <row r="2901">
          <cell r="F2901">
            <v>112200</v>
          </cell>
          <cell r="G2901">
            <v>112200</v>
          </cell>
          <cell r="H2901">
            <v>89477.7</v>
          </cell>
          <cell r="I2901">
            <v>0</v>
          </cell>
          <cell r="AY2901">
            <v>9555</v>
          </cell>
          <cell r="CK2901">
            <v>0</v>
          </cell>
          <cell r="CL2901">
            <v>0</v>
          </cell>
          <cell r="CM2901">
            <v>0</v>
          </cell>
        </row>
        <row r="2902">
          <cell r="F2902">
            <v>53699</v>
          </cell>
          <cell r="G2902">
            <v>59094.36</v>
          </cell>
          <cell r="H2902">
            <v>59094.36</v>
          </cell>
          <cell r="I2902">
            <v>0</v>
          </cell>
          <cell r="AY2902">
            <v>0</v>
          </cell>
          <cell r="CK2902">
            <v>0</v>
          </cell>
          <cell r="CL2902">
            <v>0</v>
          </cell>
          <cell r="CM2902">
            <v>0</v>
          </cell>
        </row>
        <row r="2903">
          <cell r="F2903">
            <v>284899</v>
          </cell>
          <cell r="G2903">
            <v>284899</v>
          </cell>
          <cell r="H2903">
            <v>209802.59</v>
          </cell>
          <cell r="I2903">
            <v>0</v>
          </cell>
          <cell r="AY2903">
            <v>21064.95</v>
          </cell>
          <cell r="CK2903">
            <v>0</v>
          </cell>
          <cell r="CL2903">
            <v>0</v>
          </cell>
          <cell r="CM2903">
            <v>0</v>
          </cell>
        </row>
        <row r="2904">
          <cell r="F2904">
            <v>7264</v>
          </cell>
          <cell r="G2904">
            <v>7264</v>
          </cell>
          <cell r="H2904">
            <v>3685.1</v>
          </cell>
          <cell r="I2904">
            <v>154.1</v>
          </cell>
          <cell r="AY2904">
            <v>472.4</v>
          </cell>
          <cell r="CK2904">
            <v>0</v>
          </cell>
          <cell r="CL2904">
            <v>0</v>
          </cell>
          <cell r="CM2904">
            <v>0</v>
          </cell>
        </row>
        <row r="2905">
          <cell r="F2905">
            <v>120299</v>
          </cell>
          <cell r="G2905">
            <v>125328.83</v>
          </cell>
          <cell r="H2905">
            <v>116074.4</v>
          </cell>
          <cell r="I2905">
            <v>0</v>
          </cell>
          <cell r="AY2905">
            <v>9957.51</v>
          </cell>
          <cell r="CK2905">
            <v>0</v>
          </cell>
          <cell r="CL2905">
            <v>0</v>
          </cell>
          <cell r="CM2905">
            <v>0</v>
          </cell>
        </row>
        <row r="2906">
          <cell r="F2906">
            <v>32600</v>
          </cell>
          <cell r="G2906">
            <v>32600</v>
          </cell>
          <cell r="H2906">
            <v>22862.12</v>
          </cell>
          <cell r="I2906">
            <v>0</v>
          </cell>
          <cell r="AY2906">
            <v>39.96</v>
          </cell>
          <cell r="CK2906">
            <v>0</v>
          </cell>
          <cell r="CL2906">
            <v>0</v>
          </cell>
          <cell r="CM2906">
            <v>0</v>
          </cell>
        </row>
        <row r="2907">
          <cell r="F2907">
            <v>853</v>
          </cell>
          <cell r="G2907">
            <v>3216.55</v>
          </cell>
          <cell r="H2907">
            <v>3216.08</v>
          </cell>
          <cell r="I2907">
            <v>0</v>
          </cell>
          <cell r="AY2907">
            <v>64.930000000000007</v>
          </cell>
          <cell r="CK2907">
            <v>0</v>
          </cell>
          <cell r="CL2907">
            <v>0</v>
          </cell>
          <cell r="CM2907">
            <v>0</v>
          </cell>
        </row>
        <row r="2908">
          <cell r="F2908">
            <v>8863</v>
          </cell>
          <cell r="G2908">
            <v>8863</v>
          </cell>
          <cell r="H2908">
            <v>5649.52</v>
          </cell>
          <cell r="I2908">
            <v>0</v>
          </cell>
          <cell r="AY2908">
            <v>0</v>
          </cell>
          <cell r="CK2908">
            <v>0</v>
          </cell>
          <cell r="CL2908">
            <v>0</v>
          </cell>
          <cell r="CM2908">
            <v>0</v>
          </cell>
        </row>
        <row r="2909">
          <cell r="F2909">
            <v>38619</v>
          </cell>
          <cell r="G2909">
            <v>38619</v>
          </cell>
          <cell r="H2909">
            <v>28415.71</v>
          </cell>
          <cell r="I2909">
            <v>3969.49</v>
          </cell>
          <cell r="AY2909">
            <v>0</v>
          </cell>
          <cell r="CK2909">
            <v>0</v>
          </cell>
          <cell r="CL2909">
            <v>0</v>
          </cell>
          <cell r="CM2909">
            <v>0</v>
          </cell>
        </row>
        <row r="2910">
          <cell r="F2910">
            <v>23761</v>
          </cell>
          <cell r="G2910">
            <v>23761</v>
          </cell>
          <cell r="H2910">
            <v>15867</v>
          </cell>
          <cell r="I2910">
            <v>0</v>
          </cell>
          <cell r="AY2910">
            <v>0</v>
          </cell>
          <cell r="CK2910">
            <v>0</v>
          </cell>
          <cell r="CL2910">
            <v>0</v>
          </cell>
          <cell r="CM2910">
            <v>0</v>
          </cell>
        </row>
        <row r="2911">
          <cell r="F2911">
            <v>1432</v>
          </cell>
          <cell r="G2911">
            <v>1432</v>
          </cell>
          <cell r="H2911">
            <v>1275.46</v>
          </cell>
          <cell r="I2911">
            <v>0</v>
          </cell>
          <cell r="AY2911">
            <v>0</v>
          </cell>
          <cell r="CK2911">
            <v>0</v>
          </cell>
          <cell r="CL2911">
            <v>0</v>
          </cell>
          <cell r="CM2911">
            <v>0</v>
          </cell>
        </row>
        <row r="2912">
          <cell r="F2912">
            <v>33907</v>
          </cell>
          <cell r="G2912">
            <v>33907</v>
          </cell>
          <cell r="H2912">
            <v>8212.1</v>
          </cell>
          <cell r="I2912">
            <v>1553</v>
          </cell>
          <cell r="AY2912">
            <v>0</v>
          </cell>
          <cell r="CK2912">
            <v>0</v>
          </cell>
          <cell r="CL2912">
            <v>0</v>
          </cell>
          <cell r="CM2912">
            <v>0</v>
          </cell>
        </row>
        <row r="2913">
          <cell r="F2913">
            <v>1780</v>
          </cell>
          <cell r="G2913">
            <v>1780</v>
          </cell>
          <cell r="H2913">
            <v>0</v>
          </cell>
          <cell r="I2913">
            <v>460</v>
          </cell>
          <cell r="AY2913">
            <v>0</v>
          </cell>
          <cell r="CK2913">
            <v>0</v>
          </cell>
          <cell r="CL2913">
            <v>0</v>
          </cell>
          <cell r="CM2913">
            <v>0</v>
          </cell>
        </row>
        <row r="2914">
          <cell r="F2914">
            <v>120000</v>
          </cell>
          <cell r="G2914">
            <v>120000</v>
          </cell>
          <cell r="H2914">
            <v>119988.16</v>
          </cell>
          <cell r="I2914">
            <v>10.1</v>
          </cell>
          <cell r="AY2914">
            <v>310.5</v>
          </cell>
          <cell r="CK2914">
            <v>0</v>
          </cell>
          <cell r="CL2914">
            <v>0</v>
          </cell>
          <cell r="CM2914">
            <v>0</v>
          </cell>
        </row>
        <row r="2915">
          <cell r="F2915">
            <v>24533</v>
          </cell>
          <cell r="G2915">
            <v>24533</v>
          </cell>
          <cell r="H2915">
            <v>13902.01</v>
          </cell>
          <cell r="I2915">
            <v>125</v>
          </cell>
          <cell r="AY2915">
            <v>1200</v>
          </cell>
          <cell r="CK2915">
            <v>0</v>
          </cell>
          <cell r="CL2915">
            <v>0</v>
          </cell>
          <cell r="CM2915">
            <v>0</v>
          </cell>
        </row>
        <row r="2916">
          <cell r="F2916">
            <v>26638</v>
          </cell>
          <cell r="G2916">
            <v>26638</v>
          </cell>
          <cell r="H2916">
            <v>20230.52</v>
          </cell>
          <cell r="I2916">
            <v>1</v>
          </cell>
          <cell r="AY2916">
            <v>50</v>
          </cell>
          <cell r="CK2916">
            <v>0</v>
          </cell>
          <cell r="CL2916">
            <v>0</v>
          </cell>
          <cell r="CM2916">
            <v>0</v>
          </cell>
        </row>
        <row r="2917">
          <cell r="F2917">
            <v>3000</v>
          </cell>
          <cell r="G2917">
            <v>3000</v>
          </cell>
          <cell r="H2917">
            <v>896.68</v>
          </cell>
          <cell r="I2917">
            <v>0</v>
          </cell>
          <cell r="AY2917">
            <v>212.2</v>
          </cell>
          <cell r="CK2917">
            <v>0</v>
          </cell>
          <cell r="CL2917">
            <v>0</v>
          </cell>
          <cell r="CM2917">
            <v>0</v>
          </cell>
        </row>
        <row r="2918">
          <cell r="F2918">
            <v>15000</v>
          </cell>
          <cell r="G2918">
            <v>12590</v>
          </cell>
          <cell r="H2918">
            <v>3727.5</v>
          </cell>
          <cell r="I2918">
            <v>535</v>
          </cell>
          <cell r="AY2918">
            <v>60</v>
          </cell>
          <cell r="CK2918">
            <v>0</v>
          </cell>
          <cell r="CL2918">
            <v>0</v>
          </cell>
          <cell r="CM2918">
            <v>0</v>
          </cell>
        </row>
        <row r="2919">
          <cell r="F2919">
            <v>7547</v>
          </cell>
          <cell r="G2919">
            <v>7547</v>
          </cell>
          <cell r="H2919">
            <v>5837.08</v>
          </cell>
          <cell r="I2919">
            <v>0</v>
          </cell>
          <cell r="AY2919">
            <v>0</v>
          </cell>
          <cell r="CK2919">
            <v>0</v>
          </cell>
          <cell r="CL2919">
            <v>0</v>
          </cell>
          <cell r="CM2919">
            <v>0</v>
          </cell>
        </row>
        <row r="2920">
          <cell r="F2920">
            <v>53798</v>
          </cell>
          <cell r="G2920">
            <v>53798</v>
          </cell>
          <cell r="H2920">
            <v>37347.019999999997</v>
          </cell>
          <cell r="I2920">
            <v>3134.59</v>
          </cell>
          <cell r="AY2920">
            <v>1194.5899999999999</v>
          </cell>
          <cell r="CK2920">
            <v>0</v>
          </cell>
          <cell r="CL2920">
            <v>0</v>
          </cell>
          <cell r="CM2920">
            <v>0</v>
          </cell>
        </row>
        <row r="2921">
          <cell r="F2921">
            <v>67924</v>
          </cell>
          <cell r="G2921">
            <v>67924</v>
          </cell>
          <cell r="H2921">
            <v>28751.4</v>
          </cell>
          <cell r="I2921">
            <v>3708.3</v>
          </cell>
          <cell r="AY2921">
            <v>0</v>
          </cell>
          <cell r="CK2921">
            <v>0</v>
          </cell>
          <cell r="CL2921">
            <v>0</v>
          </cell>
          <cell r="CM2921">
            <v>0</v>
          </cell>
        </row>
        <row r="2922">
          <cell r="F2922">
            <v>24161</v>
          </cell>
          <cell r="G2922">
            <v>24161</v>
          </cell>
          <cell r="H2922">
            <v>11588.04</v>
          </cell>
          <cell r="I2922">
            <v>4878.17</v>
          </cell>
          <cell r="AY2922">
            <v>0</v>
          </cell>
          <cell r="CK2922">
            <v>0</v>
          </cell>
          <cell r="CL2922">
            <v>0</v>
          </cell>
          <cell r="CM2922">
            <v>0</v>
          </cell>
        </row>
        <row r="2923">
          <cell r="F2923">
            <v>19841</v>
          </cell>
          <cell r="G2923">
            <v>14841</v>
          </cell>
          <cell r="H2923">
            <v>9230.7000000000007</v>
          </cell>
          <cell r="I2923">
            <v>0</v>
          </cell>
          <cell r="AY2923">
            <v>589</v>
          </cell>
          <cell r="CK2923">
            <v>0</v>
          </cell>
          <cell r="CL2923">
            <v>0</v>
          </cell>
          <cell r="CM2923">
            <v>0</v>
          </cell>
        </row>
        <row r="2924">
          <cell r="F2924">
            <v>12000</v>
          </cell>
          <cell r="G2924">
            <v>17000</v>
          </cell>
          <cell r="H2924">
            <v>16985.98</v>
          </cell>
          <cell r="I2924">
            <v>0</v>
          </cell>
          <cell r="AY2924">
            <v>552</v>
          </cell>
          <cell r="CK2924">
            <v>0</v>
          </cell>
          <cell r="CL2924">
            <v>0</v>
          </cell>
          <cell r="CM2924">
            <v>0</v>
          </cell>
        </row>
        <row r="2925">
          <cell r="F2925">
            <v>1069</v>
          </cell>
          <cell r="G2925">
            <v>14869</v>
          </cell>
          <cell r="H2925">
            <v>14604.77</v>
          </cell>
          <cell r="I2925">
            <v>0</v>
          </cell>
          <cell r="AY2925">
            <v>299</v>
          </cell>
          <cell r="CK2925">
            <v>0</v>
          </cell>
          <cell r="CL2925">
            <v>0</v>
          </cell>
          <cell r="CM2925">
            <v>0</v>
          </cell>
        </row>
        <row r="2926">
          <cell r="F2926">
            <v>13000</v>
          </cell>
          <cell r="G2926">
            <v>13000</v>
          </cell>
          <cell r="H2926">
            <v>2042.91</v>
          </cell>
          <cell r="I2926">
            <v>0</v>
          </cell>
          <cell r="AY2926">
            <v>0</v>
          </cell>
          <cell r="CK2926">
            <v>0</v>
          </cell>
          <cell r="CL2926">
            <v>0</v>
          </cell>
          <cell r="CM2926">
            <v>0</v>
          </cell>
        </row>
        <row r="2927">
          <cell r="F2927">
            <v>0</v>
          </cell>
          <cell r="G2927">
            <v>3000</v>
          </cell>
          <cell r="H2927">
            <v>1156.98</v>
          </cell>
          <cell r="I2927">
            <v>0</v>
          </cell>
          <cell r="AY2927">
            <v>0</v>
          </cell>
          <cell r="CK2927">
            <v>0</v>
          </cell>
          <cell r="CL2927">
            <v>0</v>
          </cell>
          <cell r="CM2927">
            <v>0</v>
          </cell>
        </row>
        <row r="2928">
          <cell r="F2928">
            <v>14000</v>
          </cell>
          <cell r="G2928">
            <v>14000</v>
          </cell>
          <cell r="H2928">
            <v>3022</v>
          </cell>
          <cell r="I2928">
            <v>0</v>
          </cell>
          <cell r="AY2928">
            <v>0</v>
          </cell>
          <cell r="CK2928">
            <v>0</v>
          </cell>
          <cell r="CL2928">
            <v>0</v>
          </cell>
          <cell r="CM2928">
            <v>0</v>
          </cell>
        </row>
        <row r="2929">
          <cell r="F2929">
            <v>12000</v>
          </cell>
          <cell r="G2929">
            <v>12000</v>
          </cell>
          <cell r="H2929">
            <v>1228.58</v>
          </cell>
          <cell r="I2929">
            <v>0</v>
          </cell>
          <cell r="AY2929">
            <v>290.42</v>
          </cell>
          <cell r="CK2929">
            <v>0</v>
          </cell>
          <cell r="CL2929">
            <v>0</v>
          </cell>
          <cell r="CM2929">
            <v>0</v>
          </cell>
        </row>
        <row r="2930">
          <cell r="F2930">
            <v>2500</v>
          </cell>
          <cell r="G2930">
            <v>2500</v>
          </cell>
          <cell r="H2930">
            <v>2088.16</v>
          </cell>
          <cell r="I2930">
            <v>0</v>
          </cell>
          <cell r="AY2930">
            <v>60</v>
          </cell>
          <cell r="CK2930">
            <v>0</v>
          </cell>
          <cell r="CL2930">
            <v>0</v>
          </cell>
          <cell r="CM2930">
            <v>0</v>
          </cell>
        </row>
        <row r="2931">
          <cell r="F2931">
            <v>52862</v>
          </cell>
          <cell r="G2931">
            <v>52862</v>
          </cell>
          <cell r="H2931">
            <v>6915.53</v>
          </cell>
          <cell r="I2931">
            <v>0</v>
          </cell>
          <cell r="AY2931">
            <v>0</v>
          </cell>
          <cell r="CK2931">
            <v>0</v>
          </cell>
          <cell r="CL2931">
            <v>0</v>
          </cell>
          <cell r="CM2931">
            <v>0</v>
          </cell>
        </row>
        <row r="2933">
          <cell r="F2933">
            <v>5251968</v>
          </cell>
          <cell r="G2933">
            <v>5251968</v>
          </cell>
          <cell r="H2933">
            <v>3846705.56</v>
          </cell>
          <cell r="I2933">
            <v>0</v>
          </cell>
          <cell r="AY2933">
            <v>457533.54</v>
          </cell>
          <cell r="CK2933">
            <v>0</v>
          </cell>
          <cell r="CL2933">
            <v>0</v>
          </cell>
          <cell r="CM2933">
            <v>0</v>
          </cell>
        </row>
        <row r="2934">
          <cell r="F2934">
            <v>144729</v>
          </cell>
          <cell r="G2934">
            <v>144729</v>
          </cell>
          <cell r="H2934">
            <v>134179.67000000001</v>
          </cell>
          <cell r="I2934">
            <v>0</v>
          </cell>
          <cell r="AY2934">
            <v>15868</v>
          </cell>
          <cell r="CK2934">
            <v>0</v>
          </cell>
          <cell r="CL2934">
            <v>0</v>
          </cell>
          <cell r="CM2934">
            <v>0</v>
          </cell>
        </row>
        <row r="2935">
          <cell r="F2935">
            <v>392282</v>
          </cell>
          <cell r="G2935">
            <v>392282</v>
          </cell>
          <cell r="H2935">
            <v>167490.10999999999</v>
          </cell>
          <cell r="I2935">
            <v>0</v>
          </cell>
          <cell r="AY2935">
            <v>0</v>
          </cell>
          <cell r="CK2935">
            <v>0</v>
          </cell>
          <cell r="CL2935">
            <v>0</v>
          </cell>
          <cell r="CM2935">
            <v>0</v>
          </cell>
        </row>
        <row r="2936">
          <cell r="F2936">
            <v>1055266</v>
          </cell>
          <cell r="G2936">
            <v>1055266</v>
          </cell>
          <cell r="H2936">
            <v>0</v>
          </cell>
          <cell r="I2936">
            <v>0</v>
          </cell>
          <cell r="AY2936">
            <v>0</v>
          </cell>
          <cell r="CK2936">
            <v>0</v>
          </cell>
          <cell r="CL2936">
            <v>0</v>
          </cell>
          <cell r="CM2936">
            <v>0</v>
          </cell>
        </row>
        <row r="2937">
          <cell r="F2937">
            <v>0</v>
          </cell>
          <cell r="G2937">
            <v>0</v>
          </cell>
          <cell r="H2937">
            <v>-34000</v>
          </cell>
          <cell r="I2937">
            <v>0</v>
          </cell>
          <cell r="AY2937">
            <v>-2000</v>
          </cell>
          <cell r="CK2937">
            <v>0</v>
          </cell>
          <cell r="CL2937">
            <v>0</v>
          </cell>
          <cell r="CM2937">
            <v>0</v>
          </cell>
        </row>
        <row r="2938">
          <cell r="F2938">
            <v>796435</v>
          </cell>
          <cell r="G2938">
            <v>796435</v>
          </cell>
          <cell r="H2938">
            <v>570445.05000000005</v>
          </cell>
          <cell r="I2938">
            <v>0</v>
          </cell>
          <cell r="AY2938">
            <v>68909.36</v>
          </cell>
          <cell r="CK2938">
            <v>0</v>
          </cell>
          <cell r="CL2938">
            <v>0</v>
          </cell>
          <cell r="CM2938">
            <v>0</v>
          </cell>
        </row>
        <row r="2939">
          <cell r="F2939">
            <v>132463</v>
          </cell>
          <cell r="G2939">
            <v>132463</v>
          </cell>
          <cell r="H2939">
            <v>96884.33</v>
          </cell>
          <cell r="I2939">
            <v>0</v>
          </cell>
          <cell r="AY2939">
            <v>11760.67</v>
          </cell>
          <cell r="CK2939">
            <v>0</v>
          </cell>
          <cell r="CL2939">
            <v>0</v>
          </cell>
          <cell r="CM2939">
            <v>0</v>
          </cell>
        </row>
        <row r="2940">
          <cell r="F2940">
            <v>211200</v>
          </cell>
          <cell r="G2940">
            <v>211200</v>
          </cell>
          <cell r="H2940">
            <v>158710.5</v>
          </cell>
          <cell r="I2940">
            <v>0</v>
          </cell>
          <cell r="AY2940">
            <v>18603</v>
          </cell>
          <cell r="CK2940">
            <v>0</v>
          </cell>
          <cell r="CL2940">
            <v>0</v>
          </cell>
          <cell r="CM2940">
            <v>0</v>
          </cell>
        </row>
        <row r="2941">
          <cell r="F2941">
            <v>120602</v>
          </cell>
          <cell r="G2941">
            <v>99187.28</v>
          </cell>
          <cell r="H2941">
            <v>99130.880000000005</v>
          </cell>
          <cell r="I2941">
            <v>0</v>
          </cell>
          <cell r="AY2941">
            <v>0</v>
          </cell>
          <cell r="CK2941">
            <v>0</v>
          </cell>
          <cell r="CL2941">
            <v>0</v>
          </cell>
          <cell r="CM2941">
            <v>0</v>
          </cell>
        </row>
        <row r="2942">
          <cell r="F2942">
            <v>693732</v>
          </cell>
          <cell r="G2942">
            <v>693732</v>
          </cell>
          <cell r="H2942">
            <v>439709.75</v>
          </cell>
          <cell r="I2942">
            <v>0</v>
          </cell>
          <cell r="AY2942">
            <v>53486.080000000002</v>
          </cell>
          <cell r="CK2942">
            <v>0</v>
          </cell>
          <cell r="CL2942">
            <v>0</v>
          </cell>
          <cell r="CM2942">
            <v>0</v>
          </cell>
        </row>
        <row r="2943">
          <cell r="F2943">
            <v>14489</v>
          </cell>
          <cell r="G2943">
            <v>14489</v>
          </cell>
          <cell r="H2943">
            <v>8642.7199999999993</v>
          </cell>
          <cell r="I2943">
            <v>0</v>
          </cell>
          <cell r="AY2943">
            <v>17.760000000000002</v>
          </cell>
          <cell r="CK2943">
            <v>0</v>
          </cell>
          <cell r="CL2943">
            <v>0</v>
          </cell>
          <cell r="CM2943">
            <v>0</v>
          </cell>
        </row>
        <row r="2944">
          <cell r="F2944">
            <v>8185</v>
          </cell>
          <cell r="G2944">
            <v>9452.25</v>
          </cell>
          <cell r="H2944">
            <v>9452.25</v>
          </cell>
          <cell r="I2944">
            <v>0</v>
          </cell>
          <cell r="AY2944">
            <v>623.32000000000005</v>
          </cell>
          <cell r="CK2944">
            <v>0</v>
          </cell>
          <cell r="CL2944">
            <v>0</v>
          </cell>
          <cell r="CM2944">
            <v>0</v>
          </cell>
        </row>
        <row r="2945">
          <cell r="F2945">
            <v>6024</v>
          </cell>
          <cell r="G2945">
            <v>6024</v>
          </cell>
          <cell r="H2945">
            <v>3827.92</v>
          </cell>
          <cell r="I2945">
            <v>0</v>
          </cell>
          <cell r="AY2945">
            <v>0</v>
          </cell>
          <cell r="CK2945">
            <v>0</v>
          </cell>
          <cell r="CL2945">
            <v>0</v>
          </cell>
          <cell r="CM2945">
            <v>0</v>
          </cell>
        </row>
        <row r="2946">
          <cell r="F2946">
            <v>100000</v>
          </cell>
          <cell r="G2946">
            <v>100000</v>
          </cell>
          <cell r="H2946">
            <v>15525</v>
          </cell>
          <cell r="I2946">
            <v>0</v>
          </cell>
          <cell r="AY2946">
            <v>0</v>
          </cell>
          <cell r="CK2946">
            <v>0</v>
          </cell>
          <cell r="CL2946">
            <v>0</v>
          </cell>
          <cell r="CM2946">
            <v>0</v>
          </cell>
        </row>
        <row r="2947">
          <cell r="F2947">
            <v>15503</v>
          </cell>
          <cell r="G2947">
            <v>15503</v>
          </cell>
          <cell r="H2947">
            <v>1461.73</v>
          </cell>
          <cell r="I2947">
            <v>377.78</v>
          </cell>
          <cell r="AY2947">
            <v>0</v>
          </cell>
          <cell r="CK2947">
            <v>0</v>
          </cell>
          <cell r="CL2947">
            <v>0</v>
          </cell>
          <cell r="CM2947">
            <v>0</v>
          </cell>
        </row>
        <row r="2948">
          <cell r="F2948">
            <v>1825</v>
          </cell>
          <cell r="G2948">
            <v>1825</v>
          </cell>
          <cell r="H2948">
            <v>1152</v>
          </cell>
          <cell r="I2948">
            <v>460</v>
          </cell>
          <cell r="AY2948">
            <v>0</v>
          </cell>
          <cell r="CK2948">
            <v>0</v>
          </cell>
          <cell r="CL2948">
            <v>0</v>
          </cell>
          <cell r="CM2948">
            <v>0</v>
          </cell>
        </row>
        <row r="2949">
          <cell r="F2949">
            <v>900000</v>
          </cell>
          <cell r="G2949">
            <v>900000</v>
          </cell>
          <cell r="H2949">
            <v>699798.89</v>
          </cell>
          <cell r="I2949">
            <v>65209.5</v>
          </cell>
          <cell r="AY2949">
            <v>785</v>
          </cell>
          <cell r="CK2949">
            <v>0</v>
          </cell>
          <cell r="CL2949">
            <v>0</v>
          </cell>
          <cell r="CM2949">
            <v>0</v>
          </cell>
        </row>
        <row r="2950">
          <cell r="F2950">
            <v>10000</v>
          </cell>
          <cell r="G2950">
            <v>10000</v>
          </cell>
          <cell r="H2950">
            <v>9997.07</v>
          </cell>
          <cell r="I2950">
            <v>1</v>
          </cell>
          <cell r="AY2950">
            <v>0</v>
          </cell>
          <cell r="CK2950">
            <v>0</v>
          </cell>
          <cell r="CL2950">
            <v>0</v>
          </cell>
          <cell r="CM2950">
            <v>0</v>
          </cell>
        </row>
        <row r="2951">
          <cell r="F2951">
            <v>517898</v>
          </cell>
          <cell r="G2951">
            <v>517898</v>
          </cell>
          <cell r="H2951">
            <v>252085.95</v>
          </cell>
          <cell r="I2951">
            <v>34633.82</v>
          </cell>
          <cell r="AY2951">
            <v>0</v>
          </cell>
          <cell r="CK2951">
            <v>0</v>
          </cell>
          <cell r="CL2951">
            <v>0</v>
          </cell>
          <cell r="CM2951">
            <v>0</v>
          </cell>
        </row>
        <row r="2952">
          <cell r="F2952">
            <v>10000</v>
          </cell>
          <cell r="G2952">
            <v>10000</v>
          </cell>
          <cell r="H2952">
            <v>552</v>
          </cell>
          <cell r="I2952">
            <v>6939.72</v>
          </cell>
          <cell r="AY2952">
            <v>0</v>
          </cell>
          <cell r="CK2952">
            <v>0</v>
          </cell>
          <cell r="CL2952">
            <v>0</v>
          </cell>
          <cell r="CM2952">
            <v>0</v>
          </cell>
        </row>
        <row r="2953">
          <cell r="F2953">
            <v>7231</v>
          </cell>
          <cell r="G2953">
            <v>7231</v>
          </cell>
          <cell r="H2953">
            <v>1650</v>
          </cell>
          <cell r="I2953">
            <v>2750</v>
          </cell>
          <cell r="AY2953">
            <v>0</v>
          </cell>
          <cell r="CK2953">
            <v>0</v>
          </cell>
          <cell r="CL2953">
            <v>0</v>
          </cell>
          <cell r="CM2953">
            <v>0</v>
          </cell>
        </row>
        <row r="2954">
          <cell r="F2954">
            <v>5040</v>
          </cell>
          <cell r="G2954">
            <v>5040</v>
          </cell>
          <cell r="H2954">
            <v>1436</v>
          </cell>
          <cell r="I2954">
            <v>2799.52</v>
          </cell>
          <cell r="AY2954">
            <v>0</v>
          </cell>
          <cell r="CK2954">
            <v>0</v>
          </cell>
          <cell r="CL2954">
            <v>0</v>
          </cell>
          <cell r="CM2954">
            <v>0</v>
          </cell>
        </row>
        <row r="2955">
          <cell r="F2955">
            <v>12285</v>
          </cell>
          <cell r="G2955">
            <v>12285</v>
          </cell>
          <cell r="H2955">
            <v>11108.52</v>
          </cell>
          <cell r="I2955">
            <v>1328.17</v>
          </cell>
          <cell r="AY2955">
            <v>0</v>
          </cell>
          <cell r="CK2955">
            <v>0</v>
          </cell>
          <cell r="CL2955">
            <v>0</v>
          </cell>
          <cell r="CM2955">
            <v>0</v>
          </cell>
        </row>
        <row r="2956">
          <cell r="F2956">
            <v>1000</v>
          </cell>
          <cell r="G2956">
            <v>1000</v>
          </cell>
          <cell r="H2956">
            <v>379.5</v>
          </cell>
          <cell r="I2956">
            <v>0</v>
          </cell>
          <cell r="AY2956">
            <v>230</v>
          </cell>
          <cell r="CK2956">
            <v>0</v>
          </cell>
          <cell r="CL2956">
            <v>0</v>
          </cell>
          <cell r="CM2956">
            <v>0</v>
          </cell>
        </row>
        <row r="2957">
          <cell r="F2957">
            <v>17927</v>
          </cell>
          <cell r="G2957">
            <v>17927</v>
          </cell>
          <cell r="H2957">
            <v>6075.45</v>
          </cell>
          <cell r="I2957">
            <v>9770.7999999999993</v>
          </cell>
          <cell r="AY2957">
            <v>0</v>
          </cell>
          <cell r="CK2957">
            <v>0</v>
          </cell>
          <cell r="CL2957">
            <v>0</v>
          </cell>
          <cell r="CM2957">
            <v>0</v>
          </cell>
        </row>
        <row r="2958">
          <cell r="F2958">
            <v>3603</v>
          </cell>
          <cell r="G2958">
            <v>3603</v>
          </cell>
          <cell r="H2958">
            <v>896</v>
          </cell>
          <cell r="I2958">
            <v>0</v>
          </cell>
          <cell r="AY2958">
            <v>0</v>
          </cell>
          <cell r="CK2958">
            <v>0</v>
          </cell>
          <cell r="CL2958">
            <v>0</v>
          </cell>
          <cell r="CM2958">
            <v>0</v>
          </cell>
        </row>
        <row r="2959">
          <cell r="F2959">
            <v>4180</v>
          </cell>
          <cell r="G2959">
            <v>4180</v>
          </cell>
          <cell r="H2959">
            <v>2810.09</v>
          </cell>
          <cell r="I2959">
            <v>799.24</v>
          </cell>
          <cell r="AY2959">
            <v>0</v>
          </cell>
          <cell r="CK2959">
            <v>0</v>
          </cell>
          <cell r="CL2959">
            <v>0</v>
          </cell>
          <cell r="CM2959">
            <v>0</v>
          </cell>
        </row>
        <row r="2960">
          <cell r="F2960">
            <v>2386</v>
          </cell>
          <cell r="G2960">
            <v>2386</v>
          </cell>
          <cell r="H2960">
            <v>1846.56</v>
          </cell>
          <cell r="I2960">
            <v>0</v>
          </cell>
          <cell r="AY2960">
            <v>0</v>
          </cell>
          <cell r="CK2960">
            <v>0</v>
          </cell>
          <cell r="CL2960">
            <v>0</v>
          </cell>
          <cell r="CM2960">
            <v>0</v>
          </cell>
        </row>
        <row r="2961">
          <cell r="F2961">
            <v>600767</v>
          </cell>
          <cell r="G2961">
            <v>600767</v>
          </cell>
          <cell r="H2961">
            <v>484482.07</v>
          </cell>
          <cell r="I2961">
            <v>12279.46</v>
          </cell>
          <cell r="AY2961">
            <v>0</v>
          </cell>
          <cell r="CK2961">
            <v>0</v>
          </cell>
          <cell r="CL2961">
            <v>0</v>
          </cell>
          <cell r="CM2961">
            <v>0</v>
          </cell>
        </row>
        <row r="2962">
          <cell r="F2962">
            <v>607719</v>
          </cell>
          <cell r="G2962">
            <v>607719</v>
          </cell>
          <cell r="H2962">
            <v>410254.31</v>
          </cell>
          <cell r="I2962">
            <v>5732.52</v>
          </cell>
          <cell r="AY2962">
            <v>1752.5</v>
          </cell>
          <cell r="CK2962">
            <v>0</v>
          </cell>
          <cell r="CL2962">
            <v>0</v>
          </cell>
          <cell r="CM2962">
            <v>0</v>
          </cell>
        </row>
        <row r="2963">
          <cell r="F2963">
            <v>17000</v>
          </cell>
          <cell r="G2963">
            <v>17000</v>
          </cell>
          <cell r="H2963">
            <v>0</v>
          </cell>
          <cell r="I2963">
            <v>8680</v>
          </cell>
          <cell r="AY2963">
            <v>0</v>
          </cell>
          <cell r="CK2963">
            <v>0</v>
          </cell>
          <cell r="CL2963">
            <v>0</v>
          </cell>
          <cell r="CM2963">
            <v>0</v>
          </cell>
        </row>
        <row r="2964">
          <cell r="F2964">
            <v>37000</v>
          </cell>
          <cell r="G2964">
            <v>37000</v>
          </cell>
          <cell r="H2964">
            <v>27603.279999999999</v>
          </cell>
          <cell r="I2964">
            <v>8690.1200000000008</v>
          </cell>
          <cell r="AY2964">
            <v>0</v>
          </cell>
          <cell r="CK2964">
            <v>0</v>
          </cell>
          <cell r="CL2964">
            <v>0</v>
          </cell>
          <cell r="CM2964">
            <v>0</v>
          </cell>
        </row>
        <row r="2965">
          <cell r="F2965">
            <v>1914144</v>
          </cell>
          <cell r="G2965">
            <v>1914144</v>
          </cell>
          <cell r="H2965">
            <v>1504537.78</v>
          </cell>
          <cell r="I2965">
            <v>0</v>
          </cell>
          <cell r="AY2965">
            <v>168519.74</v>
          </cell>
          <cell r="CK2965">
            <v>0</v>
          </cell>
          <cell r="CL2965">
            <v>0</v>
          </cell>
          <cell r="CM2965">
            <v>0</v>
          </cell>
        </row>
        <row r="2966">
          <cell r="F2966">
            <v>41690</v>
          </cell>
          <cell r="G2966">
            <v>128506</v>
          </cell>
          <cell r="H2966">
            <v>81675</v>
          </cell>
          <cell r="I2966">
            <v>46200</v>
          </cell>
          <cell r="AY2966">
            <v>0</v>
          </cell>
          <cell r="CK2966">
            <v>0</v>
          </cell>
          <cell r="CL2966">
            <v>0</v>
          </cell>
          <cell r="CM2966">
            <v>0</v>
          </cell>
        </row>
        <row r="2967">
          <cell r="F2967">
            <v>121521</v>
          </cell>
          <cell r="G2967">
            <v>121521</v>
          </cell>
          <cell r="H2967">
            <v>99126</v>
          </cell>
          <cell r="I2967">
            <v>0</v>
          </cell>
          <cell r="AY2967">
            <v>11680</v>
          </cell>
          <cell r="CK2967">
            <v>0</v>
          </cell>
          <cell r="CL2967">
            <v>0</v>
          </cell>
          <cell r="CM2967">
            <v>0</v>
          </cell>
        </row>
        <row r="2968">
          <cell r="F2968">
            <v>167704</v>
          </cell>
          <cell r="G2968">
            <v>167704</v>
          </cell>
          <cell r="H2968">
            <v>71567.210000000006</v>
          </cell>
          <cell r="I2968">
            <v>0</v>
          </cell>
          <cell r="AY2968">
            <v>0</v>
          </cell>
          <cell r="CK2968">
            <v>0</v>
          </cell>
          <cell r="CL2968">
            <v>0</v>
          </cell>
          <cell r="CM2968">
            <v>0</v>
          </cell>
        </row>
        <row r="2969">
          <cell r="F2969">
            <v>395232</v>
          </cell>
          <cell r="G2969">
            <v>395232</v>
          </cell>
          <cell r="H2969">
            <v>0</v>
          </cell>
          <cell r="I2969">
            <v>0</v>
          </cell>
          <cell r="AY2969">
            <v>0</v>
          </cell>
          <cell r="CK2969">
            <v>0</v>
          </cell>
          <cell r="CL2969">
            <v>0</v>
          </cell>
          <cell r="CM2969">
            <v>0</v>
          </cell>
        </row>
        <row r="2971">
          <cell r="F2971">
            <v>304309</v>
          </cell>
          <cell r="G2971">
            <v>304309</v>
          </cell>
          <cell r="H2971">
            <v>232144.49</v>
          </cell>
          <cell r="I2971">
            <v>0</v>
          </cell>
          <cell r="AY2971">
            <v>26510.33</v>
          </cell>
          <cell r="CK2971">
            <v>0</v>
          </cell>
          <cell r="CL2971">
            <v>0</v>
          </cell>
          <cell r="CM2971">
            <v>0</v>
          </cell>
        </row>
        <row r="2972">
          <cell r="F2972">
            <v>51191</v>
          </cell>
          <cell r="G2972">
            <v>51191</v>
          </cell>
          <cell r="H2972">
            <v>40220.379999999997</v>
          </cell>
          <cell r="I2972">
            <v>0</v>
          </cell>
          <cell r="AY2972">
            <v>4591.9799999999996</v>
          </cell>
          <cell r="CK2972">
            <v>0</v>
          </cell>
          <cell r="CL2972">
            <v>0</v>
          </cell>
          <cell r="CM2972">
            <v>0</v>
          </cell>
        </row>
        <row r="2973">
          <cell r="F2973">
            <v>72600</v>
          </cell>
          <cell r="G2973">
            <v>72600</v>
          </cell>
          <cell r="H2973">
            <v>55575</v>
          </cell>
          <cell r="I2973">
            <v>0</v>
          </cell>
          <cell r="AY2973">
            <v>6435</v>
          </cell>
          <cell r="CK2973">
            <v>0</v>
          </cell>
          <cell r="CL2973">
            <v>0</v>
          </cell>
          <cell r="CM2973">
            <v>0</v>
          </cell>
        </row>
        <row r="2974">
          <cell r="F2974">
            <v>44957</v>
          </cell>
          <cell r="G2974">
            <v>53227.46</v>
          </cell>
          <cell r="H2974">
            <v>53227.46</v>
          </cell>
          <cell r="I2974">
            <v>0</v>
          </cell>
          <cell r="AY2974">
            <v>0</v>
          </cell>
          <cell r="CK2974">
            <v>0</v>
          </cell>
          <cell r="CL2974">
            <v>0</v>
          </cell>
          <cell r="CM2974">
            <v>0</v>
          </cell>
        </row>
        <row r="2975">
          <cell r="F2975">
            <v>255248</v>
          </cell>
          <cell r="G2975">
            <v>255248</v>
          </cell>
          <cell r="H2975">
            <v>168489</v>
          </cell>
          <cell r="I2975">
            <v>0</v>
          </cell>
          <cell r="AY2975">
            <v>18135.41</v>
          </cell>
          <cell r="CK2975">
            <v>0</v>
          </cell>
          <cell r="CL2975">
            <v>0</v>
          </cell>
          <cell r="CM2975">
            <v>0</v>
          </cell>
        </row>
        <row r="2976">
          <cell r="F2976">
            <v>3623</v>
          </cell>
          <cell r="G2976">
            <v>3623</v>
          </cell>
          <cell r="H2976">
            <v>2160.6799999999998</v>
          </cell>
          <cell r="I2976">
            <v>0</v>
          </cell>
          <cell r="AY2976">
            <v>4.4400000000000004</v>
          </cell>
          <cell r="CK2976">
            <v>0</v>
          </cell>
          <cell r="CL2976">
            <v>0</v>
          </cell>
          <cell r="CM2976">
            <v>0</v>
          </cell>
        </row>
        <row r="2977">
          <cell r="F2977">
            <v>0</v>
          </cell>
          <cell r="G2977">
            <v>17828.060000000001</v>
          </cell>
          <cell r="H2977">
            <v>3266.47</v>
          </cell>
          <cell r="I2977">
            <v>14004.6</v>
          </cell>
          <cell r="AY2977">
            <v>0</v>
          </cell>
          <cell r="CK2977">
            <v>0</v>
          </cell>
          <cell r="CL2977">
            <v>0</v>
          </cell>
          <cell r="CM2977">
            <v>0</v>
          </cell>
        </row>
        <row r="2978">
          <cell r="F2978">
            <v>10000</v>
          </cell>
          <cell r="G2978">
            <v>10000</v>
          </cell>
          <cell r="H2978">
            <v>9967.2800000000007</v>
          </cell>
          <cell r="I2978">
            <v>1</v>
          </cell>
          <cell r="AY2978">
            <v>0</v>
          </cell>
          <cell r="CK2978">
            <v>0</v>
          </cell>
          <cell r="CL2978">
            <v>0</v>
          </cell>
          <cell r="CM2978">
            <v>0</v>
          </cell>
        </row>
        <row r="2979">
          <cell r="F2979">
            <v>1510</v>
          </cell>
          <cell r="G2979">
            <v>1510</v>
          </cell>
          <cell r="H2979">
            <v>0</v>
          </cell>
          <cell r="I2979">
            <v>0</v>
          </cell>
          <cell r="AY2979">
            <v>0</v>
          </cell>
          <cell r="CK2979">
            <v>0</v>
          </cell>
          <cell r="CL2979">
            <v>0</v>
          </cell>
          <cell r="CM2979">
            <v>0</v>
          </cell>
        </row>
        <row r="2980">
          <cell r="F2980">
            <v>6532</v>
          </cell>
          <cell r="G2980">
            <v>9514.24</v>
          </cell>
          <cell r="H2980">
            <v>368</v>
          </cell>
          <cell r="I2980">
            <v>92.98</v>
          </cell>
          <cell r="AY2980">
            <v>0</v>
          </cell>
          <cell r="CK2980">
            <v>0</v>
          </cell>
          <cell r="CL2980">
            <v>0</v>
          </cell>
          <cell r="CM2980">
            <v>0</v>
          </cell>
        </row>
        <row r="2981">
          <cell r="F2981">
            <v>140000</v>
          </cell>
          <cell r="G2981">
            <v>200005.39</v>
          </cell>
          <cell r="H2981">
            <v>83154.97</v>
          </cell>
          <cell r="I2981">
            <v>13569.34</v>
          </cell>
          <cell r="AY2981">
            <v>2048.23</v>
          </cell>
          <cell r="CK2981">
            <v>0</v>
          </cell>
          <cell r="CL2981">
            <v>0</v>
          </cell>
          <cell r="CM2981">
            <v>0</v>
          </cell>
        </row>
        <row r="2982">
          <cell r="F2982">
            <v>271740</v>
          </cell>
          <cell r="G2982">
            <v>271740</v>
          </cell>
          <cell r="H2982">
            <v>88556.35</v>
          </cell>
          <cell r="I2982">
            <v>2135.29</v>
          </cell>
          <cell r="AY2982">
            <v>455.65</v>
          </cell>
          <cell r="CK2982">
            <v>0</v>
          </cell>
          <cell r="CL2982">
            <v>0</v>
          </cell>
          <cell r="CM2982">
            <v>0</v>
          </cell>
        </row>
        <row r="2983">
          <cell r="F2983">
            <v>6000</v>
          </cell>
          <cell r="G2983">
            <v>6000</v>
          </cell>
          <cell r="H2983">
            <v>1769.85</v>
          </cell>
          <cell r="I2983">
            <v>1204.44</v>
          </cell>
          <cell r="AY2983">
            <v>0</v>
          </cell>
          <cell r="CK2983">
            <v>0</v>
          </cell>
          <cell r="CL2983">
            <v>0</v>
          </cell>
          <cell r="CM2983">
            <v>0</v>
          </cell>
        </row>
        <row r="2984">
          <cell r="F2984">
            <v>3043812</v>
          </cell>
          <cell r="G2984">
            <v>3043812</v>
          </cell>
          <cell r="H2984">
            <v>2343123.85</v>
          </cell>
          <cell r="I2984">
            <v>0</v>
          </cell>
          <cell r="AY2984">
            <v>220607.41</v>
          </cell>
          <cell r="CK2984">
            <v>0</v>
          </cell>
          <cell r="CL2984">
            <v>0</v>
          </cell>
          <cell r="CM2984">
            <v>0</v>
          </cell>
        </row>
        <row r="2985">
          <cell r="F2985">
            <v>0</v>
          </cell>
          <cell r="G2985">
            <v>3977.04</v>
          </cell>
          <cell r="H2985">
            <v>3977.04</v>
          </cell>
          <cell r="I2985">
            <v>0</v>
          </cell>
          <cell r="AY2985">
            <v>0</v>
          </cell>
          <cell r="CK2985">
            <v>0</v>
          </cell>
          <cell r="CL2985">
            <v>0</v>
          </cell>
          <cell r="CM2985">
            <v>0</v>
          </cell>
        </row>
        <row r="2986">
          <cell r="F2986">
            <v>123241</v>
          </cell>
          <cell r="G2986">
            <v>123241</v>
          </cell>
          <cell r="H2986">
            <v>96289.5</v>
          </cell>
          <cell r="I2986">
            <v>0</v>
          </cell>
          <cell r="AY2986">
            <v>11213.5</v>
          </cell>
          <cell r="CK2986">
            <v>0</v>
          </cell>
          <cell r="CL2986">
            <v>0</v>
          </cell>
          <cell r="CM2986">
            <v>0</v>
          </cell>
        </row>
        <row r="2987">
          <cell r="F2987">
            <v>231520</v>
          </cell>
          <cell r="G2987">
            <v>231520</v>
          </cell>
          <cell r="H2987">
            <v>118633.46</v>
          </cell>
          <cell r="I2987">
            <v>0</v>
          </cell>
          <cell r="AY2987">
            <v>1694.81</v>
          </cell>
          <cell r="CK2987">
            <v>0</v>
          </cell>
          <cell r="CL2987">
            <v>0</v>
          </cell>
          <cell r="CM2987">
            <v>0</v>
          </cell>
        </row>
        <row r="2988">
          <cell r="F2988">
            <v>617594</v>
          </cell>
          <cell r="G2988">
            <v>617594</v>
          </cell>
          <cell r="H2988">
            <v>4420.42</v>
          </cell>
          <cell r="I2988">
            <v>0</v>
          </cell>
          <cell r="AY2988">
            <v>4420.42</v>
          </cell>
          <cell r="CK2988">
            <v>0</v>
          </cell>
          <cell r="CL2988">
            <v>0</v>
          </cell>
          <cell r="CM2988">
            <v>0</v>
          </cell>
        </row>
        <row r="2989">
          <cell r="F2989">
            <v>0</v>
          </cell>
          <cell r="G2989">
            <v>706723.89</v>
          </cell>
          <cell r="H2989">
            <v>706723.89</v>
          </cell>
          <cell r="I2989">
            <v>0</v>
          </cell>
          <cell r="AY2989">
            <v>706723.89</v>
          </cell>
          <cell r="CK2989">
            <v>0</v>
          </cell>
          <cell r="CL2989">
            <v>0</v>
          </cell>
          <cell r="CM2989">
            <v>0</v>
          </cell>
        </row>
        <row r="2990">
          <cell r="F2990">
            <v>0</v>
          </cell>
          <cell r="G2990">
            <v>16106.07</v>
          </cell>
          <cell r="H2990">
            <v>16106.07</v>
          </cell>
          <cell r="I2990">
            <v>0</v>
          </cell>
          <cell r="AY2990">
            <v>718.34</v>
          </cell>
          <cell r="CK2990">
            <v>0</v>
          </cell>
          <cell r="CL2990">
            <v>0</v>
          </cell>
          <cell r="CM2990">
            <v>0</v>
          </cell>
        </row>
        <row r="2991">
          <cell r="F2991">
            <v>428087</v>
          </cell>
          <cell r="G2991">
            <v>428087</v>
          </cell>
          <cell r="H2991">
            <v>321424.53000000003</v>
          </cell>
          <cell r="I2991">
            <v>0</v>
          </cell>
          <cell r="AY2991">
            <v>30368.68</v>
          </cell>
          <cell r="CK2991">
            <v>0</v>
          </cell>
          <cell r="CL2991">
            <v>0</v>
          </cell>
          <cell r="CM2991">
            <v>0</v>
          </cell>
        </row>
        <row r="2992">
          <cell r="F2992">
            <v>73028</v>
          </cell>
          <cell r="G2992">
            <v>73028</v>
          </cell>
          <cell r="H2992">
            <v>56186.84</v>
          </cell>
          <cell r="I2992">
            <v>0</v>
          </cell>
          <cell r="AY2992">
            <v>5266.74</v>
          </cell>
          <cell r="CK2992">
            <v>0</v>
          </cell>
          <cell r="CL2992">
            <v>0</v>
          </cell>
          <cell r="CM2992">
            <v>0</v>
          </cell>
        </row>
        <row r="2993">
          <cell r="F2993">
            <v>92400</v>
          </cell>
          <cell r="G2993">
            <v>92400</v>
          </cell>
          <cell r="H2993">
            <v>71565</v>
          </cell>
          <cell r="I2993">
            <v>0</v>
          </cell>
          <cell r="AY2993">
            <v>7312.5</v>
          </cell>
          <cell r="CK2993">
            <v>0</v>
          </cell>
          <cell r="CL2993">
            <v>0</v>
          </cell>
          <cell r="CM2993">
            <v>0</v>
          </cell>
        </row>
        <row r="2994">
          <cell r="F2994">
            <v>70394</v>
          </cell>
          <cell r="G2994">
            <v>70394</v>
          </cell>
          <cell r="H2994">
            <v>68098.850000000006</v>
          </cell>
          <cell r="I2994">
            <v>0</v>
          </cell>
          <cell r="AY2994">
            <v>0</v>
          </cell>
          <cell r="CK2994">
            <v>0</v>
          </cell>
          <cell r="CL2994">
            <v>0</v>
          </cell>
          <cell r="CM2994">
            <v>0</v>
          </cell>
        </row>
        <row r="2995">
          <cell r="F2995">
            <v>423163</v>
          </cell>
          <cell r="G2995">
            <v>423163</v>
          </cell>
          <cell r="H2995">
            <v>280548.53000000003</v>
          </cell>
          <cell r="I2995">
            <v>0</v>
          </cell>
          <cell r="AY2995">
            <v>22933.47</v>
          </cell>
          <cell r="CK2995">
            <v>0</v>
          </cell>
          <cell r="CL2995">
            <v>0</v>
          </cell>
          <cell r="CM2995">
            <v>0</v>
          </cell>
        </row>
        <row r="2996">
          <cell r="F2996">
            <v>25356</v>
          </cell>
          <cell r="G2996">
            <v>25356</v>
          </cell>
          <cell r="H2996">
            <v>15124.76</v>
          </cell>
          <cell r="I2996">
            <v>0</v>
          </cell>
          <cell r="AY2996">
            <v>31.08</v>
          </cell>
          <cell r="CK2996">
            <v>0</v>
          </cell>
          <cell r="CL2996">
            <v>0</v>
          </cell>
          <cell r="CM2996">
            <v>0</v>
          </cell>
        </row>
        <row r="2997">
          <cell r="F2997">
            <v>2558</v>
          </cell>
          <cell r="G2997">
            <v>2695.19</v>
          </cell>
          <cell r="H2997">
            <v>2695.19</v>
          </cell>
          <cell r="I2997">
            <v>0</v>
          </cell>
          <cell r="AY2997">
            <v>194.79</v>
          </cell>
          <cell r="CK2997">
            <v>0</v>
          </cell>
          <cell r="CL2997">
            <v>0</v>
          </cell>
          <cell r="CM2997">
            <v>0</v>
          </cell>
        </row>
        <row r="2998">
          <cell r="F2998">
            <v>38964</v>
          </cell>
          <cell r="G2998">
            <v>38964</v>
          </cell>
          <cell r="H2998">
            <v>24788.959999999999</v>
          </cell>
          <cell r="I2998">
            <v>0</v>
          </cell>
          <cell r="AY2998">
            <v>0</v>
          </cell>
          <cell r="CK2998">
            <v>0</v>
          </cell>
          <cell r="CL2998">
            <v>0</v>
          </cell>
          <cell r="CM2998">
            <v>0</v>
          </cell>
        </row>
        <row r="2999">
          <cell r="F2999">
            <v>1099</v>
          </cell>
          <cell r="G2999">
            <v>1099</v>
          </cell>
          <cell r="H2999">
            <v>400</v>
          </cell>
          <cell r="I2999">
            <v>0</v>
          </cell>
          <cell r="AY2999">
            <v>0</v>
          </cell>
          <cell r="CK2999">
            <v>0</v>
          </cell>
          <cell r="CL2999">
            <v>0</v>
          </cell>
          <cell r="CM2999">
            <v>0</v>
          </cell>
        </row>
        <row r="3000">
          <cell r="F3000">
            <v>41300</v>
          </cell>
          <cell r="G3000">
            <v>33680</v>
          </cell>
          <cell r="H3000">
            <v>15770</v>
          </cell>
          <cell r="I3000">
            <v>0</v>
          </cell>
          <cell r="AY3000">
            <v>0</v>
          </cell>
          <cell r="CK3000">
            <v>0</v>
          </cell>
          <cell r="CL3000">
            <v>0</v>
          </cell>
          <cell r="CM3000">
            <v>0</v>
          </cell>
        </row>
        <row r="3001">
          <cell r="F3001">
            <v>10000</v>
          </cell>
          <cell r="G3001">
            <v>10000</v>
          </cell>
          <cell r="H3001">
            <v>7216.64</v>
          </cell>
          <cell r="I3001">
            <v>2500</v>
          </cell>
          <cell r="AY3001">
            <v>0</v>
          </cell>
          <cell r="CK3001">
            <v>0</v>
          </cell>
          <cell r="CL3001">
            <v>0</v>
          </cell>
          <cell r="CM3001">
            <v>0</v>
          </cell>
        </row>
        <row r="3002">
          <cell r="F3002">
            <v>29384</v>
          </cell>
          <cell r="G3002">
            <v>29384</v>
          </cell>
          <cell r="H3002">
            <v>20491.95</v>
          </cell>
          <cell r="I3002">
            <v>0</v>
          </cell>
          <cell r="AY3002">
            <v>0</v>
          </cell>
          <cell r="CK3002">
            <v>0</v>
          </cell>
          <cell r="CL3002">
            <v>0</v>
          </cell>
          <cell r="CM3002">
            <v>0</v>
          </cell>
        </row>
        <row r="3003">
          <cell r="F3003">
            <v>22775</v>
          </cell>
          <cell r="G3003">
            <v>22775</v>
          </cell>
          <cell r="H3003">
            <v>7511.25</v>
          </cell>
          <cell r="I3003">
            <v>0</v>
          </cell>
          <cell r="AY3003">
            <v>0</v>
          </cell>
          <cell r="CK3003">
            <v>0</v>
          </cell>
          <cell r="CL3003">
            <v>0</v>
          </cell>
          <cell r="CM3003">
            <v>0</v>
          </cell>
        </row>
        <row r="3004">
          <cell r="F3004">
            <v>3173</v>
          </cell>
          <cell r="G3004">
            <v>3173</v>
          </cell>
          <cell r="H3004">
            <v>2364.92</v>
          </cell>
          <cell r="I3004">
            <v>0</v>
          </cell>
          <cell r="AY3004">
            <v>0</v>
          </cell>
          <cell r="CK3004">
            <v>0</v>
          </cell>
          <cell r="CL3004">
            <v>0</v>
          </cell>
          <cell r="CM3004">
            <v>0</v>
          </cell>
        </row>
        <row r="3005">
          <cell r="F3005">
            <v>28000</v>
          </cell>
          <cell r="G3005">
            <v>28000</v>
          </cell>
          <cell r="H3005">
            <v>22278.83</v>
          </cell>
          <cell r="I3005">
            <v>0</v>
          </cell>
          <cell r="AY3005">
            <v>138</v>
          </cell>
          <cell r="CK3005">
            <v>0</v>
          </cell>
          <cell r="CL3005">
            <v>0</v>
          </cell>
          <cell r="CM3005">
            <v>0</v>
          </cell>
        </row>
        <row r="3006">
          <cell r="F3006">
            <v>24241</v>
          </cell>
          <cell r="G3006">
            <v>24241</v>
          </cell>
          <cell r="H3006">
            <v>15628.28</v>
          </cell>
          <cell r="I3006">
            <v>6057.85</v>
          </cell>
          <cell r="AY3006">
            <v>109.25</v>
          </cell>
          <cell r="CK3006">
            <v>0</v>
          </cell>
          <cell r="CL3006">
            <v>0</v>
          </cell>
          <cell r="CM3006">
            <v>0</v>
          </cell>
        </row>
        <row r="3007">
          <cell r="F3007">
            <v>19900</v>
          </cell>
          <cell r="G3007">
            <v>19900</v>
          </cell>
          <cell r="H3007">
            <v>17506.47</v>
          </cell>
          <cell r="I3007">
            <v>0</v>
          </cell>
          <cell r="AY3007">
            <v>0</v>
          </cell>
          <cell r="CK3007">
            <v>0</v>
          </cell>
          <cell r="CL3007">
            <v>0</v>
          </cell>
          <cell r="CM3007">
            <v>0</v>
          </cell>
        </row>
        <row r="3008">
          <cell r="F3008">
            <v>1416</v>
          </cell>
          <cell r="G3008">
            <v>1416</v>
          </cell>
          <cell r="H3008">
            <v>471.5</v>
          </cell>
          <cell r="I3008">
            <v>0</v>
          </cell>
          <cell r="AY3008">
            <v>0</v>
          </cell>
          <cell r="CK3008">
            <v>0</v>
          </cell>
          <cell r="CL3008">
            <v>0</v>
          </cell>
          <cell r="CM3008">
            <v>0</v>
          </cell>
        </row>
        <row r="3009">
          <cell r="F3009">
            <v>1000</v>
          </cell>
          <cell r="G3009">
            <v>1000</v>
          </cell>
          <cell r="H3009">
            <v>963</v>
          </cell>
          <cell r="I3009">
            <v>0</v>
          </cell>
          <cell r="AY3009">
            <v>0</v>
          </cell>
          <cell r="CK3009">
            <v>0</v>
          </cell>
          <cell r="CL3009">
            <v>0</v>
          </cell>
          <cell r="CM3009">
            <v>0</v>
          </cell>
        </row>
        <row r="3010">
          <cell r="F3010">
            <v>159782</v>
          </cell>
          <cell r="G3010">
            <v>159782</v>
          </cell>
          <cell r="H3010">
            <v>133680.53</v>
          </cell>
          <cell r="I3010">
            <v>1601.96</v>
          </cell>
          <cell r="AY3010">
            <v>799.14</v>
          </cell>
          <cell r="CK3010">
            <v>0</v>
          </cell>
          <cell r="CL3010">
            <v>0</v>
          </cell>
          <cell r="CM3010">
            <v>0</v>
          </cell>
        </row>
        <row r="3011">
          <cell r="F3011">
            <v>1374312</v>
          </cell>
          <cell r="G3011">
            <v>1374312</v>
          </cell>
          <cell r="H3011">
            <v>1108500.24</v>
          </cell>
          <cell r="I3011">
            <v>0</v>
          </cell>
          <cell r="AY3011">
            <v>120958.34</v>
          </cell>
          <cell r="CK3011">
            <v>0</v>
          </cell>
          <cell r="CL3011">
            <v>0</v>
          </cell>
          <cell r="CM3011">
            <v>0</v>
          </cell>
        </row>
        <row r="3012">
          <cell r="F3012">
            <v>90642</v>
          </cell>
          <cell r="G3012">
            <v>90642</v>
          </cell>
          <cell r="H3012">
            <v>76593.5</v>
          </cell>
          <cell r="I3012">
            <v>0</v>
          </cell>
          <cell r="AY3012">
            <v>8354</v>
          </cell>
          <cell r="CK3012">
            <v>0</v>
          </cell>
          <cell r="CL3012">
            <v>0</v>
          </cell>
          <cell r="CM3012">
            <v>0</v>
          </cell>
        </row>
        <row r="3013">
          <cell r="F3013">
            <v>120896</v>
          </cell>
          <cell r="G3013">
            <v>120896</v>
          </cell>
          <cell r="H3013">
            <v>61461.68</v>
          </cell>
          <cell r="I3013">
            <v>0</v>
          </cell>
          <cell r="AY3013">
            <v>0</v>
          </cell>
          <cell r="CK3013">
            <v>0</v>
          </cell>
          <cell r="CL3013">
            <v>0</v>
          </cell>
          <cell r="CM3013">
            <v>0</v>
          </cell>
        </row>
        <row r="3014">
          <cell r="F3014">
            <v>284968</v>
          </cell>
          <cell r="G3014">
            <v>284968</v>
          </cell>
          <cell r="H3014">
            <v>0</v>
          </cell>
          <cell r="I3014">
            <v>0</v>
          </cell>
          <cell r="AY3014">
            <v>0</v>
          </cell>
          <cell r="CK3014">
            <v>0</v>
          </cell>
          <cell r="CL3014">
            <v>0</v>
          </cell>
          <cell r="CM3014">
            <v>0</v>
          </cell>
        </row>
        <row r="3015">
          <cell r="F3015">
            <v>217916</v>
          </cell>
          <cell r="G3015">
            <v>217916</v>
          </cell>
          <cell r="H3015">
            <v>170759.18</v>
          </cell>
          <cell r="I3015">
            <v>0</v>
          </cell>
          <cell r="AY3015">
            <v>18903.53</v>
          </cell>
          <cell r="CK3015">
            <v>0</v>
          </cell>
          <cell r="CL3015">
            <v>0</v>
          </cell>
          <cell r="CM3015">
            <v>0</v>
          </cell>
        </row>
        <row r="3016">
          <cell r="F3016">
            <v>37112</v>
          </cell>
          <cell r="G3016">
            <v>37112</v>
          </cell>
          <cell r="H3016">
            <v>29867.23</v>
          </cell>
          <cell r="I3016">
            <v>0</v>
          </cell>
          <cell r="AY3016">
            <v>3320.46</v>
          </cell>
          <cell r="CK3016">
            <v>0</v>
          </cell>
          <cell r="CL3016">
            <v>0</v>
          </cell>
          <cell r="CM3016">
            <v>0</v>
          </cell>
        </row>
        <row r="3017">
          <cell r="F3017">
            <v>46200</v>
          </cell>
          <cell r="G3017">
            <v>46200</v>
          </cell>
          <cell r="H3017">
            <v>37705.199999999997</v>
          </cell>
          <cell r="I3017">
            <v>0</v>
          </cell>
          <cell r="AY3017">
            <v>4095</v>
          </cell>
          <cell r="CK3017">
            <v>0</v>
          </cell>
          <cell r="CL3017">
            <v>0</v>
          </cell>
          <cell r="CM3017">
            <v>0</v>
          </cell>
        </row>
        <row r="3018">
          <cell r="F3018">
            <v>32568</v>
          </cell>
          <cell r="G3018">
            <v>37990.93</v>
          </cell>
          <cell r="H3018">
            <v>37990.93</v>
          </cell>
          <cell r="I3018">
            <v>0</v>
          </cell>
          <cell r="AY3018">
            <v>0</v>
          </cell>
          <cell r="CK3018">
            <v>0</v>
          </cell>
          <cell r="CL3018">
            <v>0</v>
          </cell>
          <cell r="CM3018">
            <v>0</v>
          </cell>
        </row>
        <row r="3019">
          <cell r="F3019">
            <v>184451</v>
          </cell>
          <cell r="G3019">
            <v>184451</v>
          </cell>
          <cell r="H3019">
            <v>128417.15</v>
          </cell>
          <cell r="I3019">
            <v>0</v>
          </cell>
          <cell r="AY3019">
            <v>13170.79</v>
          </cell>
          <cell r="CK3019">
            <v>0</v>
          </cell>
          <cell r="CL3019">
            <v>0</v>
          </cell>
          <cell r="CM3019">
            <v>0</v>
          </cell>
        </row>
        <row r="3020">
          <cell r="F3020">
            <v>21733</v>
          </cell>
          <cell r="G3020">
            <v>21733</v>
          </cell>
          <cell r="H3020">
            <v>12964.08</v>
          </cell>
          <cell r="I3020">
            <v>0</v>
          </cell>
          <cell r="AY3020">
            <v>26.64</v>
          </cell>
          <cell r="CK3020">
            <v>0</v>
          </cell>
          <cell r="CL3020">
            <v>0</v>
          </cell>
          <cell r="CM3020">
            <v>0</v>
          </cell>
        </row>
        <row r="3021">
          <cell r="F3021">
            <v>10000</v>
          </cell>
          <cell r="G3021">
            <v>10000</v>
          </cell>
          <cell r="H3021">
            <v>9953.51</v>
          </cell>
          <cell r="I3021">
            <v>0</v>
          </cell>
          <cell r="AY3021">
            <v>0</v>
          </cell>
          <cell r="CK3021">
            <v>0</v>
          </cell>
          <cell r="CL3021">
            <v>0</v>
          </cell>
          <cell r="CM3021">
            <v>0</v>
          </cell>
        </row>
        <row r="3022">
          <cell r="F3022">
            <v>46669</v>
          </cell>
          <cell r="G3022">
            <v>46669</v>
          </cell>
          <cell r="H3022">
            <v>36497.599999999999</v>
          </cell>
          <cell r="I3022">
            <v>0</v>
          </cell>
          <cell r="AY3022">
            <v>0</v>
          </cell>
          <cell r="CK3022">
            <v>0</v>
          </cell>
          <cell r="CL3022">
            <v>0</v>
          </cell>
          <cell r="CM3022">
            <v>0</v>
          </cell>
        </row>
        <row r="3023">
          <cell r="F3023">
            <v>4977</v>
          </cell>
          <cell r="G3023">
            <v>4977</v>
          </cell>
          <cell r="H3023">
            <v>3074</v>
          </cell>
          <cell r="I3023">
            <v>0</v>
          </cell>
          <cell r="AY3023">
            <v>0</v>
          </cell>
          <cell r="CK3023">
            <v>0</v>
          </cell>
          <cell r="CL3023">
            <v>0</v>
          </cell>
          <cell r="CM3023">
            <v>0</v>
          </cell>
        </row>
        <row r="3024">
          <cell r="F3024">
            <v>6877</v>
          </cell>
          <cell r="G3024">
            <v>6877</v>
          </cell>
          <cell r="H3024">
            <v>5530.84</v>
          </cell>
          <cell r="I3024">
            <v>0</v>
          </cell>
          <cell r="AY3024">
            <v>0</v>
          </cell>
          <cell r="CK3024">
            <v>0</v>
          </cell>
          <cell r="CL3024">
            <v>0</v>
          </cell>
          <cell r="CM3024">
            <v>0</v>
          </cell>
        </row>
        <row r="3025">
          <cell r="F3025">
            <v>137387</v>
          </cell>
          <cell r="G3025">
            <v>137387</v>
          </cell>
          <cell r="H3025">
            <v>78543.75</v>
          </cell>
          <cell r="I3025">
            <v>3386.83</v>
          </cell>
          <cell r="AY3025">
            <v>0</v>
          </cell>
          <cell r="CK3025">
            <v>0</v>
          </cell>
          <cell r="CL3025">
            <v>0</v>
          </cell>
          <cell r="CM3025">
            <v>0</v>
          </cell>
        </row>
        <row r="3026">
          <cell r="F3026">
            <v>2301324</v>
          </cell>
          <cell r="G3026">
            <v>2301324</v>
          </cell>
          <cell r="H3026">
            <v>1778813.18</v>
          </cell>
          <cell r="I3026">
            <v>0</v>
          </cell>
          <cell r="AY3026">
            <v>193673</v>
          </cell>
          <cell r="CK3026">
            <v>0</v>
          </cell>
          <cell r="CL3026">
            <v>0</v>
          </cell>
          <cell r="CM3026">
            <v>0</v>
          </cell>
        </row>
        <row r="3027">
          <cell r="F3027">
            <v>69732</v>
          </cell>
          <cell r="G3027">
            <v>69732</v>
          </cell>
          <cell r="H3027">
            <v>54502.5</v>
          </cell>
          <cell r="I3027">
            <v>0</v>
          </cell>
          <cell r="AY3027">
            <v>5994</v>
          </cell>
          <cell r="CK3027">
            <v>0</v>
          </cell>
          <cell r="CL3027">
            <v>0</v>
          </cell>
          <cell r="CM3027">
            <v>0</v>
          </cell>
        </row>
        <row r="3028">
          <cell r="F3028">
            <v>163035</v>
          </cell>
          <cell r="G3028">
            <v>163035</v>
          </cell>
          <cell r="H3028">
            <v>88626.4</v>
          </cell>
          <cell r="I3028">
            <v>0</v>
          </cell>
          <cell r="AY3028">
            <v>6413.42</v>
          </cell>
          <cell r="CK3028">
            <v>0</v>
          </cell>
          <cell r="CL3028">
            <v>0</v>
          </cell>
          <cell r="CM3028">
            <v>0</v>
          </cell>
        </row>
        <row r="3029">
          <cell r="F3029">
            <v>461622</v>
          </cell>
          <cell r="G3029">
            <v>461622</v>
          </cell>
          <cell r="H3029">
            <v>0</v>
          </cell>
          <cell r="I3029">
            <v>0</v>
          </cell>
          <cell r="AY3029">
            <v>0</v>
          </cell>
          <cell r="CK3029">
            <v>0</v>
          </cell>
          <cell r="CL3029">
            <v>0</v>
          </cell>
          <cell r="CM3029">
            <v>0</v>
          </cell>
        </row>
        <row r="3030">
          <cell r="F3030">
            <v>353673</v>
          </cell>
          <cell r="G3030">
            <v>353673</v>
          </cell>
          <cell r="H3030">
            <v>266637.71000000002</v>
          </cell>
          <cell r="I3030">
            <v>0</v>
          </cell>
          <cell r="AY3030">
            <v>29465.7</v>
          </cell>
          <cell r="CK3030">
            <v>0</v>
          </cell>
          <cell r="CL3030">
            <v>0</v>
          </cell>
          <cell r="CM3030">
            <v>0</v>
          </cell>
        </row>
        <row r="3031">
          <cell r="F3031">
            <v>57186</v>
          </cell>
          <cell r="G3031">
            <v>57186</v>
          </cell>
          <cell r="H3031">
            <v>44090.84</v>
          </cell>
          <cell r="I3031">
            <v>0</v>
          </cell>
          <cell r="AY3031">
            <v>4890.49</v>
          </cell>
          <cell r="CK3031">
            <v>0</v>
          </cell>
          <cell r="CL3031">
            <v>0</v>
          </cell>
          <cell r="CM3031">
            <v>0</v>
          </cell>
        </row>
        <row r="3032">
          <cell r="F3032">
            <v>112200</v>
          </cell>
          <cell r="G3032">
            <v>112200</v>
          </cell>
          <cell r="H3032">
            <v>86287.5</v>
          </cell>
          <cell r="I3032">
            <v>0</v>
          </cell>
          <cell r="AY3032">
            <v>9360</v>
          </cell>
          <cell r="CK3032">
            <v>0</v>
          </cell>
          <cell r="CL3032">
            <v>0</v>
          </cell>
          <cell r="CM3032">
            <v>0</v>
          </cell>
        </row>
        <row r="3033">
          <cell r="F3033">
            <v>52663</v>
          </cell>
          <cell r="G3033">
            <v>55869.19</v>
          </cell>
          <cell r="H3033">
            <v>55869.19</v>
          </cell>
          <cell r="I3033">
            <v>0</v>
          </cell>
          <cell r="AY3033">
            <v>0</v>
          </cell>
          <cell r="CK3033">
            <v>0</v>
          </cell>
          <cell r="CL3033">
            <v>0</v>
          </cell>
          <cell r="CM3033">
            <v>0</v>
          </cell>
        </row>
        <row r="3034">
          <cell r="F3034">
            <v>286062</v>
          </cell>
          <cell r="G3034">
            <v>286062</v>
          </cell>
          <cell r="H3034">
            <v>190404.9</v>
          </cell>
          <cell r="I3034">
            <v>0</v>
          </cell>
          <cell r="AY3034">
            <v>20404.39</v>
          </cell>
          <cell r="CK3034">
            <v>0</v>
          </cell>
          <cell r="CL3034">
            <v>0</v>
          </cell>
          <cell r="CM3034">
            <v>0</v>
          </cell>
        </row>
        <row r="3035">
          <cell r="F3035">
            <v>43740</v>
          </cell>
          <cell r="G3035">
            <v>43540</v>
          </cell>
          <cell r="H3035">
            <v>27286.52</v>
          </cell>
          <cell r="I3035">
            <v>0</v>
          </cell>
          <cell r="AY3035">
            <v>0</v>
          </cell>
          <cell r="CK3035">
            <v>0</v>
          </cell>
          <cell r="CL3035">
            <v>0</v>
          </cell>
          <cell r="CM3035">
            <v>0</v>
          </cell>
        </row>
        <row r="3036">
          <cell r="F3036">
            <v>23536</v>
          </cell>
          <cell r="G3036">
            <v>23536</v>
          </cell>
          <cell r="H3036">
            <v>17270</v>
          </cell>
          <cell r="I3036">
            <v>0</v>
          </cell>
          <cell r="AY3036">
            <v>2859</v>
          </cell>
          <cell r="CK3036">
            <v>0</v>
          </cell>
          <cell r="CL3036">
            <v>0</v>
          </cell>
          <cell r="CM3036">
            <v>0</v>
          </cell>
        </row>
        <row r="3037">
          <cell r="F3037">
            <v>0</v>
          </cell>
          <cell r="G3037">
            <v>200</v>
          </cell>
          <cell r="H3037">
            <v>0</v>
          </cell>
          <cell r="I3037">
            <v>0</v>
          </cell>
          <cell r="AY3037">
            <v>0</v>
          </cell>
          <cell r="CK3037">
            <v>0</v>
          </cell>
          <cell r="CL3037">
            <v>0</v>
          </cell>
          <cell r="CM3037">
            <v>0</v>
          </cell>
        </row>
        <row r="3038">
          <cell r="F3038">
            <v>3012</v>
          </cell>
          <cell r="G3038">
            <v>3012</v>
          </cell>
          <cell r="H3038">
            <v>1913.92</v>
          </cell>
          <cell r="I3038">
            <v>0</v>
          </cell>
          <cell r="AY3038">
            <v>0</v>
          </cell>
          <cell r="CK3038">
            <v>0</v>
          </cell>
          <cell r="CL3038">
            <v>0</v>
          </cell>
          <cell r="CM3038">
            <v>0</v>
          </cell>
        </row>
        <row r="3039">
          <cell r="F3039">
            <v>124021</v>
          </cell>
          <cell r="G3039">
            <v>117255.84</v>
          </cell>
          <cell r="H3039">
            <v>78170.559999999998</v>
          </cell>
          <cell r="I3039">
            <v>0</v>
          </cell>
          <cell r="AY3039">
            <v>0</v>
          </cell>
          <cell r="CK3039">
            <v>0</v>
          </cell>
          <cell r="CL3039">
            <v>0</v>
          </cell>
          <cell r="CM3039">
            <v>0</v>
          </cell>
        </row>
        <row r="3040">
          <cell r="F3040">
            <v>2240</v>
          </cell>
          <cell r="G3040">
            <v>2240</v>
          </cell>
          <cell r="H3040">
            <v>1495.56</v>
          </cell>
          <cell r="I3040">
            <v>94.59</v>
          </cell>
          <cell r="AY3040">
            <v>0</v>
          </cell>
          <cell r="CK3040">
            <v>0</v>
          </cell>
          <cell r="CL3040">
            <v>0</v>
          </cell>
          <cell r="CM3040">
            <v>0</v>
          </cell>
        </row>
        <row r="3041">
          <cell r="F3041">
            <v>20943</v>
          </cell>
          <cell r="G3041">
            <v>20943</v>
          </cell>
          <cell r="H3041">
            <v>11398.5</v>
          </cell>
          <cell r="I3041">
            <v>0</v>
          </cell>
          <cell r="AY3041">
            <v>430</v>
          </cell>
          <cell r="CK3041">
            <v>0</v>
          </cell>
          <cell r="CL3041">
            <v>0</v>
          </cell>
          <cell r="CM3041">
            <v>0</v>
          </cell>
        </row>
        <row r="3042">
          <cell r="F3042">
            <v>166774</v>
          </cell>
          <cell r="G3042">
            <v>166774</v>
          </cell>
          <cell r="H3042">
            <v>75762.28</v>
          </cell>
          <cell r="I3042">
            <v>9124.9500000000007</v>
          </cell>
          <cell r="AY3042">
            <v>0</v>
          </cell>
          <cell r="CK3042">
            <v>0</v>
          </cell>
          <cell r="CL3042">
            <v>0</v>
          </cell>
          <cell r="CM3042">
            <v>0</v>
          </cell>
        </row>
        <row r="3043">
          <cell r="F3043">
            <v>13239</v>
          </cell>
          <cell r="G3043">
            <v>13239</v>
          </cell>
          <cell r="H3043">
            <v>5677.5</v>
          </cell>
          <cell r="I3043">
            <v>4739.5</v>
          </cell>
          <cell r="AY3043">
            <v>0</v>
          </cell>
          <cell r="CK3043">
            <v>0</v>
          </cell>
          <cell r="CL3043">
            <v>0</v>
          </cell>
          <cell r="CM3043">
            <v>0</v>
          </cell>
        </row>
        <row r="3044">
          <cell r="F3044">
            <v>24242</v>
          </cell>
          <cell r="G3044">
            <v>24242</v>
          </cell>
          <cell r="H3044">
            <v>12161.31</v>
          </cell>
          <cell r="I3044">
            <v>184.97</v>
          </cell>
          <cell r="AY3044">
            <v>0</v>
          </cell>
          <cell r="CK3044">
            <v>0</v>
          </cell>
          <cell r="CL3044">
            <v>0</v>
          </cell>
          <cell r="CM3044">
            <v>0</v>
          </cell>
        </row>
        <row r="3045">
          <cell r="F3045">
            <v>4710</v>
          </cell>
          <cell r="G3045">
            <v>4710</v>
          </cell>
          <cell r="H3045">
            <v>4616.5</v>
          </cell>
          <cell r="I3045">
            <v>0</v>
          </cell>
          <cell r="AY3045">
            <v>0</v>
          </cell>
          <cell r="CK3045">
            <v>0</v>
          </cell>
          <cell r="CL3045">
            <v>0</v>
          </cell>
          <cell r="CM3045">
            <v>0</v>
          </cell>
        </row>
        <row r="3046">
          <cell r="F3046">
            <v>9457</v>
          </cell>
          <cell r="G3046">
            <v>9457</v>
          </cell>
          <cell r="H3046">
            <v>7284.1</v>
          </cell>
          <cell r="I3046">
            <v>0</v>
          </cell>
          <cell r="AY3046">
            <v>0</v>
          </cell>
          <cell r="CK3046">
            <v>0</v>
          </cell>
          <cell r="CL3046">
            <v>0</v>
          </cell>
          <cell r="CM3046">
            <v>0</v>
          </cell>
        </row>
        <row r="3047">
          <cell r="F3047">
            <v>2900</v>
          </cell>
          <cell r="G3047">
            <v>2900</v>
          </cell>
          <cell r="H3047">
            <v>604.6</v>
          </cell>
          <cell r="I3047">
            <v>0</v>
          </cell>
          <cell r="AY3047">
            <v>0</v>
          </cell>
          <cell r="CK3047">
            <v>0</v>
          </cell>
          <cell r="CL3047">
            <v>0</v>
          </cell>
          <cell r="CM3047">
            <v>0</v>
          </cell>
        </row>
        <row r="3048">
          <cell r="F3048">
            <v>3000</v>
          </cell>
          <cell r="G3048">
            <v>3000</v>
          </cell>
          <cell r="H3048">
            <v>1404.27</v>
          </cell>
          <cell r="I3048">
            <v>510.25</v>
          </cell>
          <cell r="AY3048">
            <v>0</v>
          </cell>
          <cell r="CK3048">
            <v>0</v>
          </cell>
          <cell r="CL3048">
            <v>0</v>
          </cell>
          <cell r="CM3048">
            <v>0</v>
          </cell>
        </row>
        <row r="3049">
          <cell r="F3049">
            <v>10000</v>
          </cell>
          <cell r="G3049">
            <v>10000</v>
          </cell>
          <cell r="H3049">
            <v>1310</v>
          </cell>
          <cell r="I3049">
            <v>0</v>
          </cell>
          <cell r="AY3049">
            <v>0</v>
          </cell>
          <cell r="CK3049">
            <v>0</v>
          </cell>
          <cell r="CL3049">
            <v>0</v>
          </cell>
          <cell r="CM3049">
            <v>0</v>
          </cell>
        </row>
        <row r="3050">
          <cell r="F3050">
            <v>1200</v>
          </cell>
          <cell r="G3050">
            <v>1200</v>
          </cell>
          <cell r="H3050">
            <v>41.8</v>
          </cell>
          <cell r="I3050">
            <v>0</v>
          </cell>
          <cell r="AY3050">
            <v>0</v>
          </cell>
          <cell r="CK3050">
            <v>0</v>
          </cell>
          <cell r="CL3050">
            <v>0</v>
          </cell>
          <cell r="CM3050">
            <v>0</v>
          </cell>
        </row>
        <row r="3051">
          <cell r="F3051">
            <v>100000</v>
          </cell>
          <cell r="G3051">
            <v>100000</v>
          </cell>
          <cell r="H3051">
            <v>44000</v>
          </cell>
          <cell r="I3051">
            <v>34155</v>
          </cell>
          <cell r="AY3051">
            <v>0</v>
          </cell>
          <cell r="CK3051">
            <v>0</v>
          </cell>
          <cell r="CL3051">
            <v>0</v>
          </cell>
          <cell r="CM3051">
            <v>0</v>
          </cell>
        </row>
        <row r="3052">
          <cell r="F3052">
            <v>105000</v>
          </cell>
          <cell r="G3052">
            <v>105000</v>
          </cell>
          <cell r="H3052">
            <v>12190.08</v>
          </cell>
          <cell r="I3052">
            <v>0</v>
          </cell>
          <cell r="AY3052">
            <v>0</v>
          </cell>
          <cell r="CK3052">
            <v>0</v>
          </cell>
          <cell r="CL3052">
            <v>0</v>
          </cell>
          <cell r="CM3052">
            <v>0</v>
          </cell>
        </row>
        <row r="3053">
          <cell r="F3053">
            <v>320481</v>
          </cell>
          <cell r="G3053">
            <v>320481</v>
          </cell>
          <cell r="H3053">
            <v>193725.22</v>
          </cell>
          <cell r="I3053">
            <v>6799.37</v>
          </cell>
          <cell r="AY3053">
            <v>4381.25</v>
          </cell>
          <cell r="CK3053">
            <v>0</v>
          </cell>
          <cell r="CL3053">
            <v>0</v>
          </cell>
          <cell r="CM3053">
            <v>0</v>
          </cell>
        </row>
        <row r="3054">
          <cell r="F3054">
            <v>2500</v>
          </cell>
          <cell r="G3054">
            <v>2500</v>
          </cell>
          <cell r="H3054">
            <v>2000</v>
          </cell>
          <cell r="I3054">
            <v>0</v>
          </cell>
          <cell r="AY3054">
            <v>0</v>
          </cell>
          <cell r="CK3054">
            <v>0</v>
          </cell>
          <cell r="CL3054">
            <v>0</v>
          </cell>
          <cell r="CM3054">
            <v>0</v>
          </cell>
        </row>
        <row r="3055">
          <cell r="F3055">
            <v>1593516</v>
          </cell>
          <cell r="G3055">
            <v>1593516</v>
          </cell>
          <cell r="H3055">
            <v>1256028</v>
          </cell>
          <cell r="I3055">
            <v>0</v>
          </cell>
          <cell r="AY3055">
            <v>131631.14000000001</v>
          </cell>
          <cell r="CK3055">
            <v>0</v>
          </cell>
          <cell r="CL3055">
            <v>0</v>
          </cell>
          <cell r="CM3055">
            <v>0</v>
          </cell>
        </row>
        <row r="3056">
          <cell r="F3056">
            <v>0</v>
          </cell>
          <cell r="G3056">
            <v>1893.73</v>
          </cell>
          <cell r="H3056">
            <v>0</v>
          </cell>
          <cell r="I3056">
            <v>0</v>
          </cell>
          <cell r="AY3056">
            <v>0</v>
          </cell>
          <cell r="CK3056">
            <v>0</v>
          </cell>
          <cell r="CL3056">
            <v>0</v>
          </cell>
          <cell r="CM3056">
            <v>0</v>
          </cell>
        </row>
        <row r="3057">
          <cell r="F3057">
            <v>86475</v>
          </cell>
          <cell r="G3057">
            <v>87473</v>
          </cell>
          <cell r="H3057">
            <v>78142.5</v>
          </cell>
          <cell r="I3057">
            <v>0</v>
          </cell>
          <cell r="AY3057">
            <v>8450</v>
          </cell>
          <cell r="CK3057">
            <v>0</v>
          </cell>
          <cell r="CL3057">
            <v>0</v>
          </cell>
          <cell r="CM3057">
            <v>0</v>
          </cell>
        </row>
        <row r="3058">
          <cell r="F3058">
            <v>121000</v>
          </cell>
          <cell r="G3058">
            <v>121000</v>
          </cell>
          <cell r="H3058">
            <v>61090.01</v>
          </cell>
          <cell r="I3058">
            <v>0</v>
          </cell>
          <cell r="AY3058">
            <v>0</v>
          </cell>
          <cell r="CK3058">
            <v>0</v>
          </cell>
          <cell r="CL3058">
            <v>0</v>
          </cell>
          <cell r="CM3058">
            <v>0</v>
          </cell>
        </row>
        <row r="3059">
          <cell r="F3059">
            <v>328627</v>
          </cell>
          <cell r="G3059">
            <v>328627</v>
          </cell>
          <cell r="H3059">
            <v>0</v>
          </cell>
          <cell r="I3059">
            <v>0</v>
          </cell>
          <cell r="AY3059">
            <v>0</v>
          </cell>
          <cell r="CK3059">
            <v>0</v>
          </cell>
          <cell r="CL3059">
            <v>0</v>
          </cell>
          <cell r="CM3059">
            <v>0</v>
          </cell>
        </row>
        <row r="3060">
          <cell r="F3060">
            <v>239502</v>
          </cell>
          <cell r="G3060">
            <v>239502</v>
          </cell>
          <cell r="H3060">
            <v>183909.39</v>
          </cell>
          <cell r="I3060">
            <v>0</v>
          </cell>
          <cell r="AY3060">
            <v>19527.22</v>
          </cell>
          <cell r="CK3060">
            <v>0</v>
          </cell>
          <cell r="CL3060">
            <v>0</v>
          </cell>
          <cell r="CM3060">
            <v>0</v>
          </cell>
        </row>
        <row r="3061">
          <cell r="F3061">
            <v>39680</v>
          </cell>
          <cell r="G3061">
            <v>39680</v>
          </cell>
          <cell r="H3061">
            <v>31220.16</v>
          </cell>
          <cell r="I3061">
            <v>0</v>
          </cell>
          <cell r="AY3061">
            <v>3333.43</v>
          </cell>
          <cell r="CK3061">
            <v>0</v>
          </cell>
          <cell r="CL3061">
            <v>0</v>
          </cell>
          <cell r="CM3061">
            <v>0</v>
          </cell>
        </row>
        <row r="3062">
          <cell r="F3062">
            <v>66000</v>
          </cell>
          <cell r="G3062">
            <v>66000</v>
          </cell>
          <cell r="H3062">
            <v>51070.5</v>
          </cell>
          <cell r="I3062">
            <v>0</v>
          </cell>
          <cell r="AY3062">
            <v>5265</v>
          </cell>
          <cell r="CK3062">
            <v>0</v>
          </cell>
          <cell r="CL3062">
            <v>0</v>
          </cell>
          <cell r="CM3062">
            <v>0</v>
          </cell>
        </row>
        <row r="3063">
          <cell r="F3063">
            <v>37420</v>
          </cell>
          <cell r="G3063">
            <v>39659.01</v>
          </cell>
          <cell r="H3063">
            <v>39659.01</v>
          </cell>
          <cell r="I3063">
            <v>0</v>
          </cell>
          <cell r="AY3063">
            <v>0</v>
          </cell>
          <cell r="CK3063">
            <v>0</v>
          </cell>
          <cell r="CL3063">
            <v>0</v>
          </cell>
          <cell r="CM3063">
            <v>0</v>
          </cell>
        </row>
        <row r="3064">
          <cell r="F3064">
            <v>218774</v>
          </cell>
          <cell r="G3064">
            <v>218774</v>
          </cell>
          <cell r="H3064">
            <v>157370.44</v>
          </cell>
          <cell r="I3064">
            <v>0</v>
          </cell>
          <cell r="AY3064">
            <v>16347.65</v>
          </cell>
          <cell r="CK3064">
            <v>0</v>
          </cell>
          <cell r="CL3064">
            <v>0</v>
          </cell>
          <cell r="CM3064">
            <v>0</v>
          </cell>
        </row>
        <row r="3065">
          <cell r="F3065">
            <v>18111</v>
          </cell>
          <cell r="G3065">
            <v>13883</v>
          </cell>
          <cell r="H3065">
            <v>10803.4</v>
          </cell>
          <cell r="I3065">
            <v>0</v>
          </cell>
          <cell r="AY3065">
            <v>22.2</v>
          </cell>
          <cell r="CK3065">
            <v>0</v>
          </cell>
          <cell r="CL3065">
            <v>0</v>
          </cell>
          <cell r="CM3065">
            <v>0</v>
          </cell>
        </row>
        <row r="3066">
          <cell r="F3066">
            <v>2558</v>
          </cell>
          <cell r="G3066">
            <v>2504.2199999999998</v>
          </cell>
          <cell r="H3066">
            <v>2504.2199999999998</v>
          </cell>
          <cell r="I3066">
            <v>0</v>
          </cell>
          <cell r="AY3066">
            <v>194.79</v>
          </cell>
          <cell r="CK3066">
            <v>0</v>
          </cell>
          <cell r="CL3066">
            <v>0</v>
          </cell>
          <cell r="CM3066">
            <v>0</v>
          </cell>
        </row>
        <row r="3068">
          <cell r="F3068">
            <v>1852</v>
          </cell>
          <cell r="G3068">
            <v>1852</v>
          </cell>
          <cell r="H3068">
            <v>50.4</v>
          </cell>
          <cell r="I3068">
            <v>0</v>
          </cell>
          <cell r="AY3068">
            <v>0</v>
          </cell>
          <cell r="CK3068">
            <v>0</v>
          </cell>
          <cell r="CL3068">
            <v>0</v>
          </cell>
          <cell r="CM3068">
            <v>0</v>
          </cell>
        </row>
        <row r="3069">
          <cell r="F3069">
            <v>742</v>
          </cell>
          <cell r="G3069">
            <v>742</v>
          </cell>
          <cell r="H3069">
            <v>0</v>
          </cell>
          <cell r="I3069">
            <v>0</v>
          </cell>
          <cell r="AY3069">
            <v>0</v>
          </cell>
          <cell r="CK3069">
            <v>0</v>
          </cell>
          <cell r="CL3069">
            <v>0</v>
          </cell>
          <cell r="CM3069">
            <v>0</v>
          </cell>
        </row>
        <row r="3070">
          <cell r="F3070">
            <v>10000</v>
          </cell>
          <cell r="G3070">
            <v>10000</v>
          </cell>
          <cell r="H3070">
            <v>7051.09</v>
          </cell>
          <cell r="I3070">
            <v>2900</v>
          </cell>
          <cell r="AY3070">
            <v>0</v>
          </cell>
          <cell r="CK3070">
            <v>0</v>
          </cell>
          <cell r="CL3070">
            <v>0</v>
          </cell>
          <cell r="CM3070">
            <v>0</v>
          </cell>
        </row>
        <row r="3071">
          <cell r="F3071">
            <v>803</v>
          </cell>
          <cell r="G3071">
            <v>803</v>
          </cell>
          <cell r="H3071">
            <v>150</v>
          </cell>
          <cell r="I3071">
            <v>115</v>
          </cell>
          <cell r="AY3071">
            <v>0</v>
          </cell>
          <cell r="CK3071">
            <v>0</v>
          </cell>
          <cell r="CL3071">
            <v>0</v>
          </cell>
          <cell r="CM3071">
            <v>0</v>
          </cell>
        </row>
        <row r="3072">
          <cell r="F3072">
            <v>132237</v>
          </cell>
          <cell r="G3072">
            <v>132237</v>
          </cell>
          <cell r="H3072">
            <v>94792.15</v>
          </cell>
          <cell r="I3072">
            <v>7197.05</v>
          </cell>
          <cell r="AY3072">
            <v>0</v>
          </cell>
          <cell r="CK3072">
            <v>0</v>
          </cell>
          <cell r="CL3072">
            <v>0</v>
          </cell>
          <cell r="CM3072">
            <v>0</v>
          </cell>
        </row>
        <row r="3073">
          <cell r="F3073">
            <v>5935</v>
          </cell>
          <cell r="G3073">
            <v>5935</v>
          </cell>
          <cell r="H3073">
            <v>376</v>
          </cell>
          <cell r="I3073">
            <v>2000</v>
          </cell>
          <cell r="AY3073">
            <v>376</v>
          </cell>
          <cell r="CK3073">
            <v>0</v>
          </cell>
          <cell r="CL3073">
            <v>0</v>
          </cell>
          <cell r="CM3073">
            <v>0</v>
          </cell>
        </row>
        <row r="3074">
          <cell r="F3074">
            <v>2000</v>
          </cell>
          <cell r="G3074">
            <v>2000</v>
          </cell>
          <cell r="H3074">
            <v>500</v>
          </cell>
          <cell r="I3074">
            <v>0</v>
          </cell>
          <cell r="AY3074">
            <v>0</v>
          </cell>
          <cell r="CK3074">
            <v>0</v>
          </cell>
          <cell r="CL3074">
            <v>0</v>
          </cell>
          <cell r="CM3074">
            <v>0</v>
          </cell>
        </row>
        <row r="3075">
          <cell r="F3075">
            <v>9000</v>
          </cell>
          <cell r="G3075">
            <v>9000</v>
          </cell>
          <cell r="H3075">
            <v>584.15</v>
          </cell>
          <cell r="I3075">
            <v>5188</v>
          </cell>
          <cell r="AY3075">
            <v>584.15</v>
          </cell>
          <cell r="CK3075">
            <v>0</v>
          </cell>
          <cell r="CL3075">
            <v>0</v>
          </cell>
          <cell r="CM3075">
            <v>0</v>
          </cell>
        </row>
        <row r="3076">
          <cell r="F3076">
            <v>15782</v>
          </cell>
          <cell r="G3076">
            <v>15782</v>
          </cell>
          <cell r="H3076">
            <v>11992.98</v>
          </cell>
          <cell r="I3076">
            <v>0</v>
          </cell>
          <cell r="AY3076">
            <v>0</v>
          </cell>
          <cell r="CK3076">
            <v>0</v>
          </cell>
          <cell r="CL3076">
            <v>0</v>
          </cell>
          <cell r="CM3076">
            <v>0</v>
          </cell>
        </row>
        <row r="3077">
          <cell r="F3077">
            <v>17943</v>
          </cell>
          <cell r="G3077">
            <v>17943</v>
          </cell>
          <cell r="H3077">
            <v>8581.15</v>
          </cell>
          <cell r="I3077">
            <v>4853.8</v>
          </cell>
          <cell r="AY3077">
            <v>0</v>
          </cell>
          <cell r="CK3077">
            <v>0</v>
          </cell>
          <cell r="CL3077">
            <v>0</v>
          </cell>
          <cell r="CM3077">
            <v>0</v>
          </cell>
        </row>
        <row r="3078">
          <cell r="F3078">
            <v>1728</v>
          </cell>
          <cell r="G3078">
            <v>1728</v>
          </cell>
          <cell r="H3078">
            <v>368</v>
          </cell>
          <cell r="I3078">
            <v>0</v>
          </cell>
          <cell r="AY3078">
            <v>0</v>
          </cell>
          <cell r="CK3078">
            <v>0</v>
          </cell>
          <cell r="CL3078">
            <v>0</v>
          </cell>
          <cell r="CM3078">
            <v>0</v>
          </cell>
        </row>
        <row r="3079">
          <cell r="F3079">
            <v>1000</v>
          </cell>
          <cell r="G3079">
            <v>1000</v>
          </cell>
          <cell r="H3079">
            <v>765.6</v>
          </cell>
          <cell r="I3079">
            <v>0</v>
          </cell>
          <cell r="AY3079">
            <v>173</v>
          </cell>
          <cell r="CK3079">
            <v>0</v>
          </cell>
          <cell r="CL3079">
            <v>0</v>
          </cell>
          <cell r="CM3079">
            <v>0</v>
          </cell>
        </row>
        <row r="3080">
          <cell r="F3080">
            <v>203910</v>
          </cell>
          <cell r="G3080">
            <v>203910</v>
          </cell>
          <cell r="H3080">
            <v>110298.31</v>
          </cell>
          <cell r="I3080">
            <v>0</v>
          </cell>
          <cell r="AY3080">
            <v>245.35</v>
          </cell>
          <cell r="CK3080">
            <v>0</v>
          </cell>
          <cell r="CL3080">
            <v>0</v>
          </cell>
          <cell r="CM3080">
            <v>0</v>
          </cell>
        </row>
        <row r="3081">
          <cell r="F3081">
            <v>2158212</v>
          </cell>
          <cell r="G3081">
            <v>2158212</v>
          </cell>
          <cell r="H3081">
            <v>1754772.1</v>
          </cell>
          <cell r="I3081">
            <v>0</v>
          </cell>
          <cell r="AY3081">
            <v>181225</v>
          </cell>
          <cell r="CK3081">
            <v>0</v>
          </cell>
          <cell r="CL3081">
            <v>0</v>
          </cell>
          <cell r="CM3081">
            <v>0</v>
          </cell>
        </row>
        <row r="3082">
          <cell r="F3082">
            <v>12708</v>
          </cell>
          <cell r="G3082">
            <v>12708</v>
          </cell>
          <cell r="H3082">
            <v>10573.5</v>
          </cell>
          <cell r="I3082">
            <v>0</v>
          </cell>
          <cell r="AY3082">
            <v>1113</v>
          </cell>
          <cell r="CK3082">
            <v>0</v>
          </cell>
          <cell r="CL3082">
            <v>0</v>
          </cell>
          <cell r="CM3082">
            <v>0</v>
          </cell>
        </row>
        <row r="3083">
          <cell r="F3083">
            <v>129632</v>
          </cell>
          <cell r="G3083">
            <v>129632</v>
          </cell>
          <cell r="H3083">
            <v>67738.84</v>
          </cell>
          <cell r="I3083">
            <v>0</v>
          </cell>
          <cell r="AY3083">
            <v>0</v>
          </cell>
          <cell r="CK3083">
            <v>0</v>
          </cell>
          <cell r="CL3083">
            <v>0</v>
          </cell>
          <cell r="CM3083">
            <v>0</v>
          </cell>
        </row>
        <row r="3084">
          <cell r="F3084">
            <v>422123</v>
          </cell>
          <cell r="G3084">
            <v>422123</v>
          </cell>
          <cell r="H3084">
            <v>0</v>
          </cell>
          <cell r="I3084">
            <v>0</v>
          </cell>
          <cell r="AY3084">
            <v>0</v>
          </cell>
          <cell r="CK3084">
            <v>0</v>
          </cell>
          <cell r="CL3084">
            <v>0</v>
          </cell>
          <cell r="CM3084">
            <v>0</v>
          </cell>
        </row>
        <row r="3085">
          <cell r="F3085">
            <v>0</v>
          </cell>
          <cell r="G3085">
            <v>6011.77</v>
          </cell>
          <cell r="H3085">
            <v>6011.77</v>
          </cell>
          <cell r="I3085">
            <v>0</v>
          </cell>
          <cell r="AY3085">
            <v>0</v>
          </cell>
          <cell r="CK3085">
            <v>0</v>
          </cell>
          <cell r="CL3085">
            <v>0</v>
          </cell>
          <cell r="CM3085">
            <v>0</v>
          </cell>
        </row>
        <row r="3086">
          <cell r="F3086">
            <v>355807</v>
          </cell>
          <cell r="G3086">
            <v>355807</v>
          </cell>
          <cell r="H3086">
            <v>283493.36</v>
          </cell>
          <cell r="I3086">
            <v>0</v>
          </cell>
          <cell r="AY3086">
            <v>29743.51</v>
          </cell>
          <cell r="CK3086">
            <v>0</v>
          </cell>
          <cell r="CL3086">
            <v>0</v>
          </cell>
          <cell r="CM3086">
            <v>0</v>
          </cell>
        </row>
        <row r="3087">
          <cell r="F3087">
            <v>52117</v>
          </cell>
          <cell r="G3087">
            <v>52117</v>
          </cell>
          <cell r="H3087">
            <v>42285.599999999999</v>
          </cell>
          <cell r="I3087">
            <v>0</v>
          </cell>
          <cell r="AY3087">
            <v>4443.12</v>
          </cell>
          <cell r="CK3087">
            <v>0</v>
          </cell>
          <cell r="CL3087">
            <v>0</v>
          </cell>
          <cell r="CM3087">
            <v>0</v>
          </cell>
        </row>
        <row r="3088">
          <cell r="F3088">
            <v>178200</v>
          </cell>
          <cell r="G3088">
            <v>178200</v>
          </cell>
          <cell r="H3088">
            <v>141141</v>
          </cell>
          <cell r="I3088">
            <v>0</v>
          </cell>
          <cell r="AY3088">
            <v>14625</v>
          </cell>
          <cell r="CK3088">
            <v>0</v>
          </cell>
          <cell r="CL3088">
            <v>0</v>
          </cell>
          <cell r="CM3088">
            <v>0</v>
          </cell>
        </row>
        <row r="3089">
          <cell r="F3089">
            <v>48243</v>
          </cell>
          <cell r="G3089">
            <v>56289.16</v>
          </cell>
          <cell r="H3089">
            <v>56289.16</v>
          </cell>
          <cell r="I3089">
            <v>0</v>
          </cell>
          <cell r="AY3089">
            <v>0</v>
          </cell>
          <cell r="CK3089">
            <v>0</v>
          </cell>
          <cell r="CL3089">
            <v>0</v>
          </cell>
          <cell r="CM3089">
            <v>0</v>
          </cell>
        </row>
        <row r="3090">
          <cell r="F3090">
            <v>195143</v>
          </cell>
          <cell r="G3090">
            <v>195143</v>
          </cell>
          <cell r="H3090">
            <v>129987.61</v>
          </cell>
          <cell r="I3090">
            <v>0</v>
          </cell>
          <cell r="AY3090">
            <v>12742.48</v>
          </cell>
          <cell r="CK3090">
            <v>0</v>
          </cell>
          <cell r="CL3090">
            <v>0</v>
          </cell>
          <cell r="CM3090">
            <v>0</v>
          </cell>
        </row>
        <row r="3091">
          <cell r="F3091">
            <v>52479</v>
          </cell>
          <cell r="G3091">
            <v>57097</v>
          </cell>
          <cell r="H3091">
            <v>38575.120000000003</v>
          </cell>
          <cell r="I3091">
            <v>0</v>
          </cell>
          <cell r="AY3091">
            <v>0</v>
          </cell>
          <cell r="CK3091">
            <v>0</v>
          </cell>
          <cell r="CL3091">
            <v>0</v>
          </cell>
          <cell r="CM3091">
            <v>0</v>
          </cell>
        </row>
        <row r="3092">
          <cell r="F3092">
            <v>11000</v>
          </cell>
          <cell r="G3092">
            <v>16182</v>
          </cell>
          <cell r="H3092">
            <v>15049</v>
          </cell>
          <cell r="I3092">
            <v>0</v>
          </cell>
          <cell r="AY3092">
            <v>0</v>
          </cell>
          <cell r="CK3092">
            <v>0</v>
          </cell>
          <cell r="CL3092">
            <v>0</v>
          </cell>
          <cell r="CM3092">
            <v>0</v>
          </cell>
        </row>
        <row r="3093">
          <cell r="F3093">
            <v>4830</v>
          </cell>
          <cell r="G3093">
            <v>5681.01</v>
          </cell>
          <cell r="H3093">
            <v>5681.01</v>
          </cell>
          <cell r="I3093">
            <v>0</v>
          </cell>
          <cell r="AY3093">
            <v>0</v>
          </cell>
          <cell r="CK3093">
            <v>0</v>
          </cell>
          <cell r="CL3093">
            <v>0</v>
          </cell>
          <cell r="CM3093">
            <v>0</v>
          </cell>
        </row>
        <row r="3094">
          <cell r="F3094">
            <v>61433</v>
          </cell>
          <cell r="G3094">
            <v>61433</v>
          </cell>
          <cell r="H3094">
            <v>0</v>
          </cell>
          <cell r="I3094">
            <v>0</v>
          </cell>
          <cell r="AY3094">
            <v>0</v>
          </cell>
          <cell r="CK3094">
            <v>0</v>
          </cell>
          <cell r="CL3094">
            <v>0</v>
          </cell>
          <cell r="CM3094">
            <v>0</v>
          </cell>
        </row>
        <row r="3095">
          <cell r="F3095">
            <v>30000</v>
          </cell>
          <cell r="G3095">
            <v>30000</v>
          </cell>
          <cell r="H3095">
            <v>24810.37</v>
          </cell>
          <cell r="I3095">
            <v>3449.08</v>
          </cell>
          <cell r="AY3095">
            <v>0</v>
          </cell>
          <cell r="CK3095">
            <v>0</v>
          </cell>
          <cell r="CL3095">
            <v>0</v>
          </cell>
          <cell r="CM3095">
            <v>0</v>
          </cell>
        </row>
        <row r="3096">
          <cell r="F3096">
            <v>20000</v>
          </cell>
          <cell r="G3096">
            <v>20000</v>
          </cell>
          <cell r="H3096">
            <v>9600</v>
          </cell>
          <cell r="I3096">
            <v>0</v>
          </cell>
          <cell r="AY3096">
            <v>0</v>
          </cell>
          <cell r="CK3096">
            <v>0</v>
          </cell>
          <cell r="CL3096">
            <v>0</v>
          </cell>
          <cell r="CM3096">
            <v>0</v>
          </cell>
        </row>
        <row r="3097">
          <cell r="F3097">
            <v>134532</v>
          </cell>
          <cell r="G3097">
            <v>134532</v>
          </cell>
          <cell r="H3097">
            <v>96391.7</v>
          </cell>
          <cell r="I3097">
            <v>14503.76</v>
          </cell>
          <cell r="AY3097">
            <v>0</v>
          </cell>
          <cell r="CK3097">
            <v>0</v>
          </cell>
          <cell r="CL3097">
            <v>0</v>
          </cell>
          <cell r="CM3097">
            <v>0</v>
          </cell>
        </row>
        <row r="3098">
          <cell r="F3098">
            <v>16856</v>
          </cell>
          <cell r="G3098">
            <v>16856</v>
          </cell>
          <cell r="H3098">
            <v>9292.08</v>
          </cell>
          <cell r="I3098">
            <v>2059.5</v>
          </cell>
          <cell r="AY3098">
            <v>0</v>
          </cell>
          <cell r="CK3098">
            <v>0</v>
          </cell>
          <cell r="CL3098">
            <v>0</v>
          </cell>
          <cell r="CM3098">
            <v>0</v>
          </cell>
        </row>
        <row r="3099">
          <cell r="F3099">
            <v>16698</v>
          </cell>
          <cell r="G3099">
            <v>28698</v>
          </cell>
          <cell r="H3099">
            <v>26963.39</v>
          </cell>
          <cell r="I3099">
            <v>0</v>
          </cell>
          <cell r="AY3099">
            <v>0</v>
          </cell>
          <cell r="CK3099">
            <v>0</v>
          </cell>
          <cell r="CL3099">
            <v>0</v>
          </cell>
          <cell r="CM3099">
            <v>0</v>
          </cell>
        </row>
        <row r="3100">
          <cell r="F3100">
            <v>2893</v>
          </cell>
          <cell r="G3100">
            <v>5893</v>
          </cell>
          <cell r="H3100">
            <v>3255.6</v>
          </cell>
          <cell r="I3100">
            <v>627.1</v>
          </cell>
          <cell r="AY3100">
            <v>0</v>
          </cell>
          <cell r="CK3100">
            <v>0</v>
          </cell>
          <cell r="CL3100">
            <v>0</v>
          </cell>
          <cell r="CM3100">
            <v>0</v>
          </cell>
        </row>
        <row r="3101">
          <cell r="F3101">
            <v>6814</v>
          </cell>
          <cell r="G3101">
            <v>15814</v>
          </cell>
          <cell r="H3101">
            <v>8845.9</v>
          </cell>
          <cell r="I3101">
            <v>5620.17</v>
          </cell>
          <cell r="AY3101">
            <v>0</v>
          </cell>
          <cell r="CK3101">
            <v>0</v>
          </cell>
          <cell r="CL3101">
            <v>0</v>
          </cell>
          <cell r="CM3101">
            <v>0</v>
          </cell>
        </row>
        <row r="3102">
          <cell r="F3102">
            <v>1500</v>
          </cell>
          <cell r="G3102">
            <v>1500</v>
          </cell>
          <cell r="H3102">
            <v>0</v>
          </cell>
          <cell r="I3102">
            <v>0</v>
          </cell>
          <cell r="AY3102">
            <v>0</v>
          </cell>
          <cell r="CK3102">
            <v>0</v>
          </cell>
          <cell r="CL3102">
            <v>0</v>
          </cell>
          <cell r="CM3102">
            <v>0</v>
          </cell>
        </row>
        <row r="3103">
          <cell r="F3103">
            <v>94683</v>
          </cell>
          <cell r="G3103">
            <v>86083</v>
          </cell>
          <cell r="H3103">
            <v>64994.44</v>
          </cell>
          <cell r="I3103">
            <v>0</v>
          </cell>
          <cell r="AY3103">
            <v>0</v>
          </cell>
          <cell r="CK3103">
            <v>0</v>
          </cell>
          <cell r="CL3103">
            <v>0</v>
          </cell>
          <cell r="CM3103">
            <v>0</v>
          </cell>
        </row>
        <row r="3104">
          <cell r="F3104">
            <v>11699</v>
          </cell>
          <cell r="G3104">
            <v>11079</v>
          </cell>
          <cell r="H3104">
            <v>7240.38</v>
          </cell>
          <cell r="I3104">
            <v>0</v>
          </cell>
          <cell r="AY3104">
            <v>0</v>
          </cell>
          <cell r="CK3104">
            <v>0</v>
          </cell>
          <cell r="CL3104">
            <v>0</v>
          </cell>
          <cell r="CM3104">
            <v>0</v>
          </cell>
        </row>
        <row r="3105">
          <cell r="F3105">
            <v>7750</v>
          </cell>
          <cell r="G3105">
            <v>37450</v>
          </cell>
          <cell r="H3105">
            <v>30263.61</v>
          </cell>
          <cell r="I3105">
            <v>0</v>
          </cell>
          <cell r="AY3105">
            <v>0</v>
          </cell>
          <cell r="CK3105">
            <v>0</v>
          </cell>
          <cell r="CL3105">
            <v>0</v>
          </cell>
          <cell r="CM3105">
            <v>0</v>
          </cell>
        </row>
        <row r="3106">
          <cell r="F3106">
            <v>28000</v>
          </cell>
          <cell r="G3106">
            <v>4000</v>
          </cell>
          <cell r="H3106">
            <v>0</v>
          </cell>
          <cell r="I3106">
            <v>0</v>
          </cell>
          <cell r="AY3106">
            <v>0</v>
          </cell>
          <cell r="CK3106">
            <v>0</v>
          </cell>
          <cell r="CL3106">
            <v>0</v>
          </cell>
          <cell r="CM3106">
            <v>0</v>
          </cell>
        </row>
        <row r="3107">
          <cell r="F3107">
            <v>200000</v>
          </cell>
          <cell r="G3107">
            <v>205250</v>
          </cell>
          <cell r="H3107">
            <v>205158.86</v>
          </cell>
          <cell r="I3107">
            <v>0</v>
          </cell>
          <cell r="AY3107">
            <v>0</v>
          </cell>
          <cell r="CK3107">
            <v>0</v>
          </cell>
          <cell r="CL3107">
            <v>0</v>
          </cell>
          <cell r="CM3107">
            <v>0</v>
          </cell>
        </row>
        <row r="3108">
          <cell r="F3108">
            <v>40000</v>
          </cell>
          <cell r="G3108">
            <v>40000</v>
          </cell>
          <cell r="H3108">
            <v>13493.92</v>
          </cell>
          <cell r="I3108">
            <v>0</v>
          </cell>
          <cell r="AY3108">
            <v>0</v>
          </cell>
          <cell r="CK3108">
            <v>0</v>
          </cell>
          <cell r="CL3108">
            <v>0</v>
          </cell>
          <cell r="CM3108">
            <v>0</v>
          </cell>
        </row>
        <row r="3109">
          <cell r="F3109">
            <v>0</v>
          </cell>
          <cell r="G3109">
            <v>1520</v>
          </cell>
          <cell r="H3109">
            <v>0</v>
          </cell>
          <cell r="I3109">
            <v>0</v>
          </cell>
          <cell r="AY3109">
            <v>0</v>
          </cell>
          <cell r="CK3109">
            <v>0</v>
          </cell>
          <cell r="CL3109">
            <v>0</v>
          </cell>
          <cell r="CM3109">
            <v>0</v>
          </cell>
        </row>
        <row r="3110">
          <cell r="F3110">
            <v>50000</v>
          </cell>
          <cell r="G3110">
            <v>50000</v>
          </cell>
          <cell r="H3110">
            <v>410.55</v>
          </cell>
          <cell r="I3110">
            <v>0</v>
          </cell>
          <cell r="AY3110">
            <v>0</v>
          </cell>
          <cell r="CK3110">
            <v>0</v>
          </cell>
          <cell r="CL3110">
            <v>0</v>
          </cell>
          <cell r="CM3110">
            <v>0</v>
          </cell>
        </row>
        <row r="3111">
          <cell r="F3111">
            <v>299668</v>
          </cell>
          <cell r="G3111">
            <v>299668</v>
          </cell>
          <cell r="H3111">
            <v>183370.28</v>
          </cell>
          <cell r="I3111">
            <v>1251.23</v>
          </cell>
          <cell r="AY3111">
            <v>7914.29</v>
          </cell>
          <cell r="CK3111">
            <v>0</v>
          </cell>
          <cell r="CL3111">
            <v>0</v>
          </cell>
          <cell r="CM3111">
            <v>0</v>
          </cell>
        </row>
        <row r="3112">
          <cell r="F3112">
            <v>6500</v>
          </cell>
          <cell r="G3112">
            <v>6500</v>
          </cell>
          <cell r="H3112">
            <v>2282.6</v>
          </cell>
          <cell r="I3112">
            <v>0</v>
          </cell>
          <cell r="AY3112">
            <v>0</v>
          </cell>
          <cell r="CK3112">
            <v>0</v>
          </cell>
          <cell r="CL3112">
            <v>0</v>
          </cell>
          <cell r="CM3112">
            <v>0</v>
          </cell>
        </row>
        <row r="3113">
          <cell r="F3113">
            <v>0</v>
          </cell>
          <cell r="G3113">
            <v>36500</v>
          </cell>
          <cell r="H3113">
            <v>36171.46</v>
          </cell>
          <cell r="I3113">
            <v>0</v>
          </cell>
          <cell r="AY3113">
            <v>0</v>
          </cell>
          <cell r="CK3113">
            <v>0</v>
          </cell>
          <cell r="CL3113">
            <v>0</v>
          </cell>
          <cell r="CM3113">
            <v>0</v>
          </cell>
        </row>
        <row r="3114">
          <cell r="F3114">
            <v>1855080</v>
          </cell>
          <cell r="G3114">
            <v>1855080</v>
          </cell>
          <cell r="H3114">
            <v>1464407.34</v>
          </cell>
          <cell r="I3114">
            <v>0</v>
          </cell>
          <cell r="AY3114">
            <v>162816.34</v>
          </cell>
          <cell r="CK3114">
            <v>0</v>
          </cell>
          <cell r="CL3114">
            <v>0</v>
          </cell>
          <cell r="CM3114">
            <v>0</v>
          </cell>
        </row>
        <row r="3115">
          <cell r="F3115">
            <v>47989</v>
          </cell>
          <cell r="G3115">
            <v>47989</v>
          </cell>
          <cell r="H3115">
            <v>38631</v>
          </cell>
          <cell r="I3115">
            <v>0</v>
          </cell>
          <cell r="AY3115">
            <v>4416</v>
          </cell>
          <cell r="CK3115">
            <v>0</v>
          </cell>
          <cell r="CL3115">
            <v>0</v>
          </cell>
          <cell r="CM3115">
            <v>0</v>
          </cell>
        </row>
        <row r="3116">
          <cell r="F3116">
            <v>126967</v>
          </cell>
          <cell r="G3116">
            <v>126967</v>
          </cell>
          <cell r="H3116">
            <v>66000.86</v>
          </cell>
          <cell r="I3116">
            <v>0</v>
          </cell>
          <cell r="AY3116">
            <v>2520.6999999999998</v>
          </cell>
          <cell r="CK3116">
            <v>0</v>
          </cell>
          <cell r="CL3116">
            <v>0</v>
          </cell>
          <cell r="CM3116">
            <v>0</v>
          </cell>
        </row>
        <row r="3117">
          <cell r="F3117">
            <v>370522</v>
          </cell>
          <cell r="G3117">
            <v>370522</v>
          </cell>
          <cell r="H3117">
            <v>0</v>
          </cell>
          <cell r="I3117">
            <v>0</v>
          </cell>
          <cell r="AY3117">
            <v>0</v>
          </cell>
          <cell r="CK3117">
            <v>0</v>
          </cell>
          <cell r="CL3117">
            <v>0</v>
          </cell>
          <cell r="CM3117">
            <v>0</v>
          </cell>
        </row>
        <row r="3118">
          <cell r="F3118">
            <v>266817</v>
          </cell>
          <cell r="G3118">
            <v>266817</v>
          </cell>
          <cell r="H3118">
            <v>204987.27</v>
          </cell>
          <cell r="I3118">
            <v>0</v>
          </cell>
          <cell r="AY3118">
            <v>23135.61</v>
          </cell>
          <cell r="CK3118">
            <v>0</v>
          </cell>
          <cell r="CL3118">
            <v>0</v>
          </cell>
          <cell r="CM3118">
            <v>0</v>
          </cell>
        </row>
        <row r="3119">
          <cell r="F3119">
            <v>45331</v>
          </cell>
          <cell r="G3119">
            <v>45331</v>
          </cell>
          <cell r="H3119">
            <v>35665.480000000003</v>
          </cell>
          <cell r="I3119">
            <v>0</v>
          </cell>
          <cell r="AY3119">
            <v>4040.25</v>
          </cell>
          <cell r="CK3119">
            <v>0</v>
          </cell>
          <cell r="CL3119">
            <v>0</v>
          </cell>
          <cell r="CM3119">
            <v>0</v>
          </cell>
        </row>
        <row r="3120">
          <cell r="F3120">
            <v>59400</v>
          </cell>
          <cell r="G3120">
            <v>59400</v>
          </cell>
          <cell r="H3120">
            <v>47357.7</v>
          </cell>
          <cell r="I3120">
            <v>0</v>
          </cell>
          <cell r="AY3120">
            <v>5265</v>
          </cell>
          <cell r="CK3120">
            <v>0</v>
          </cell>
          <cell r="CL3120">
            <v>0</v>
          </cell>
          <cell r="CM3120">
            <v>0</v>
          </cell>
        </row>
        <row r="3121">
          <cell r="F3121">
            <v>42345</v>
          </cell>
          <cell r="G3121">
            <v>44363.7</v>
          </cell>
          <cell r="H3121">
            <v>44363.7</v>
          </cell>
          <cell r="I3121">
            <v>0</v>
          </cell>
          <cell r="AY3121">
            <v>0</v>
          </cell>
          <cell r="CK3121">
            <v>0</v>
          </cell>
          <cell r="CL3121">
            <v>0</v>
          </cell>
          <cell r="CM3121">
            <v>0</v>
          </cell>
        </row>
        <row r="3122">
          <cell r="F3122">
            <v>245587</v>
          </cell>
          <cell r="G3122">
            <v>245587</v>
          </cell>
          <cell r="H3122">
            <v>170629.59</v>
          </cell>
          <cell r="I3122">
            <v>0</v>
          </cell>
          <cell r="AY3122">
            <v>18397.47</v>
          </cell>
          <cell r="CK3122">
            <v>0</v>
          </cell>
          <cell r="CL3122">
            <v>0</v>
          </cell>
          <cell r="CM3122">
            <v>0</v>
          </cell>
        </row>
        <row r="3123">
          <cell r="F3123">
            <v>25000</v>
          </cell>
          <cell r="G3123">
            <v>25000</v>
          </cell>
          <cell r="H3123">
            <v>12826</v>
          </cell>
          <cell r="I3123">
            <v>4896</v>
          </cell>
          <cell r="AY3123">
            <v>0</v>
          </cell>
          <cell r="CK3123">
            <v>0</v>
          </cell>
          <cell r="CL3123">
            <v>0</v>
          </cell>
          <cell r="CM3123">
            <v>0</v>
          </cell>
        </row>
        <row r="3124">
          <cell r="F3124">
            <v>266099</v>
          </cell>
          <cell r="G3124">
            <v>255785.16</v>
          </cell>
          <cell r="H3124">
            <v>191426.31</v>
          </cell>
          <cell r="I3124">
            <v>0</v>
          </cell>
          <cell r="AY3124">
            <v>0</v>
          </cell>
          <cell r="CK3124">
            <v>0</v>
          </cell>
          <cell r="CL3124">
            <v>0</v>
          </cell>
          <cell r="CM3124">
            <v>0</v>
          </cell>
        </row>
        <row r="3125">
          <cell r="F3125">
            <v>20000</v>
          </cell>
          <cell r="G3125">
            <v>20000</v>
          </cell>
          <cell r="H3125">
            <v>10800</v>
          </cell>
          <cell r="I3125">
            <v>1200</v>
          </cell>
          <cell r="AY3125">
            <v>1200</v>
          </cell>
          <cell r="CK3125">
            <v>0</v>
          </cell>
          <cell r="CL3125">
            <v>0</v>
          </cell>
          <cell r="CM3125">
            <v>0</v>
          </cell>
        </row>
        <row r="3126">
          <cell r="F3126">
            <v>116027</v>
          </cell>
          <cell r="G3126">
            <v>116027</v>
          </cell>
          <cell r="H3126">
            <v>48931.22</v>
          </cell>
          <cell r="I3126">
            <v>13281.2</v>
          </cell>
          <cell r="AY3126">
            <v>0</v>
          </cell>
          <cell r="CK3126">
            <v>0</v>
          </cell>
          <cell r="CL3126">
            <v>0</v>
          </cell>
          <cell r="CM3126">
            <v>0</v>
          </cell>
        </row>
        <row r="3127">
          <cell r="F3127">
            <v>1946</v>
          </cell>
          <cell r="G3127">
            <v>1946</v>
          </cell>
          <cell r="H3127">
            <v>120</v>
          </cell>
          <cell r="I3127">
            <v>0</v>
          </cell>
          <cell r="AY3127">
            <v>0</v>
          </cell>
          <cell r="CK3127">
            <v>0</v>
          </cell>
          <cell r="CL3127">
            <v>0</v>
          </cell>
          <cell r="CM3127">
            <v>0</v>
          </cell>
        </row>
        <row r="3128">
          <cell r="F3128">
            <v>2000</v>
          </cell>
          <cell r="G3128">
            <v>2000</v>
          </cell>
          <cell r="H3128">
            <v>0</v>
          </cell>
          <cell r="I3128">
            <v>2000</v>
          </cell>
          <cell r="AY3128">
            <v>0</v>
          </cell>
          <cell r="CK3128">
            <v>0</v>
          </cell>
          <cell r="CL3128">
            <v>0</v>
          </cell>
          <cell r="CM3128">
            <v>0</v>
          </cell>
        </row>
        <row r="3129">
          <cell r="F3129">
            <v>23750</v>
          </cell>
          <cell r="G3129">
            <v>23750</v>
          </cell>
          <cell r="H3129">
            <v>10783.65</v>
          </cell>
          <cell r="I3129">
            <v>0</v>
          </cell>
          <cell r="AY3129">
            <v>0</v>
          </cell>
          <cell r="CK3129">
            <v>0</v>
          </cell>
          <cell r="CL3129">
            <v>0</v>
          </cell>
          <cell r="CM3129">
            <v>0</v>
          </cell>
        </row>
        <row r="3130">
          <cell r="F3130">
            <v>2510</v>
          </cell>
          <cell r="G3130">
            <v>2510</v>
          </cell>
          <cell r="H3130">
            <v>1851.4</v>
          </cell>
          <cell r="I3130">
            <v>622.5</v>
          </cell>
          <cell r="AY3130">
            <v>0</v>
          </cell>
          <cell r="CK3130">
            <v>0</v>
          </cell>
          <cell r="CL3130">
            <v>0</v>
          </cell>
          <cell r="CM3130">
            <v>0</v>
          </cell>
        </row>
        <row r="3131">
          <cell r="F3131">
            <v>14722</v>
          </cell>
          <cell r="G3131">
            <v>14722</v>
          </cell>
          <cell r="H3131">
            <v>7163</v>
          </cell>
          <cell r="I3131">
            <v>3335.68</v>
          </cell>
          <cell r="AY3131">
            <v>0</v>
          </cell>
          <cell r="CK3131">
            <v>0</v>
          </cell>
          <cell r="CL3131">
            <v>0</v>
          </cell>
          <cell r="CM3131">
            <v>0</v>
          </cell>
        </row>
        <row r="3132">
          <cell r="F3132">
            <v>3970</v>
          </cell>
          <cell r="G3132">
            <v>3970</v>
          </cell>
          <cell r="H3132">
            <v>690</v>
          </cell>
          <cell r="I3132">
            <v>160</v>
          </cell>
          <cell r="AY3132">
            <v>0</v>
          </cell>
          <cell r="CK3132">
            <v>0</v>
          </cell>
          <cell r="CL3132">
            <v>0</v>
          </cell>
          <cell r="CM3132">
            <v>0</v>
          </cell>
        </row>
        <row r="3134">
          <cell r="F3134">
            <v>5000</v>
          </cell>
          <cell r="G3134">
            <v>5000</v>
          </cell>
          <cell r="H3134">
            <v>1858</v>
          </cell>
          <cell r="I3134">
            <v>0</v>
          </cell>
          <cell r="AY3134">
            <v>0</v>
          </cell>
          <cell r="CK3134">
            <v>0</v>
          </cell>
          <cell r="CL3134">
            <v>0</v>
          </cell>
          <cell r="CM3134">
            <v>0</v>
          </cell>
        </row>
        <row r="3135">
          <cell r="F3135">
            <v>214500</v>
          </cell>
          <cell r="G3135">
            <v>214500</v>
          </cell>
          <cell r="H3135">
            <v>180437.05</v>
          </cell>
          <cell r="I3135">
            <v>1923.88</v>
          </cell>
          <cell r="AY3135">
            <v>532.76</v>
          </cell>
          <cell r="CK3135">
            <v>0</v>
          </cell>
          <cell r="CL3135">
            <v>0</v>
          </cell>
          <cell r="CM3135">
            <v>0</v>
          </cell>
        </row>
        <row r="3136">
          <cell r="F3136">
            <v>4431520</v>
          </cell>
          <cell r="G3136">
            <v>4431520</v>
          </cell>
          <cell r="H3136">
            <v>2984672.21</v>
          </cell>
          <cell r="I3136">
            <v>0</v>
          </cell>
          <cell r="AY3136">
            <v>329141.2</v>
          </cell>
          <cell r="CK3136">
            <v>0</v>
          </cell>
          <cell r="CL3136">
            <v>0</v>
          </cell>
          <cell r="CM3136">
            <v>0</v>
          </cell>
        </row>
        <row r="3137">
          <cell r="F3137">
            <v>51745</v>
          </cell>
          <cell r="G3137">
            <v>51745</v>
          </cell>
          <cell r="H3137">
            <v>41256</v>
          </cell>
          <cell r="I3137">
            <v>0</v>
          </cell>
          <cell r="AY3137">
            <v>4584</v>
          </cell>
          <cell r="CK3137">
            <v>0</v>
          </cell>
          <cell r="CL3137">
            <v>0</v>
          </cell>
          <cell r="CM3137">
            <v>0</v>
          </cell>
        </row>
        <row r="3138">
          <cell r="F3138">
            <v>255674</v>
          </cell>
          <cell r="G3138">
            <v>255674</v>
          </cell>
          <cell r="H3138">
            <v>119643.78</v>
          </cell>
          <cell r="I3138">
            <v>0</v>
          </cell>
          <cell r="AY3138">
            <v>0</v>
          </cell>
          <cell r="CK3138">
            <v>0</v>
          </cell>
          <cell r="CL3138">
            <v>0</v>
          </cell>
          <cell r="CM3138">
            <v>0</v>
          </cell>
        </row>
        <row r="3139">
          <cell r="F3139">
            <v>794918</v>
          </cell>
          <cell r="G3139">
            <v>794918</v>
          </cell>
          <cell r="H3139">
            <v>0</v>
          </cell>
          <cell r="I3139">
            <v>0</v>
          </cell>
          <cell r="AY3139">
            <v>0</v>
          </cell>
          <cell r="CK3139">
            <v>0</v>
          </cell>
          <cell r="CL3139">
            <v>0</v>
          </cell>
          <cell r="CM3139">
            <v>0</v>
          </cell>
        </row>
        <row r="3140">
          <cell r="F3140">
            <v>387669</v>
          </cell>
          <cell r="G3140">
            <v>387669</v>
          </cell>
          <cell r="H3140">
            <v>266865.61</v>
          </cell>
          <cell r="I3140">
            <v>0</v>
          </cell>
          <cell r="AY3140">
            <v>29692.61</v>
          </cell>
          <cell r="CK3140">
            <v>0</v>
          </cell>
          <cell r="CL3140">
            <v>0</v>
          </cell>
          <cell r="CM3140">
            <v>0</v>
          </cell>
        </row>
        <row r="3141">
          <cell r="F3141">
            <v>67108</v>
          </cell>
          <cell r="G3141">
            <v>67108</v>
          </cell>
          <cell r="H3141">
            <v>47170.9</v>
          </cell>
          <cell r="I3141">
            <v>0</v>
          </cell>
          <cell r="AY3141">
            <v>5269.97</v>
          </cell>
          <cell r="CK3141">
            <v>0</v>
          </cell>
          <cell r="CL3141">
            <v>0</v>
          </cell>
          <cell r="CM3141">
            <v>0</v>
          </cell>
        </row>
        <row r="3142">
          <cell r="F3142">
            <v>72600</v>
          </cell>
          <cell r="G3142">
            <v>72600</v>
          </cell>
          <cell r="H3142">
            <v>53527.5</v>
          </cell>
          <cell r="I3142">
            <v>0</v>
          </cell>
          <cell r="AY3142">
            <v>5850</v>
          </cell>
          <cell r="CK3142">
            <v>0</v>
          </cell>
          <cell r="CL3142">
            <v>0</v>
          </cell>
          <cell r="CM3142">
            <v>0</v>
          </cell>
        </row>
        <row r="3143">
          <cell r="F3143">
            <v>90711</v>
          </cell>
          <cell r="G3143">
            <v>91792.72</v>
          </cell>
          <cell r="H3143">
            <v>91792.72</v>
          </cell>
          <cell r="I3143">
            <v>0</v>
          </cell>
          <cell r="AY3143">
            <v>0</v>
          </cell>
          <cell r="CK3143">
            <v>0</v>
          </cell>
          <cell r="CL3143">
            <v>0</v>
          </cell>
          <cell r="CM3143">
            <v>0</v>
          </cell>
        </row>
        <row r="3144">
          <cell r="F3144">
            <v>792604</v>
          </cell>
          <cell r="G3144">
            <v>792604</v>
          </cell>
          <cell r="H3144">
            <v>465652.01</v>
          </cell>
          <cell r="I3144">
            <v>0</v>
          </cell>
          <cell r="AY3144">
            <v>51570.62</v>
          </cell>
          <cell r="CK3144">
            <v>0</v>
          </cell>
          <cell r="CL3144">
            <v>0</v>
          </cell>
          <cell r="CM3144">
            <v>0</v>
          </cell>
        </row>
        <row r="3145">
          <cell r="F3145">
            <v>3503046</v>
          </cell>
          <cell r="G3145">
            <v>2343774.4700000002</v>
          </cell>
          <cell r="H3145">
            <v>0</v>
          </cell>
          <cell r="I3145">
            <v>0</v>
          </cell>
          <cell r="AY3145">
            <v>0</v>
          </cell>
          <cell r="CK3145">
            <v>0</v>
          </cell>
          <cell r="CL3145">
            <v>0</v>
          </cell>
          <cell r="CM3145">
            <v>0</v>
          </cell>
        </row>
        <row r="3146">
          <cell r="F3146">
            <v>44659</v>
          </cell>
          <cell r="G3146">
            <v>40424</v>
          </cell>
          <cell r="H3146">
            <v>23139.119999999999</v>
          </cell>
          <cell r="I3146">
            <v>0</v>
          </cell>
          <cell r="AY3146">
            <v>0</v>
          </cell>
          <cell r="CK3146">
            <v>0</v>
          </cell>
          <cell r="CL3146">
            <v>0</v>
          </cell>
          <cell r="CM3146">
            <v>0</v>
          </cell>
        </row>
        <row r="3147">
          <cell r="F3147">
            <v>232667</v>
          </cell>
          <cell r="G3147">
            <v>234978.41</v>
          </cell>
          <cell r="H3147">
            <v>195332.82</v>
          </cell>
          <cell r="I3147">
            <v>0</v>
          </cell>
          <cell r="AY3147">
            <v>22466.85</v>
          </cell>
          <cell r="CK3147">
            <v>0</v>
          </cell>
          <cell r="CL3147">
            <v>0</v>
          </cell>
          <cell r="CM3147">
            <v>0</v>
          </cell>
        </row>
        <row r="3148">
          <cell r="F3148">
            <v>109620</v>
          </cell>
          <cell r="G3148">
            <v>109620</v>
          </cell>
          <cell r="H3148">
            <v>80024.759999999995</v>
          </cell>
          <cell r="I3148">
            <v>0</v>
          </cell>
          <cell r="AY3148">
            <v>0</v>
          </cell>
          <cell r="CK3148">
            <v>0</v>
          </cell>
          <cell r="CL3148">
            <v>0</v>
          </cell>
          <cell r="CM3148">
            <v>0</v>
          </cell>
        </row>
        <row r="3149">
          <cell r="F3149">
            <v>1211</v>
          </cell>
          <cell r="G3149">
            <v>1211</v>
          </cell>
          <cell r="H3149">
            <v>760.48</v>
          </cell>
          <cell r="I3149">
            <v>0</v>
          </cell>
          <cell r="AY3149">
            <v>85.93</v>
          </cell>
          <cell r="CK3149">
            <v>0</v>
          </cell>
          <cell r="CL3149">
            <v>0</v>
          </cell>
          <cell r="CM3149">
            <v>0</v>
          </cell>
        </row>
        <row r="3150">
          <cell r="F3150">
            <v>100000</v>
          </cell>
          <cell r="G3150">
            <v>100000</v>
          </cell>
          <cell r="H3150">
            <v>0</v>
          </cell>
          <cell r="I3150">
            <v>0</v>
          </cell>
          <cell r="AY3150">
            <v>0</v>
          </cell>
          <cell r="CK3150">
            <v>0</v>
          </cell>
          <cell r="CL3150">
            <v>0</v>
          </cell>
          <cell r="CM3150">
            <v>0</v>
          </cell>
        </row>
        <row r="3151">
          <cell r="F3151">
            <v>9000</v>
          </cell>
          <cell r="G3151">
            <v>25055</v>
          </cell>
          <cell r="H3151">
            <v>25021.75</v>
          </cell>
          <cell r="I3151">
            <v>0</v>
          </cell>
          <cell r="AY3151">
            <v>3846.75</v>
          </cell>
          <cell r="CK3151">
            <v>0</v>
          </cell>
          <cell r="CL3151">
            <v>0</v>
          </cell>
          <cell r="CM3151">
            <v>0</v>
          </cell>
        </row>
        <row r="3152">
          <cell r="F3152">
            <v>99000</v>
          </cell>
          <cell r="G3152">
            <v>64000</v>
          </cell>
          <cell r="H3152">
            <v>18242.71</v>
          </cell>
          <cell r="I3152">
            <v>7120.28</v>
          </cell>
          <cell r="AY3152">
            <v>0</v>
          </cell>
          <cell r="CK3152">
            <v>0</v>
          </cell>
          <cell r="CL3152">
            <v>0</v>
          </cell>
          <cell r="CM3152">
            <v>0</v>
          </cell>
        </row>
        <row r="3153">
          <cell r="F3153">
            <v>358558</v>
          </cell>
          <cell r="G3153">
            <v>358558</v>
          </cell>
          <cell r="H3153">
            <v>317027.31</v>
          </cell>
          <cell r="I3153">
            <v>0</v>
          </cell>
          <cell r="AY3153">
            <v>0</v>
          </cell>
          <cell r="CK3153">
            <v>0</v>
          </cell>
          <cell r="CL3153">
            <v>0</v>
          </cell>
          <cell r="CM3153">
            <v>0</v>
          </cell>
        </row>
        <row r="3154">
          <cell r="F3154">
            <v>0</v>
          </cell>
          <cell r="G3154">
            <v>1700000</v>
          </cell>
          <cell r="H3154">
            <v>0</v>
          </cell>
          <cell r="I3154">
            <v>1598500</v>
          </cell>
          <cell r="AY3154">
            <v>0</v>
          </cell>
          <cell r="CK3154">
            <v>0</v>
          </cell>
          <cell r="CL3154">
            <v>0</v>
          </cell>
          <cell r="CM3154">
            <v>0</v>
          </cell>
        </row>
        <row r="3155">
          <cell r="F3155">
            <v>12540</v>
          </cell>
          <cell r="G3155">
            <v>12540</v>
          </cell>
          <cell r="H3155">
            <v>2831.01</v>
          </cell>
          <cell r="I3155">
            <v>0</v>
          </cell>
          <cell r="AY3155">
            <v>0</v>
          </cell>
          <cell r="CK3155">
            <v>0</v>
          </cell>
          <cell r="CL3155">
            <v>0</v>
          </cell>
          <cell r="CM3155">
            <v>0</v>
          </cell>
        </row>
        <row r="3156">
          <cell r="F3156">
            <v>30000</v>
          </cell>
          <cell r="G3156">
            <v>23647</v>
          </cell>
          <cell r="H3156">
            <v>23644</v>
          </cell>
          <cell r="I3156">
            <v>3</v>
          </cell>
          <cell r="AY3156">
            <v>0</v>
          </cell>
          <cell r="CK3156">
            <v>0</v>
          </cell>
          <cell r="CL3156">
            <v>0</v>
          </cell>
          <cell r="CM3156">
            <v>0</v>
          </cell>
        </row>
        <row r="3157">
          <cell r="F3157">
            <v>8296</v>
          </cell>
          <cell r="G3157">
            <v>8296</v>
          </cell>
          <cell r="H3157">
            <v>2465</v>
          </cell>
          <cell r="I3157">
            <v>160</v>
          </cell>
          <cell r="AY3157">
            <v>260</v>
          </cell>
          <cell r="CK3157">
            <v>0</v>
          </cell>
          <cell r="CL3157">
            <v>0</v>
          </cell>
          <cell r="CM3157">
            <v>0</v>
          </cell>
        </row>
        <row r="3158">
          <cell r="F3158">
            <v>167922</v>
          </cell>
          <cell r="G3158">
            <v>167922</v>
          </cell>
          <cell r="H3158">
            <v>103949.6</v>
          </cell>
          <cell r="I3158">
            <v>13099.87</v>
          </cell>
          <cell r="AY3158">
            <v>0</v>
          </cell>
          <cell r="CK3158">
            <v>0</v>
          </cell>
          <cell r="CL3158">
            <v>0</v>
          </cell>
          <cell r="CM3158">
            <v>0</v>
          </cell>
        </row>
        <row r="3159">
          <cell r="F3159">
            <v>5500000</v>
          </cell>
          <cell r="G3159">
            <v>6500000</v>
          </cell>
          <cell r="H3159">
            <v>5500000</v>
          </cell>
          <cell r="I3159">
            <v>0</v>
          </cell>
          <cell r="AY3159">
            <v>0</v>
          </cell>
          <cell r="CK3159">
            <v>3500000</v>
          </cell>
          <cell r="CL3159">
            <v>0</v>
          </cell>
          <cell r="CM3159">
            <v>0</v>
          </cell>
        </row>
        <row r="3160">
          <cell r="F3160">
            <v>40000</v>
          </cell>
          <cell r="G3160">
            <v>40000</v>
          </cell>
          <cell r="H3160">
            <v>8402.65</v>
          </cell>
          <cell r="I3160">
            <v>4696.05</v>
          </cell>
          <cell r="AY3160">
            <v>0</v>
          </cell>
          <cell r="CK3160">
            <v>0</v>
          </cell>
          <cell r="CL3160">
            <v>0</v>
          </cell>
          <cell r="CM3160">
            <v>0</v>
          </cell>
        </row>
        <row r="3161">
          <cell r="F3161">
            <v>102750</v>
          </cell>
          <cell r="G3161">
            <v>127750</v>
          </cell>
          <cell r="H3161">
            <v>73475</v>
          </cell>
          <cell r="I3161">
            <v>0</v>
          </cell>
          <cell r="AY3161">
            <v>0</v>
          </cell>
          <cell r="CK3161">
            <v>0</v>
          </cell>
          <cell r="CL3161">
            <v>0</v>
          </cell>
          <cell r="CM3161">
            <v>0</v>
          </cell>
        </row>
        <row r="3162">
          <cell r="F3162">
            <v>1000</v>
          </cell>
          <cell r="G3162">
            <v>1000</v>
          </cell>
          <cell r="H3162">
            <v>961.49</v>
          </cell>
          <cell r="I3162">
            <v>0</v>
          </cell>
          <cell r="AY3162">
            <v>0</v>
          </cell>
          <cell r="CK3162">
            <v>0</v>
          </cell>
          <cell r="CL3162">
            <v>0</v>
          </cell>
          <cell r="CM3162">
            <v>0</v>
          </cell>
        </row>
        <row r="3163">
          <cell r="F3163">
            <v>27790</v>
          </cell>
          <cell r="G3163">
            <v>27790</v>
          </cell>
          <cell r="H3163">
            <v>13696.46</v>
          </cell>
          <cell r="I3163">
            <v>2138</v>
          </cell>
          <cell r="AY3163">
            <v>312</v>
          </cell>
          <cell r="CK3163">
            <v>0</v>
          </cell>
          <cell r="CL3163">
            <v>0</v>
          </cell>
          <cell r="CM3163">
            <v>0</v>
          </cell>
        </row>
        <row r="3164">
          <cell r="F3164">
            <v>24305</v>
          </cell>
          <cell r="G3164">
            <v>54805</v>
          </cell>
          <cell r="H3164">
            <v>22763</v>
          </cell>
          <cell r="I3164">
            <v>31709.599999999999</v>
          </cell>
          <cell r="AY3164">
            <v>0</v>
          </cell>
          <cell r="CK3164">
            <v>0</v>
          </cell>
          <cell r="CL3164">
            <v>0</v>
          </cell>
          <cell r="CM3164">
            <v>0</v>
          </cell>
        </row>
        <row r="3165">
          <cell r="F3165">
            <v>60000</v>
          </cell>
          <cell r="G3165">
            <v>60000</v>
          </cell>
          <cell r="H3165">
            <v>42633.04</v>
          </cell>
          <cell r="I3165">
            <v>3548.2</v>
          </cell>
          <cell r="AY3165">
            <v>872.5</v>
          </cell>
          <cell r="CK3165">
            <v>0</v>
          </cell>
          <cell r="CL3165">
            <v>0</v>
          </cell>
          <cell r="CM3165">
            <v>0</v>
          </cell>
        </row>
        <row r="3166">
          <cell r="F3166">
            <v>27000</v>
          </cell>
          <cell r="G3166">
            <v>42000</v>
          </cell>
          <cell r="H3166">
            <v>0</v>
          </cell>
          <cell r="I3166">
            <v>28750.02</v>
          </cell>
          <cell r="AY3166">
            <v>0</v>
          </cell>
          <cell r="CK3166">
            <v>0</v>
          </cell>
          <cell r="CL3166">
            <v>0</v>
          </cell>
          <cell r="CM3166">
            <v>0</v>
          </cell>
        </row>
        <row r="3167">
          <cell r="F3167">
            <v>115372</v>
          </cell>
          <cell r="G3167">
            <v>115372</v>
          </cell>
          <cell r="H3167">
            <v>49282.35</v>
          </cell>
          <cell r="I3167">
            <v>21850</v>
          </cell>
          <cell r="AY3167">
            <v>0</v>
          </cell>
          <cell r="CK3167">
            <v>0</v>
          </cell>
          <cell r="CL3167">
            <v>0</v>
          </cell>
          <cell r="CM3167">
            <v>0</v>
          </cell>
        </row>
        <row r="3168">
          <cell r="F3168">
            <v>64696</v>
          </cell>
          <cell r="G3168">
            <v>64696</v>
          </cell>
          <cell r="H3168">
            <v>23990.76</v>
          </cell>
          <cell r="I3168">
            <v>9707.6</v>
          </cell>
          <cell r="AY3168">
            <v>0</v>
          </cell>
          <cell r="CK3168">
            <v>0</v>
          </cell>
          <cell r="CL3168">
            <v>0</v>
          </cell>
          <cell r="CM3168">
            <v>0</v>
          </cell>
        </row>
        <row r="3169">
          <cell r="F3169">
            <v>11640</v>
          </cell>
          <cell r="G3169">
            <v>11640</v>
          </cell>
          <cell r="H3169">
            <v>7024.7</v>
          </cell>
          <cell r="I3169">
            <v>560</v>
          </cell>
          <cell r="AY3169">
            <v>1018.8</v>
          </cell>
          <cell r="CK3169">
            <v>0</v>
          </cell>
          <cell r="CL3169">
            <v>0</v>
          </cell>
          <cell r="CM3169">
            <v>0</v>
          </cell>
        </row>
        <row r="3170">
          <cell r="F3170">
            <v>48182</v>
          </cell>
          <cell r="G3170">
            <v>48182</v>
          </cell>
          <cell r="H3170">
            <v>34521.29</v>
          </cell>
          <cell r="I3170">
            <v>2122.58</v>
          </cell>
          <cell r="AY3170">
            <v>916.7</v>
          </cell>
          <cell r="CK3170">
            <v>0</v>
          </cell>
          <cell r="CL3170">
            <v>0</v>
          </cell>
          <cell r="CM3170">
            <v>0</v>
          </cell>
        </row>
        <row r="3171">
          <cell r="F3171">
            <v>2500</v>
          </cell>
          <cell r="G3171">
            <v>2500</v>
          </cell>
          <cell r="H3171">
            <v>212.01</v>
          </cell>
          <cell r="I3171">
            <v>0</v>
          </cell>
          <cell r="AY3171">
            <v>0</v>
          </cell>
          <cell r="CK3171">
            <v>0</v>
          </cell>
          <cell r="CL3171">
            <v>0</v>
          </cell>
          <cell r="CM3171">
            <v>0</v>
          </cell>
        </row>
        <row r="3172">
          <cell r="F3172">
            <v>447729</v>
          </cell>
          <cell r="G3172">
            <v>447729</v>
          </cell>
          <cell r="H3172">
            <v>256306.21</v>
          </cell>
          <cell r="I3172">
            <v>8352.32</v>
          </cell>
          <cell r="AY3172">
            <v>343.49</v>
          </cell>
          <cell r="CK3172">
            <v>0</v>
          </cell>
          <cell r="CL3172">
            <v>0</v>
          </cell>
          <cell r="CM3172">
            <v>0</v>
          </cell>
        </row>
        <row r="3173">
          <cell r="F3173">
            <v>25000</v>
          </cell>
          <cell r="G3173">
            <v>25000</v>
          </cell>
          <cell r="H3173">
            <v>20531.95</v>
          </cell>
          <cell r="I3173">
            <v>0</v>
          </cell>
          <cell r="AY3173">
            <v>0</v>
          </cell>
          <cell r="CK3173">
            <v>0</v>
          </cell>
          <cell r="CL3173">
            <v>0</v>
          </cell>
          <cell r="CM3173">
            <v>0</v>
          </cell>
        </row>
        <row r="3174">
          <cell r="F3174">
            <v>3580028</v>
          </cell>
          <cell r="G3174">
            <v>3580028</v>
          </cell>
          <cell r="H3174">
            <v>2818986.2</v>
          </cell>
          <cell r="I3174">
            <v>0</v>
          </cell>
          <cell r="AY3174">
            <v>318226.48</v>
          </cell>
          <cell r="CK3174">
            <v>0</v>
          </cell>
          <cell r="CL3174">
            <v>0</v>
          </cell>
          <cell r="CM3174">
            <v>0</v>
          </cell>
        </row>
        <row r="3175">
          <cell r="F3175">
            <v>213435</v>
          </cell>
          <cell r="G3175">
            <v>213435</v>
          </cell>
          <cell r="H3175">
            <v>177525</v>
          </cell>
          <cell r="I3175">
            <v>0</v>
          </cell>
          <cell r="AY3175">
            <v>19725</v>
          </cell>
          <cell r="CK3175">
            <v>0</v>
          </cell>
          <cell r="CL3175">
            <v>0</v>
          </cell>
          <cell r="CM3175">
            <v>0</v>
          </cell>
        </row>
        <row r="3176">
          <cell r="F3176">
            <v>264898</v>
          </cell>
          <cell r="G3176">
            <v>264898</v>
          </cell>
          <cell r="H3176">
            <v>125409.82</v>
          </cell>
          <cell r="I3176">
            <v>0</v>
          </cell>
          <cell r="AY3176">
            <v>0</v>
          </cell>
          <cell r="CK3176">
            <v>0</v>
          </cell>
          <cell r="CL3176">
            <v>0</v>
          </cell>
          <cell r="CM3176">
            <v>0</v>
          </cell>
        </row>
        <row r="3177">
          <cell r="F3177">
            <v>701057</v>
          </cell>
          <cell r="G3177">
            <v>701057</v>
          </cell>
          <cell r="H3177">
            <v>12259.14</v>
          </cell>
          <cell r="I3177">
            <v>0</v>
          </cell>
          <cell r="AY3177">
            <v>0</v>
          </cell>
          <cell r="CK3177">
            <v>0</v>
          </cell>
          <cell r="CL3177">
            <v>0</v>
          </cell>
          <cell r="CM3177">
            <v>0</v>
          </cell>
        </row>
        <row r="3178">
          <cell r="F3178">
            <v>0</v>
          </cell>
          <cell r="G3178">
            <v>319049.46000000002</v>
          </cell>
          <cell r="H3178">
            <v>319049.46000000002</v>
          </cell>
          <cell r="I3178">
            <v>0</v>
          </cell>
          <cell r="AY3178">
            <v>94000</v>
          </cell>
          <cell r="CK3178">
            <v>0</v>
          </cell>
          <cell r="CL3178">
            <v>0</v>
          </cell>
          <cell r="CM3178">
            <v>0</v>
          </cell>
        </row>
        <row r="3179">
          <cell r="F3179">
            <v>42869</v>
          </cell>
          <cell r="G3179">
            <v>41306.699999999997</v>
          </cell>
          <cell r="H3179">
            <v>41306.699999999997</v>
          </cell>
          <cell r="I3179">
            <v>0</v>
          </cell>
          <cell r="AY3179">
            <v>3715.35</v>
          </cell>
          <cell r="CK3179">
            <v>0</v>
          </cell>
          <cell r="CL3179">
            <v>0</v>
          </cell>
          <cell r="CM3179">
            <v>0</v>
          </cell>
        </row>
        <row r="3180">
          <cell r="F3180">
            <v>130977</v>
          </cell>
          <cell r="G3180">
            <v>130977</v>
          </cell>
          <cell r="H3180">
            <v>102649.31</v>
          </cell>
          <cell r="I3180">
            <v>0</v>
          </cell>
          <cell r="AY3180">
            <v>0</v>
          </cell>
          <cell r="CK3180">
            <v>0</v>
          </cell>
          <cell r="CL3180">
            <v>0</v>
          </cell>
          <cell r="CM3180">
            <v>0</v>
          </cell>
        </row>
        <row r="3181">
          <cell r="F3181">
            <v>558285</v>
          </cell>
          <cell r="G3181">
            <v>558285</v>
          </cell>
          <cell r="H3181">
            <v>437977.73</v>
          </cell>
          <cell r="I3181">
            <v>0</v>
          </cell>
          <cell r="AY3181">
            <v>48401.1</v>
          </cell>
          <cell r="CK3181">
            <v>0</v>
          </cell>
          <cell r="CL3181">
            <v>0</v>
          </cell>
          <cell r="CM3181">
            <v>0</v>
          </cell>
        </row>
        <row r="3182">
          <cell r="F3182">
            <v>89959</v>
          </cell>
          <cell r="G3182">
            <v>89959</v>
          </cell>
          <cell r="H3182">
            <v>71799.100000000006</v>
          </cell>
          <cell r="I3182">
            <v>0</v>
          </cell>
          <cell r="AY3182">
            <v>7951.55</v>
          </cell>
          <cell r="CK3182">
            <v>0</v>
          </cell>
          <cell r="CL3182">
            <v>0</v>
          </cell>
          <cell r="CM3182">
            <v>0</v>
          </cell>
        </row>
        <row r="3183">
          <cell r="F3183">
            <v>184800</v>
          </cell>
          <cell r="G3183">
            <v>184800</v>
          </cell>
          <cell r="H3183">
            <v>149730.82999999999</v>
          </cell>
          <cell r="I3183">
            <v>0</v>
          </cell>
          <cell r="AY3183">
            <v>16379.56</v>
          </cell>
          <cell r="CK3183">
            <v>0</v>
          </cell>
          <cell r="CL3183">
            <v>0</v>
          </cell>
          <cell r="CM3183">
            <v>0</v>
          </cell>
        </row>
        <row r="3184">
          <cell r="F3184">
            <v>80027</v>
          </cell>
          <cell r="G3184">
            <v>84193.02</v>
          </cell>
          <cell r="H3184">
            <v>84193.02</v>
          </cell>
          <cell r="I3184">
            <v>0</v>
          </cell>
          <cell r="AY3184">
            <v>0</v>
          </cell>
          <cell r="CK3184">
            <v>0</v>
          </cell>
          <cell r="CL3184">
            <v>0</v>
          </cell>
          <cell r="CM3184">
            <v>0</v>
          </cell>
        </row>
        <row r="3185">
          <cell r="F3185">
            <v>426699</v>
          </cell>
          <cell r="G3185">
            <v>426699</v>
          </cell>
          <cell r="H3185">
            <v>298354.2</v>
          </cell>
          <cell r="I3185">
            <v>0</v>
          </cell>
          <cell r="AY3185">
            <v>32254.17</v>
          </cell>
          <cell r="CK3185">
            <v>0</v>
          </cell>
          <cell r="CL3185">
            <v>0</v>
          </cell>
          <cell r="CM3185">
            <v>0</v>
          </cell>
        </row>
        <row r="3186">
          <cell r="F3186">
            <v>15000</v>
          </cell>
          <cell r="G3186">
            <v>15000</v>
          </cell>
          <cell r="H3186">
            <v>4211.8100000000004</v>
          </cell>
          <cell r="I3186">
            <v>0</v>
          </cell>
          <cell r="AY3186">
            <v>0</v>
          </cell>
          <cell r="CK3186">
            <v>0</v>
          </cell>
          <cell r="CL3186">
            <v>0</v>
          </cell>
          <cell r="CM3186">
            <v>0</v>
          </cell>
        </row>
        <row r="3187">
          <cell r="F3187">
            <v>271305</v>
          </cell>
          <cell r="G3187">
            <v>242428.77</v>
          </cell>
          <cell r="H3187">
            <v>178535.83</v>
          </cell>
          <cell r="I3187">
            <v>0</v>
          </cell>
          <cell r="AY3187">
            <v>0</v>
          </cell>
          <cell r="CK3187">
            <v>0</v>
          </cell>
          <cell r="CL3187">
            <v>0</v>
          </cell>
          <cell r="CM3187">
            <v>0</v>
          </cell>
        </row>
        <row r="3188">
          <cell r="F3188">
            <v>91538</v>
          </cell>
          <cell r="G3188">
            <v>91538</v>
          </cell>
          <cell r="H3188">
            <v>66687.3</v>
          </cell>
          <cell r="I3188">
            <v>0</v>
          </cell>
          <cell r="AY3188">
            <v>0</v>
          </cell>
          <cell r="CK3188">
            <v>0</v>
          </cell>
          <cell r="CL3188">
            <v>0</v>
          </cell>
          <cell r="CM3188">
            <v>0</v>
          </cell>
        </row>
        <row r="3189">
          <cell r="F3189">
            <v>15176</v>
          </cell>
          <cell r="G3189">
            <v>15176</v>
          </cell>
          <cell r="H3189">
            <v>9099.91</v>
          </cell>
          <cell r="I3189">
            <v>0</v>
          </cell>
          <cell r="AY3189">
            <v>1037.95</v>
          </cell>
          <cell r="CK3189">
            <v>0</v>
          </cell>
          <cell r="CL3189">
            <v>0</v>
          </cell>
          <cell r="CM3189">
            <v>0</v>
          </cell>
        </row>
        <row r="3190"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CK3190">
            <v>0</v>
          </cell>
          <cell r="CL3190">
            <v>0</v>
          </cell>
          <cell r="CM3190">
            <v>0</v>
          </cell>
        </row>
        <row r="3191">
          <cell r="F3191">
            <v>39967</v>
          </cell>
          <cell r="G3191">
            <v>0</v>
          </cell>
          <cell r="H3191">
            <v>0</v>
          </cell>
          <cell r="I3191">
            <v>0</v>
          </cell>
          <cell r="AY3191">
            <v>0</v>
          </cell>
          <cell r="CK3191">
            <v>0</v>
          </cell>
          <cell r="CL3191">
            <v>0</v>
          </cell>
          <cell r="CM3191">
            <v>0</v>
          </cell>
        </row>
        <row r="3192">
          <cell r="F3192">
            <v>21527</v>
          </cell>
          <cell r="G3192">
            <v>21527</v>
          </cell>
          <cell r="H3192">
            <v>20000</v>
          </cell>
          <cell r="I3192">
            <v>0</v>
          </cell>
          <cell r="AY3192">
            <v>0</v>
          </cell>
          <cell r="CK3192">
            <v>0</v>
          </cell>
          <cell r="CL3192">
            <v>0</v>
          </cell>
          <cell r="CM3192">
            <v>0</v>
          </cell>
        </row>
        <row r="3193">
          <cell r="F3193">
            <v>57000</v>
          </cell>
          <cell r="G3193">
            <v>57000</v>
          </cell>
          <cell r="H3193">
            <v>13847.8</v>
          </cell>
          <cell r="I3193">
            <v>4511.3100000000004</v>
          </cell>
          <cell r="AY3193">
            <v>0</v>
          </cell>
          <cell r="CK3193">
            <v>0</v>
          </cell>
          <cell r="CL3193">
            <v>0</v>
          </cell>
          <cell r="CM3193">
            <v>0</v>
          </cell>
        </row>
        <row r="3195">
          <cell r="F3195">
            <v>20000</v>
          </cell>
          <cell r="G3195">
            <v>20000</v>
          </cell>
          <cell r="H3195">
            <v>0</v>
          </cell>
          <cell r="I3195">
            <v>0</v>
          </cell>
          <cell r="AY3195">
            <v>0</v>
          </cell>
          <cell r="CK3195">
            <v>0</v>
          </cell>
          <cell r="CL3195">
            <v>0</v>
          </cell>
          <cell r="CM3195">
            <v>0</v>
          </cell>
        </row>
        <row r="3196">
          <cell r="F3196">
            <v>178120</v>
          </cell>
          <cell r="G3196">
            <v>178120</v>
          </cell>
          <cell r="H3196">
            <v>88912.02</v>
          </cell>
          <cell r="I3196">
            <v>0</v>
          </cell>
          <cell r="AY3196">
            <v>0</v>
          </cell>
          <cell r="CK3196">
            <v>0</v>
          </cell>
          <cell r="CL3196">
            <v>0</v>
          </cell>
          <cell r="CM3196">
            <v>0</v>
          </cell>
        </row>
        <row r="3197">
          <cell r="F3197">
            <v>0</v>
          </cell>
          <cell r="G3197">
            <v>1150</v>
          </cell>
          <cell r="H3197">
            <v>1150</v>
          </cell>
          <cell r="I3197">
            <v>0</v>
          </cell>
          <cell r="AY3197">
            <v>0</v>
          </cell>
          <cell r="CK3197">
            <v>0</v>
          </cell>
          <cell r="CL3197">
            <v>0</v>
          </cell>
          <cell r="CM3197">
            <v>0</v>
          </cell>
        </row>
        <row r="3198">
          <cell r="F3198">
            <v>220000</v>
          </cell>
          <cell r="G3198">
            <v>220000</v>
          </cell>
          <cell r="H3198">
            <v>66189.710000000006</v>
          </cell>
          <cell r="I3198">
            <v>29240</v>
          </cell>
          <cell r="AY3198">
            <v>0</v>
          </cell>
          <cell r="CK3198">
            <v>0</v>
          </cell>
          <cell r="CL3198">
            <v>0</v>
          </cell>
          <cell r="CM3198">
            <v>0</v>
          </cell>
        </row>
        <row r="3199">
          <cell r="F3199">
            <v>345</v>
          </cell>
          <cell r="G3199">
            <v>345</v>
          </cell>
          <cell r="H3199">
            <v>0</v>
          </cell>
          <cell r="I3199">
            <v>0</v>
          </cell>
          <cell r="AY3199">
            <v>0</v>
          </cell>
          <cell r="CK3199">
            <v>0</v>
          </cell>
          <cell r="CL3199">
            <v>0</v>
          </cell>
          <cell r="CM3199">
            <v>0</v>
          </cell>
        </row>
        <row r="3200"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CK3200">
            <v>0</v>
          </cell>
          <cell r="CL3200">
            <v>0</v>
          </cell>
          <cell r="CM3200">
            <v>0</v>
          </cell>
        </row>
        <row r="3201">
          <cell r="F3201">
            <v>87291</v>
          </cell>
          <cell r="G3201">
            <v>87291</v>
          </cell>
          <cell r="H3201">
            <v>64400.57</v>
          </cell>
          <cell r="I3201">
            <v>5060</v>
          </cell>
          <cell r="AY3201">
            <v>0</v>
          </cell>
          <cell r="CK3201">
            <v>0</v>
          </cell>
          <cell r="CL3201">
            <v>0</v>
          </cell>
          <cell r="CM3201">
            <v>0</v>
          </cell>
        </row>
        <row r="3202">
          <cell r="F3202">
            <v>107687</v>
          </cell>
          <cell r="G3202">
            <v>163749.5</v>
          </cell>
          <cell r="H3202">
            <v>120187.8</v>
          </cell>
          <cell r="I3202">
            <v>31280</v>
          </cell>
          <cell r="AY3202">
            <v>0</v>
          </cell>
          <cell r="CK3202">
            <v>0</v>
          </cell>
          <cell r="CL3202">
            <v>0</v>
          </cell>
          <cell r="CM3202">
            <v>0</v>
          </cell>
        </row>
        <row r="3203">
          <cell r="F3203">
            <v>334400</v>
          </cell>
          <cell r="G3203">
            <v>21150</v>
          </cell>
          <cell r="H3203">
            <v>16199.44</v>
          </cell>
          <cell r="I3203">
            <v>726.8</v>
          </cell>
          <cell r="AY3203">
            <v>2315.64</v>
          </cell>
          <cell r="CK3203">
            <v>0</v>
          </cell>
          <cell r="CL3203">
            <v>0</v>
          </cell>
          <cell r="CM3203">
            <v>0</v>
          </cell>
        </row>
        <row r="3204">
          <cell r="F3204">
            <v>15000</v>
          </cell>
          <cell r="G3204">
            <v>15000</v>
          </cell>
          <cell r="H3204">
            <v>5694.5</v>
          </cell>
          <cell r="I3204">
            <v>971.75</v>
          </cell>
          <cell r="AY3204">
            <v>0</v>
          </cell>
          <cell r="CK3204">
            <v>0</v>
          </cell>
          <cell r="CL3204">
            <v>0</v>
          </cell>
          <cell r="CM3204">
            <v>0</v>
          </cell>
        </row>
        <row r="3205">
          <cell r="F3205">
            <v>21000</v>
          </cell>
          <cell r="G3205">
            <v>21000</v>
          </cell>
          <cell r="H3205">
            <v>14190.94</v>
          </cell>
          <cell r="I3205">
            <v>1609.7</v>
          </cell>
          <cell r="AY3205">
            <v>0</v>
          </cell>
          <cell r="CK3205">
            <v>0</v>
          </cell>
          <cell r="CL3205">
            <v>0</v>
          </cell>
          <cell r="CM3205">
            <v>0</v>
          </cell>
        </row>
        <row r="3206">
          <cell r="F3206">
            <v>2000</v>
          </cell>
          <cell r="G3206">
            <v>15600</v>
          </cell>
          <cell r="H3206">
            <v>1663.48</v>
          </cell>
          <cell r="I3206">
            <v>1</v>
          </cell>
          <cell r="AY3206">
            <v>0</v>
          </cell>
          <cell r="CK3206">
            <v>0</v>
          </cell>
          <cell r="CL3206">
            <v>0</v>
          </cell>
          <cell r="CM3206">
            <v>0</v>
          </cell>
        </row>
        <row r="3207">
          <cell r="F3207">
            <v>150000</v>
          </cell>
          <cell r="G3207">
            <v>264222</v>
          </cell>
          <cell r="H3207">
            <v>264221.90000000002</v>
          </cell>
          <cell r="I3207">
            <v>0</v>
          </cell>
          <cell r="AY3207">
            <v>0</v>
          </cell>
          <cell r="CK3207">
            <v>0</v>
          </cell>
          <cell r="CL3207">
            <v>0</v>
          </cell>
          <cell r="CM3207">
            <v>0</v>
          </cell>
        </row>
        <row r="3208">
          <cell r="F3208">
            <v>2596</v>
          </cell>
          <cell r="G3208">
            <v>2596</v>
          </cell>
          <cell r="H3208">
            <v>167.44</v>
          </cell>
          <cell r="I3208">
            <v>0</v>
          </cell>
          <cell r="AY3208">
            <v>0</v>
          </cell>
          <cell r="CK3208">
            <v>0</v>
          </cell>
          <cell r="CL3208">
            <v>0</v>
          </cell>
          <cell r="CM3208">
            <v>0</v>
          </cell>
        </row>
        <row r="3209">
          <cell r="F3209">
            <v>323667</v>
          </cell>
          <cell r="G3209">
            <v>323667</v>
          </cell>
          <cell r="H3209">
            <v>145547.88</v>
          </cell>
          <cell r="I3209">
            <v>75537.89</v>
          </cell>
          <cell r="AY3209">
            <v>90</v>
          </cell>
          <cell r="CK3209">
            <v>0</v>
          </cell>
          <cell r="CL3209">
            <v>0</v>
          </cell>
          <cell r="CM3209">
            <v>0</v>
          </cell>
        </row>
        <row r="3210">
          <cell r="F3210">
            <v>35000</v>
          </cell>
          <cell r="G3210">
            <v>35000</v>
          </cell>
          <cell r="H3210">
            <v>1265</v>
          </cell>
          <cell r="I3210">
            <v>2576</v>
          </cell>
          <cell r="AY3210">
            <v>0</v>
          </cell>
          <cell r="CK3210">
            <v>0</v>
          </cell>
          <cell r="CL3210">
            <v>0</v>
          </cell>
          <cell r="CM3210">
            <v>0</v>
          </cell>
        </row>
        <row r="3211">
          <cell r="F3211">
            <v>25150</v>
          </cell>
          <cell r="G3211">
            <v>25150</v>
          </cell>
          <cell r="H3211">
            <v>13445.74</v>
          </cell>
          <cell r="I3211">
            <v>0</v>
          </cell>
          <cell r="AY3211">
            <v>0</v>
          </cell>
          <cell r="CK3211">
            <v>0</v>
          </cell>
          <cell r="CL3211">
            <v>0</v>
          </cell>
          <cell r="CM3211">
            <v>0</v>
          </cell>
        </row>
        <row r="3212">
          <cell r="F3212">
            <v>0</v>
          </cell>
          <cell r="G3212">
            <v>10000</v>
          </cell>
          <cell r="H3212">
            <v>5713.18</v>
          </cell>
          <cell r="I3212">
            <v>0</v>
          </cell>
          <cell r="AY3212">
            <v>0</v>
          </cell>
          <cell r="CK3212">
            <v>0</v>
          </cell>
          <cell r="CL3212">
            <v>0</v>
          </cell>
          <cell r="CM3212">
            <v>0</v>
          </cell>
        </row>
        <row r="3213">
          <cell r="F3213">
            <v>50000</v>
          </cell>
          <cell r="G3213">
            <v>50000</v>
          </cell>
          <cell r="H3213">
            <v>0</v>
          </cell>
          <cell r="I3213">
            <v>0</v>
          </cell>
          <cell r="AY3213">
            <v>0</v>
          </cell>
          <cell r="CK3213">
            <v>0</v>
          </cell>
          <cell r="CL3213">
            <v>0</v>
          </cell>
          <cell r="CM3213">
            <v>0</v>
          </cell>
        </row>
        <row r="3214">
          <cell r="F3214">
            <v>1000</v>
          </cell>
          <cell r="G3214">
            <v>1000</v>
          </cell>
          <cell r="H3214">
            <v>0</v>
          </cell>
          <cell r="I3214">
            <v>0</v>
          </cell>
          <cell r="AY3214">
            <v>0</v>
          </cell>
          <cell r="CK3214">
            <v>0</v>
          </cell>
          <cell r="CL3214">
            <v>0</v>
          </cell>
          <cell r="CM3214">
            <v>0</v>
          </cell>
        </row>
        <row r="3215">
          <cell r="F3215">
            <v>8400</v>
          </cell>
          <cell r="G3215">
            <v>8400</v>
          </cell>
          <cell r="H3215">
            <v>0</v>
          </cell>
          <cell r="I3215">
            <v>0</v>
          </cell>
          <cell r="AY3215">
            <v>0</v>
          </cell>
          <cell r="CK3215">
            <v>0</v>
          </cell>
          <cell r="CL3215">
            <v>0</v>
          </cell>
          <cell r="CM3215">
            <v>0</v>
          </cell>
        </row>
        <row r="3216">
          <cell r="F3216">
            <v>0</v>
          </cell>
          <cell r="G3216">
            <v>40000</v>
          </cell>
          <cell r="H3216">
            <v>36800</v>
          </cell>
          <cell r="I3216">
            <v>0</v>
          </cell>
          <cell r="AY3216">
            <v>0</v>
          </cell>
          <cell r="CK3216">
            <v>0</v>
          </cell>
          <cell r="CL3216">
            <v>0</v>
          </cell>
          <cell r="CM3216">
            <v>0</v>
          </cell>
        </row>
        <row r="3217">
          <cell r="F3217">
            <v>793</v>
          </cell>
          <cell r="G3217">
            <v>793</v>
          </cell>
          <cell r="H3217">
            <v>50</v>
          </cell>
          <cell r="I3217">
            <v>70</v>
          </cell>
          <cell r="AY3217">
            <v>0</v>
          </cell>
          <cell r="CK3217">
            <v>0</v>
          </cell>
          <cell r="CL3217">
            <v>0</v>
          </cell>
          <cell r="CM3217">
            <v>0</v>
          </cell>
        </row>
        <row r="3218">
          <cell r="F3218">
            <v>10668</v>
          </cell>
          <cell r="G3218">
            <v>10668</v>
          </cell>
          <cell r="H3218">
            <v>898</v>
          </cell>
          <cell r="I3218">
            <v>3508.56</v>
          </cell>
          <cell r="AY3218">
            <v>0</v>
          </cell>
          <cell r="CK3218">
            <v>0</v>
          </cell>
          <cell r="CL3218">
            <v>0</v>
          </cell>
          <cell r="CM3218">
            <v>0</v>
          </cell>
        </row>
        <row r="3219">
          <cell r="F3219">
            <v>10000</v>
          </cell>
          <cell r="G3219">
            <v>10000</v>
          </cell>
          <cell r="H3219">
            <v>4292.01</v>
          </cell>
          <cell r="I3219">
            <v>1224.3</v>
          </cell>
          <cell r="AY3219">
            <v>0</v>
          </cell>
          <cell r="CK3219">
            <v>0</v>
          </cell>
          <cell r="CL3219">
            <v>0</v>
          </cell>
          <cell r="CM3219">
            <v>0</v>
          </cell>
        </row>
        <row r="3220">
          <cell r="F3220">
            <v>93139</v>
          </cell>
          <cell r="G3220">
            <v>92639</v>
          </cell>
          <cell r="H3220">
            <v>49773.68</v>
          </cell>
          <cell r="I3220">
            <v>0</v>
          </cell>
          <cell r="AY3220">
            <v>0</v>
          </cell>
          <cell r="CK3220">
            <v>0</v>
          </cell>
          <cell r="CL3220">
            <v>0</v>
          </cell>
          <cell r="CM3220">
            <v>0</v>
          </cell>
        </row>
        <row r="3221">
          <cell r="F3221">
            <v>133387</v>
          </cell>
          <cell r="G3221">
            <v>173387</v>
          </cell>
          <cell r="H3221">
            <v>110527.61</v>
          </cell>
          <cell r="I3221">
            <v>16295.32</v>
          </cell>
          <cell r="AY3221">
            <v>0</v>
          </cell>
          <cell r="CK3221">
            <v>0</v>
          </cell>
          <cell r="CL3221">
            <v>0</v>
          </cell>
          <cell r="CM3221">
            <v>0</v>
          </cell>
        </row>
        <row r="3222">
          <cell r="F3222">
            <v>113538</v>
          </cell>
          <cell r="G3222">
            <v>113538</v>
          </cell>
          <cell r="H3222">
            <v>81132.149999999994</v>
          </cell>
          <cell r="I3222">
            <v>15861.37</v>
          </cell>
          <cell r="AY3222">
            <v>0</v>
          </cell>
          <cell r="CK3222">
            <v>0</v>
          </cell>
          <cell r="CL3222">
            <v>0</v>
          </cell>
          <cell r="CM3222">
            <v>0</v>
          </cell>
        </row>
        <row r="3223">
          <cell r="F3223">
            <v>35500</v>
          </cell>
          <cell r="G3223">
            <v>35500</v>
          </cell>
          <cell r="H3223">
            <v>14177</v>
          </cell>
          <cell r="I3223">
            <v>1215.2</v>
          </cell>
          <cell r="AY3223">
            <v>0</v>
          </cell>
          <cell r="CK3223">
            <v>0</v>
          </cell>
          <cell r="CL3223">
            <v>0</v>
          </cell>
          <cell r="CM3223">
            <v>0</v>
          </cell>
        </row>
        <row r="3224">
          <cell r="F3224">
            <v>25480</v>
          </cell>
          <cell r="G3224">
            <v>25480</v>
          </cell>
          <cell r="H3224">
            <v>12739.89</v>
          </cell>
          <cell r="I3224">
            <v>576</v>
          </cell>
          <cell r="AY3224">
            <v>994</v>
          </cell>
          <cell r="CK3224">
            <v>0</v>
          </cell>
          <cell r="CL3224">
            <v>0</v>
          </cell>
          <cell r="CM3224">
            <v>0</v>
          </cell>
        </row>
        <row r="3225">
          <cell r="F3225">
            <v>27616</v>
          </cell>
          <cell r="G3225">
            <v>27616</v>
          </cell>
          <cell r="H3225">
            <v>8693.7000000000007</v>
          </cell>
          <cell r="I3225">
            <v>240</v>
          </cell>
          <cell r="AY3225">
            <v>169</v>
          </cell>
          <cell r="CK3225">
            <v>0</v>
          </cell>
          <cell r="CL3225">
            <v>0</v>
          </cell>
          <cell r="CM3225">
            <v>0</v>
          </cell>
        </row>
        <row r="3226">
          <cell r="F3226">
            <v>73600</v>
          </cell>
          <cell r="G3226">
            <v>65720</v>
          </cell>
          <cell r="H3226">
            <v>23673.23</v>
          </cell>
          <cell r="I3226">
            <v>4582</v>
          </cell>
          <cell r="AY3226">
            <v>0</v>
          </cell>
          <cell r="CK3226">
            <v>0</v>
          </cell>
          <cell r="CL3226">
            <v>0</v>
          </cell>
          <cell r="CM3226">
            <v>0</v>
          </cell>
        </row>
        <row r="3227">
          <cell r="F3227">
            <v>48070</v>
          </cell>
          <cell r="G3227">
            <v>48070</v>
          </cell>
          <cell r="H3227">
            <v>14187.48</v>
          </cell>
          <cell r="I3227">
            <v>5631.33</v>
          </cell>
          <cell r="AY3227">
            <v>0</v>
          </cell>
          <cell r="CK3227">
            <v>0</v>
          </cell>
          <cell r="CL3227">
            <v>0</v>
          </cell>
          <cell r="CM3227">
            <v>0</v>
          </cell>
        </row>
        <row r="3228">
          <cell r="F3228">
            <v>5200</v>
          </cell>
          <cell r="G3228">
            <v>5200</v>
          </cell>
          <cell r="H3228">
            <v>1165.1500000000001</v>
          </cell>
          <cell r="I3228">
            <v>0</v>
          </cell>
          <cell r="AY3228">
            <v>0</v>
          </cell>
          <cell r="CK3228">
            <v>0</v>
          </cell>
          <cell r="CL3228">
            <v>0</v>
          </cell>
          <cell r="CM3228">
            <v>0</v>
          </cell>
        </row>
        <row r="3229">
          <cell r="F3229">
            <v>11312</v>
          </cell>
          <cell r="G3229">
            <v>11312</v>
          </cell>
          <cell r="H3229">
            <v>7294.61</v>
          </cell>
          <cell r="I3229">
            <v>240</v>
          </cell>
          <cell r="AY3229">
            <v>0</v>
          </cell>
          <cell r="CK3229">
            <v>0</v>
          </cell>
          <cell r="CL3229">
            <v>0</v>
          </cell>
          <cell r="CM3229">
            <v>0</v>
          </cell>
        </row>
        <row r="3230">
          <cell r="F3230">
            <v>15000</v>
          </cell>
          <cell r="G3230">
            <v>15000</v>
          </cell>
          <cell r="H3230">
            <v>3968.99</v>
          </cell>
          <cell r="I3230">
            <v>939</v>
          </cell>
          <cell r="AY3230">
            <v>0</v>
          </cell>
          <cell r="CK3230">
            <v>0</v>
          </cell>
          <cell r="CL3230">
            <v>0</v>
          </cell>
          <cell r="CM3230">
            <v>0</v>
          </cell>
        </row>
        <row r="3231">
          <cell r="F3231">
            <v>3000</v>
          </cell>
          <cell r="G3231">
            <v>11000</v>
          </cell>
          <cell r="H3231">
            <v>10986.01</v>
          </cell>
          <cell r="I3231">
            <v>0</v>
          </cell>
          <cell r="AY3231">
            <v>0</v>
          </cell>
          <cell r="CK3231">
            <v>0</v>
          </cell>
          <cell r="CL3231">
            <v>0</v>
          </cell>
          <cell r="CM3231">
            <v>0</v>
          </cell>
        </row>
        <row r="3232">
          <cell r="F3232">
            <v>10000</v>
          </cell>
          <cell r="G3232">
            <v>10000</v>
          </cell>
          <cell r="H3232">
            <v>7068</v>
          </cell>
          <cell r="I3232">
            <v>2691.22</v>
          </cell>
          <cell r="AY3232">
            <v>0</v>
          </cell>
          <cell r="CK3232">
            <v>0</v>
          </cell>
          <cell r="CL3232">
            <v>0</v>
          </cell>
          <cell r="CM3232">
            <v>0</v>
          </cell>
        </row>
        <row r="3233">
          <cell r="F3233">
            <v>0</v>
          </cell>
          <cell r="G3233">
            <v>825</v>
          </cell>
          <cell r="H3233">
            <v>235</v>
          </cell>
          <cell r="I3233">
            <v>590</v>
          </cell>
          <cell r="AY3233">
            <v>0</v>
          </cell>
          <cell r="CK3233">
            <v>0</v>
          </cell>
          <cell r="CL3233">
            <v>0</v>
          </cell>
          <cell r="CM3233">
            <v>0</v>
          </cell>
        </row>
        <row r="3234">
          <cell r="F3234">
            <v>11500</v>
          </cell>
          <cell r="G3234">
            <v>11500</v>
          </cell>
          <cell r="H3234">
            <v>6446.67</v>
          </cell>
          <cell r="I3234">
            <v>0</v>
          </cell>
          <cell r="AY3234">
            <v>0</v>
          </cell>
          <cell r="CK3234">
            <v>0</v>
          </cell>
          <cell r="CL3234">
            <v>0</v>
          </cell>
          <cell r="CM3234">
            <v>0</v>
          </cell>
        </row>
        <row r="3235">
          <cell r="F3235">
            <v>500</v>
          </cell>
          <cell r="G3235">
            <v>500</v>
          </cell>
          <cell r="H3235">
            <v>0</v>
          </cell>
          <cell r="I3235">
            <v>0</v>
          </cell>
          <cell r="AY3235">
            <v>0</v>
          </cell>
          <cell r="CK3235">
            <v>0</v>
          </cell>
          <cell r="CL3235">
            <v>0</v>
          </cell>
          <cell r="CM3235">
            <v>0</v>
          </cell>
        </row>
        <row r="3236">
          <cell r="F3236">
            <v>88142</v>
          </cell>
          <cell r="G3236">
            <v>88142</v>
          </cell>
          <cell r="H3236">
            <v>25502.31</v>
          </cell>
          <cell r="I3236">
            <v>321.64</v>
          </cell>
          <cell r="AY3236">
            <v>0</v>
          </cell>
          <cell r="CK3236">
            <v>0</v>
          </cell>
          <cell r="CL3236">
            <v>0</v>
          </cell>
          <cell r="CM3236">
            <v>0</v>
          </cell>
        </row>
        <row r="3237">
          <cell r="F3237">
            <v>102000</v>
          </cell>
          <cell r="G3237">
            <v>102000</v>
          </cell>
          <cell r="H3237">
            <v>0</v>
          </cell>
          <cell r="I3237">
            <v>44758</v>
          </cell>
          <cell r="AY3237">
            <v>0</v>
          </cell>
          <cell r="CK3237">
            <v>0</v>
          </cell>
          <cell r="CL3237">
            <v>0</v>
          </cell>
          <cell r="CM3237">
            <v>0</v>
          </cell>
        </row>
        <row r="3238">
          <cell r="F3238">
            <v>26000</v>
          </cell>
          <cell r="G3238">
            <v>43255</v>
          </cell>
          <cell r="H3238">
            <v>41655.65</v>
          </cell>
          <cell r="I3238">
            <v>0</v>
          </cell>
          <cell r="AY3238">
            <v>0</v>
          </cell>
          <cell r="CK3238">
            <v>0</v>
          </cell>
          <cell r="CL3238">
            <v>0</v>
          </cell>
          <cell r="CM3238">
            <v>0</v>
          </cell>
        </row>
        <row r="3239">
          <cell r="F3239">
            <v>0</v>
          </cell>
          <cell r="G3239">
            <v>84831.4</v>
          </cell>
          <cell r="H3239">
            <v>81316</v>
          </cell>
          <cell r="I3239">
            <v>0</v>
          </cell>
          <cell r="AY3239">
            <v>0</v>
          </cell>
          <cell r="CK3239">
            <v>0</v>
          </cell>
          <cell r="CL3239">
            <v>1276000</v>
          </cell>
          <cell r="CM3239">
            <v>0</v>
          </cell>
        </row>
        <row r="3240">
          <cell r="F3240">
            <v>0</v>
          </cell>
          <cell r="G3240">
            <v>2700</v>
          </cell>
          <cell r="H3240">
            <v>2645</v>
          </cell>
          <cell r="I3240">
            <v>0</v>
          </cell>
          <cell r="AY3240">
            <v>0</v>
          </cell>
          <cell r="CK3240">
            <v>0</v>
          </cell>
          <cell r="CL3240">
            <v>0</v>
          </cell>
          <cell r="CM3240">
            <v>0</v>
          </cell>
        </row>
        <row r="3241">
          <cell r="F3241">
            <v>0</v>
          </cell>
          <cell r="G3241">
            <v>182956.6</v>
          </cell>
          <cell r="H3241">
            <v>132490.04</v>
          </cell>
          <cell r="I3241">
            <v>44640.08</v>
          </cell>
          <cell r="AY3241">
            <v>0</v>
          </cell>
          <cell r="CK3241">
            <v>0</v>
          </cell>
          <cell r="CL3241">
            <v>0</v>
          </cell>
          <cell r="CM3241">
            <v>0</v>
          </cell>
        </row>
        <row r="3242">
          <cell r="F3242">
            <v>924780</v>
          </cell>
          <cell r="G3242">
            <v>924780</v>
          </cell>
          <cell r="H3242">
            <v>734914</v>
          </cell>
          <cell r="I3242">
            <v>0</v>
          </cell>
          <cell r="AY3242">
            <v>82197.2</v>
          </cell>
          <cell r="CK3242">
            <v>0</v>
          </cell>
          <cell r="CL3242">
            <v>0</v>
          </cell>
          <cell r="CM3242">
            <v>0</v>
          </cell>
        </row>
        <row r="3243">
          <cell r="F3243">
            <v>32676</v>
          </cell>
          <cell r="G3243">
            <v>32676</v>
          </cell>
          <cell r="H3243">
            <v>27694.3</v>
          </cell>
          <cell r="I3243">
            <v>0</v>
          </cell>
          <cell r="AY3243">
            <v>2860</v>
          </cell>
          <cell r="CK3243">
            <v>0</v>
          </cell>
          <cell r="CL3243">
            <v>0</v>
          </cell>
          <cell r="CM3243">
            <v>0</v>
          </cell>
        </row>
        <row r="3244">
          <cell r="F3244">
            <v>63376</v>
          </cell>
          <cell r="G3244">
            <v>63376</v>
          </cell>
          <cell r="H3244">
            <v>31496.69</v>
          </cell>
          <cell r="I3244">
            <v>0</v>
          </cell>
          <cell r="AY3244">
            <v>0</v>
          </cell>
          <cell r="CK3244">
            <v>0</v>
          </cell>
          <cell r="CL3244">
            <v>0</v>
          </cell>
          <cell r="CM3244">
            <v>0</v>
          </cell>
        </row>
        <row r="3245">
          <cell r="F3245">
            <v>186172</v>
          </cell>
          <cell r="G3245">
            <v>186172</v>
          </cell>
          <cell r="H3245">
            <v>0</v>
          </cell>
          <cell r="I3245">
            <v>0</v>
          </cell>
          <cell r="AY3245">
            <v>0</v>
          </cell>
          <cell r="CK3245">
            <v>0</v>
          </cell>
          <cell r="CL3245">
            <v>0</v>
          </cell>
          <cell r="CM3245">
            <v>0</v>
          </cell>
        </row>
        <row r="3246">
          <cell r="F3246">
            <v>142315</v>
          </cell>
          <cell r="G3246">
            <v>142315</v>
          </cell>
          <cell r="H3246">
            <v>109573.83</v>
          </cell>
          <cell r="I3246">
            <v>0</v>
          </cell>
          <cell r="AY3246">
            <v>12325.55</v>
          </cell>
          <cell r="CK3246">
            <v>0</v>
          </cell>
          <cell r="CL3246">
            <v>0</v>
          </cell>
          <cell r="CM3246">
            <v>0</v>
          </cell>
        </row>
        <row r="3247">
          <cell r="F3247">
            <v>24099</v>
          </cell>
          <cell r="G3247">
            <v>24099</v>
          </cell>
          <cell r="H3247">
            <v>18975.099999999999</v>
          </cell>
          <cell r="I3247">
            <v>0</v>
          </cell>
          <cell r="AY3247">
            <v>2141.2199999999998</v>
          </cell>
          <cell r="CK3247">
            <v>0</v>
          </cell>
          <cell r="CL3247">
            <v>0</v>
          </cell>
          <cell r="CM3247">
            <v>0</v>
          </cell>
        </row>
        <row r="3248">
          <cell r="F3248">
            <v>33000</v>
          </cell>
          <cell r="G3248">
            <v>33000</v>
          </cell>
          <cell r="H3248">
            <v>26325</v>
          </cell>
          <cell r="I3248">
            <v>0</v>
          </cell>
          <cell r="AY3248">
            <v>2925</v>
          </cell>
          <cell r="CK3248">
            <v>0</v>
          </cell>
          <cell r="CL3248">
            <v>0</v>
          </cell>
          <cell r="CM3248">
            <v>0</v>
          </cell>
        </row>
        <row r="3249">
          <cell r="F3249">
            <v>21277</v>
          </cell>
          <cell r="G3249">
            <v>22439.49</v>
          </cell>
          <cell r="H3249">
            <v>22439.49</v>
          </cell>
          <cell r="I3249">
            <v>0</v>
          </cell>
          <cell r="AY3249">
            <v>0</v>
          </cell>
          <cell r="CK3249">
            <v>0</v>
          </cell>
          <cell r="CL3249">
            <v>0</v>
          </cell>
          <cell r="CM3249">
            <v>0</v>
          </cell>
        </row>
        <row r="3250">
          <cell r="F3250">
            <v>121540</v>
          </cell>
          <cell r="G3250">
            <v>121540</v>
          </cell>
          <cell r="H3250">
            <v>88618.4</v>
          </cell>
          <cell r="I3250">
            <v>0</v>
          </cell>
          <cell r="AY3250">
            <v>8947.08</v>
          </cell>
          <cell r="CK3250">
            <v>0</v>
          </cell>
          <cell r="CL3250">
            <v>0</v>
          </cell>
          <cell r="CM3250">
            <v>0</v>
          </cell>
        </row>
        <row r="3251">
          <cell r="F3251">
            <v>22748</v>
          </cell>
          <cell r="G3251">
            <v>22748</v>
          </cell>
          <cell r="H3251">
            <v>9863.4</v>
          </cell>
          <cell r="I3251">
            <v>0</v>
          </cell>
          <cell r="AY3251">
            <v>0</v>
          </cell>
          <cell r="CK3251">
            <v>0</v>
          </cell>
          <cell r="CL3251">
            <v>0</v>
          </cell>
          <cell r="CM3251">
            <v>0</v>
          </cell>
        </row>
        <row r="3252">
          <cell r="F3252">
            <v>60900</v>
          </cell>
          <cell r="G3252">
            <v>60900</v>
          </cell>
          <cell r="H3252">
            <v>44458.2</v>
          </cell>
          <cell r="I3252">
            <v>0</v>
          </cell>
          <cell r="AY3252">
            <v>0</v>
          </cell>
          <cell r="CK3252">
            <v>0</v>
          </cell>
          <cell r="CL3252">
            <v>0</v>
          </cell>
          <cell r="CM3252">
            <v>0</v>
          </cell>
        </row>
        <row r="3253">
          <cell r="F3253">
            <v>606</v>
          </cell>
          <cell r="G3253">
            <v>606</v>
          </cell>
          <cell r="H3253">
            <v>380.23</v>
          </cell>
          <cell r="I3253">
            <v>0</v>
          </cell>
          <cell r="AY3253">
            <v>42.96</v>
          </cell>
          <cell r="CK3253">
            <v>0</v>
          </cell>
          <cell r="CL3253">
            <v>0</v>
          </cell>
          <cell r="CM3253">
            <v>0</v>
          </cell>
        </row>
        <row r="3254">
          <cell r="F3254">
            <v>11500</v>
          </cell>
          <cell r="G3254">
            <v>11500</v>
          </cell>
          <cell r="H3254">
            <v>7452.5</v>
          </cell>
          <cell r="I3254">
            <v>1000</v>
          </cell>
          <cell r="AY3254">
            <v>0</v>
          </cell>
          <cell r="CK3254">
            <v>0</v>
          </cell>
          <cell r="CL3254">
            <v>0</v>
          </cell>
          <cell r="CM3254">
            <v>0</v>
          </cell>
        </row>
        <row r="3255">
          <cell r="F3255">
            <v>15000</v>
          </cell>
          <cell r="G3255">
            <v>15000</v>
          </cell>
          <cell r="H3255">
            <v>3685.75</v>
          </cell>
          <cell r="I3255">
            <v>10006</v>
          </cell>
          <cell r="AY3255">
            <v>0</v>
          </cell>
          <cell r="CK3255">
            <v>0</v>
          </cell>
          <cell r="CL3255">
            <v>0</v>
          </cell>
          <cell r="CM3255">
            <v>0</v>
          </cell>
        </row>
        <row r="3256">
          <cell r="F3256">
            <v>14287</v>
          </cell>
          <cell r="G3256">
            <v>14287</v>
          </cell>
          <cell r="H3256">
            <v>5260.75</v>
          </cell>
          <cell r="I3256">
            <v>0</v>
          </cell>
          <cell r="AY3256">
            <v>0</v>
          </cell>
          <cell r="CK3256">
            <v>0</v>
          </cell>
          <cell r="CL3256">
            <v>0</v>
          </cell>
          <cell r="CM3256">
            <v>0</v>
          </cell>
        </row>
        <row r="3257">
          <cell r="F3257">
            <v>11514</v>
          </cell>
          <cell r="G3257">
            <v>11514</v>
          </cell>
          <cell r="H3257">
            <v>8022</v>
          </cell>
          <cell r="I3257">
            <v>0</v>
          </cell>
          <cell r="AY3257">
            <v>0</v>
          </cell>
          <cell r="CK3257">
            <v>0</v>
          </cell>
          <cell r="CL3257">
            <v>0</v>
          </cell>
          <cell r="CM3257">
            <v>0</v>
          </cell>
        </row>
        <row r="3258">
          <cell r="F3258">
            <v>153560</v>
          </cell>
          <cell r="G3258">
            <v>153560</v>
          </cell>
          <cell r="H3258">
            <v>88852.31</v>
          </cell>
          <cell r="I3258">
            <v>12110.5</v>
          </cell>
          <cell r="AY3258">
            <v>0</v>
          </cell>
          <cell r="CK3258">
            <v>0</v>
          </cell>
          <cell r="CL3258">
            <v>0</v>
          </cell>
          <cell r="CM3258">
            <v>0</v>
          </cell>
        </row>
        <row r="3265">
          <cell r="F3265">
            <v>24320</v>
          </cell>
          <cell r="G3265">
            <v>62066.3</v>
          </cell>
          <cell r="H3265">
            <v>62066.3</v>
          </cell>
          <cell r="I3265">
            <v>0</v>
          </cell>
          <cell r="AY3265">
            <v>0</v>
          </cell>
          <cell r="CK3265">
            <v>0</v>
          </cell>
          <cell r="CL3265">
            <v>0</v>
          </cell>
          <cell r="CM3265">
            <v>0</v>
          </cell>
        </row>
        <row r="3266">
          <cell r="F3266">
            <v>12181</v>
          </cell>
          <cell r="G3266">
            <v>12181</v>
          </cell>
          <cell r="H3266">
            <v>8891.64</v>
          </cell>
          <cell r="I3266">
            <v>0</v>
          </cell>
          <cell r="AY3266">
            <v>0</v>
          </cell>
          <cell r="CK3266">
            <v>0</v>
          </cell>
          <cell r="CL3266">
            <v>0</v>
          </cell>
          <cell r="CM3266">
            <v>0</v>
          </cell>
        </row>
        <row r="3267">
          <cell r="F3267">
            <v>240</v>
          </cell>
          <cell r="G3267">
            <v>240</v>
          </cell>
          <cell r="H3267">
            <v>150.11000000000001</v>
          </cell>
          <cell r="I3267">
            <v>0</v>
          </cell>
          <cell r="AY3267">
            <v>16.96</v>
          </cell>
          <cell r="CK3267">
            <v>0</v>
          </cell>
          <cell r="CL3267">
            <v>0</v>
          </cell>
          <cell r="CM3267">
            <v>0</v>
          </cell>
        </row>
        <row r="3268">
          <cell r="F3268">
            <v>0</v>
          </cell>
          <cell r="G3268">
            <v>650979.35</v>
          </cell>
          <cell r="H3268">
            <v>0</v>
          </cell>
          <cell r="I3268">
            <v>0</v>
          </cell>
          <cell r="AY3268">
            <v>0</v>
          </cell>
          <cell r="CK3268">
            <v>0</v>
          </cell>
          <cell r="CL3268">
            <v>0</v>
          </cell>
          <cell r="CM3268">
            <v>0</v>
          </cell>
        </row>
        <row r="3269">
          <cell r="F3269">
            <v>2979</v>
          </cell>
          <cell r="G3269">
            <v>2979</v>
          </cell>
          <cell r="H3269">
            <v>138</v>
          </cell>
          <cell r="I3269">
            <v>0</v>
          </cell>
          <cell r="AY3269">
            <v>0</v>
          </cell>
          <cell r="CK3269">
            <v>0</v>
          </cell>
          <cell r="CL3269">
            <v>0</v>
          </cell>
          <cell r="CM3269">
            <v>0</v>
          </cell>
        </row>
        <row r="3270">
          <cell r="F3270">
            <v>36797</v>
          </cell>
          <cell r="G3270">
            <v>29797</v>
          </cell>
          <cell r="H3270">
            <v>17557.900000000001</v>
          </cell>
          <cell r="I3270">
            <v>7552</v>
          </cell>
          <cell r="AY3270">
            <v>0</v>
          </cell>
          <cell r="CK3270">
            <v>0</v>
          </cell>
          <cell r="CL3270">
            <v>0</v>
          </cell>
          <cell r="CM3270">
            <v>0</v>
          </cell>
        </row>
        <row r="3271">
          <cell r="F3271">
            <v>10000</v>
          </cell>
          <cell r="G3271">
            <v>10000</v>
          </cell>
          <cell r="H3271">
            <v>3691.2</v>
          </cell>
          <cell r="I3271">
            <v>3200</v>
          </cell>
          <cell r="AY3271">
            <v>0</v>
          </cell>
          <cell r="CK3271">
            <v>0</v>
          </cell>
          <cell r="CL3271">
            <v>0</v>
          </cell>
          <cell r="CM3271">
            <v>0</v>
          </cell>
        </row>
        <row r="3272">
          <cell r="F3272">
            <v>6463</v>
          </cell>
          <cell r="G3272">
            <v>6463</v>
          </cell>
          <cell r="H3272">
            <v>3268.83</v>
          </cell>
          <cell r="I3272">
            <v>211.99</v>
          </cell>
          <cell r="AY3272">
            <v>0</v>
          </cell>
          <cell r="CK3272">
            <v>0</v>
          </cell>
          <cell r="CL3272">
            <v>0</v>
          </cell>
          <cell r="CM3272">
            <v>0</v>
          </cell>
        </row>
        <row r="3273">
          <cell r="F3273">
            <v>1137948</v>
          </cell>
          <cell r="G3273">
            <v>1160484</v>
          </cell>
          <cell r="H3273">
            <v>1019788.47</v>
          </cell>
          <cell r="I3273">
            <v>0</v>
          </cell>
          <cell r="AY3273">
            <v>106572.62</v>
          </cell>
          <cell r="CK3273">
            <v>0</v>
          </cell>
          <cell r="CL3273">
            <v>0</v>
          </cell>
          <cell r="CM3273">
            <v>0</v>
          </cell>
        </row>
        <row r="3274">
          <cell r="F3274">
            <v>4236</v>
          </cell>
          <cell r="G3274">
            <v>4236</v>
          </cell>
          <cell r="H3274">
            <v>3339</v>
          </cell>
          <cell r="I3274">
            <v>0</v>
          </cell>
          <cell r="AY3274">
            <v>371</v>
          </cell>
          <cell r="CK3274">
            <v>0</v>
          </cell>
          <cell r="CL3274">
            <v>0</v>
          </cell>
          <cell r="CM3274">
            <v>0</v>
          </cell>
        </row>
        <row r="3275">
          <cell r="F3275">
            <v>67526</v>
          </cell>
          <cell r="G3275">
            <v>67526</v>
          </cell>
          <cell r="H3275">
            <v>39172.839999999997</v>
          </cell>
          <cell r="I3275">
            <v>0</v>
          </cell>
          <cell r="AY3275">
            <v>0</v>
          </cell>
          <cell r="CK3275">
            <v>0</v>
          </cell>
          <cell r="CL3275">
            <v>0</v>
          </cell>
          <cell r="CM3275">
            <v>0</v>
          </cell>
        </row>
        <row r="3276">
          <cell r="F3276">
            <v>222091</v>
          </cell>
          <cell r="G3276">
            <v>222091</v>
          </cell>
          <cell r="H3276">
            <v>0</v>
          </cell>
          <cell r="I3276">
            <v>0</v>
          </cell>
          <cell r="AY3276">
            <v>0</v>
          </cell>
          <cell r="CK3276">
            <v>0</v>
          </cell>
          <cell r="CL3276">
            <v>0</v>
          </cell>
          <cell r="CM3276">
            <v>0</v>
          </cell>
        </row>
        <row r="3277">
          <cell r="F3277">
            <v>0</v>
          </cell>
          <cell r="G3277">
            <v>1876.48</v>
          </cell>
          <cell r="H3277">
            <v>1876.48</v>
          </cell>
          <cell r="I3277">
            <v>0</v>
          </cell>
          <cell r="AY3277">
            <v>0</v>
          </cell>
          <cell r="CK3277">
            <v>0</v>
          </cell>
          <cell r="CL3277">
            <v>0</v>
          </cell>
          <cell r="CM3277">
            <v>0</v>
          </cell>
        </row>
        <row r="3278">
          <cell r="F3278">
            <v>139073</v>
          </cell>
          <cell r="G3278">
            <v>145180.01</v>
          </cell>
          <cell r="H3278">
            <v>124298.74</v>
          </cell>
          <cell r="I3278">
            <v>0</v>
          </cell>
          <cell r="AY3278">
            <v>13120.83</v>
          </cell>
          <cell r="CK3278">
            <v>0</v>
          </cell>
          <cell r="CL3278">
            <v>0</v>
          </cell>
          <cell r="CM3278">
            <v>0</v>
          </cell>
        </row>
        <row r="3279">
          <cell r="F3279">
            <v>23493</v>
          </cell>
          <cell r="G3279">
            <v>23493</v>
          </cell>
          <cell r="H3279">
            <v>21391.02</v>
          </cell>
          <cell r="I3279">
            <v>0</v>
          </cell>
          <cell r="AY3279">
            <v>2268.84</v>
          </cell>
          <cell r="CK3279">
            <v>0</v>
          </cell>
          <cell r="CL3279">
            <v>0</v>
          </cell>
          <cell r="CM3279">
            <v>0</v>
          </cell>
        </row>
        <row r="3280">
          <cell r="F3280">
            <v>33000</v>
          </cell>
          <cell r="G3280">
            <v>33000</v>
          </cell>
          <cell r="H3280">
            <v>31295.53</v>
          </cell>
          <cell r="I3280">
            <v>0</v>
          </cell>
          <cell r="AY3280">
            <v>3216.92</v>
          </cell>
          <cell r="CK3280">
            <v>0</v>
          </cell>
          <cell r="CL3280">
            <v>0</v>
          </cell>
          <cell r="CM3280">
            <v>0</v>
          </cell>
        </row>
        <row r="3281">
          <cell r="F3281">
            <v>25382</v>
          </cell>
          <cell r="G3281">
            <v>29699.49</v>
          </cell>
          <cell r="H3281">
            <v>29699.49</v>
          </cell>
          <cell r="I3281">
            <v>0</v>
          </cell>
          <cell r="AY3281">
            <v>0</v>
          </cell>
          <cell r="CK3281">
            <v>0</v>
          </cell>
          <cell r="CL3281">
            <v>0</v>
          </cell>
          <cell r="CM3281">
            <v>0</v>
          </cell>
        </row>
        <row r="3282">
          <cell r="F3282">
            <v>158996</v>
          </cell>
          <cell r="G3282">
            <v>158996</v>
          </cell>
          <cell r="H3282">
            <v>121995.42</v>
          </cell>
          <cell r="I3282">
            <v>0</v>
          </cell>
          <cell r="AY3282">
            <v>12187.41</v>
          </cell>
          <cell r="CK3282">
            <v>0</v>
          </cell>
          <cell r="CL3282">
            <v>0</v>
          </cell>
          <cell r="CM3282">
            <v>0</v>
          </cell>
        </row>
        <row r="3283">
          <cell r="F3283">
            <v>8000</v>
          </cell>
          <cell r="G3283">
            <v>8000</v>
          </cell>
          <cell r="H3283">
            <v>2106.25</v>
          </cell>
          <cell r="I3283">
            <v>3004.01</v>
          </cell>
          <cell r="AY3283">
            <v>0</v>
          </cell>
          <cell r="CK3283">
            <v>0</v>
          </cell>
          <cell r="CL3283">
            <v>0</v>
          </cell>
          <cell r="CM3283">
            <v>0</v>
          </cell>
        </row>
        <row r="3284">
          <cell r="F3284">
            <v>57851</v>
          </cell>
          <cell r="G3284">
            <v>57851</v>
          </cell>
          <cell r="H3284">
            <v>37471.94</v>
          </cell>
          <cell r="I3284">
            <v>6714.34</v>
          </cell>
          <cell r="AY3284">
            <v>0</v>
          </cell>
          <cell r="CK3284">
            <v>0</v>
          </cell>
          <cell r="CL3284">
            <v>0</v>
          </cell>
          <cell r="CM3284">
            <v>0</v>
          </cell>
        </row>
        <row r="3285">
          <cell r="F3285">
            <v>5786</v>
          </cell>
          <cell r="G3285">
            <v>5786</v>
          </cell>
          <cell r="H3285">
            <v>3728.38</v>
          </cell>
          <cell r="I3285">
            <v>0</v>
          </cell>
          <cell r="AY3285">
            <v>0</v>
          </cell>
          <cell r="CK3285">
            <v>0</v>
          </cell>
          <cell r="CL3285">
            <v>0</v>
          </cell>
          <cell r="CM3285">
            <v>0</v>
          </cell>
        </row>
        <row r="3286">
          <cell r="F3286">
            <v>12000</v>
          </cell>
          <cell r="G3286">
            <v>12000</v>
          </cell>
          <cell r="H3286">
            <v>8007.19</v>
          </cell>
          <cell r="I3286">
            <v>-1</v>
          </cell>
          <cell r="AY3286">
            <v>0</v>
          </cell>
          <cell r="CK3286">
            <v>0</v>
          </cell>
          <cell r="CL3286">
            <v>0</v>
          </cell>
          <cell r="CM3286">
            <v>0</v>
          </cell>
        </row>
        <row r="3287">
          <cell r="F3287">
            <v>8539764</v>
          </cell>
          <cell r="G3287">
            <v>8539764</v>
          </cell>
          <cell r="H3287">
            <v>6880061.7000000002</v>
          </cell>
          <cell r="I3287">
            <v>0</v>
          </cell>
          <cell r="AY3287">
            <v>768723.13</v>
          </cell>
          <cell r="CK3287">
            <v>0</v>
          </cell>
          <cell r="CL3287">
            <v>0</v>
          </cell>
          <cell r="CM3287">
            <v>0</v>
          </cell>
        </row>
        <row r="3288">
          <cell r="F3288">
            <v>0</v>
          </cell>
          <cell r="G3288">
            <v>37386.58</v>
          </cell>
          <cell r="H3288">
            <v>37386.58</v>
          </cell>
          <cell r="I3288">
            <v>0</v>
          </cell>
          <cell r="AY3288">
            <v>11743.93</v>
          </cell>
          <cell r="CK3288">
            <v>0</v>
          </cell>
          <cell r="CL3288">
            <v>0</v>
          </cell>
          <cell r="CM3288">
            <v>0</v>
          </cell>
        </row>
        <row r="3289">
          <cell r="F3289">
            <v>201347</v>
          </cell>
          <cell r="G3289">
            <v>201347</v>
          </cell>
          <cell r="H3289">
            <v>168177.47</v>
          </cell>
          <cell r="I3289">
            <v>0</v>
          </cell>
          <cell r="AY3289">
            <v>18266.5</v>
          </cell>
          <cell r="CK3289">
            <v>0</v>
          </cell>
          <cell r="CL3289">
            <v>0</v>
          </cell>
          <cell r="CM3289">
            <v>0</v>
          </cell>
        </row>
        <row r="3290">
          <cell r="F3290">
            <v>574167</v>
          </cell>
          <cell r="G3290">
            <v>574167</v>
          </cell>
          <cell r="H3290">
            <v>283132.92</v>
          </cell>
          <cell r="I3290">
            <v>0</v>
          </cell>
          <cell r="AY3290">
            <v>0</v>
          </cell>
          <cell r="CK3290">
            <v>0</v>
          </cell>
          <cell r="CL3290">
            <v>0</v>
          </cell>
          <cell r="CM3290">
            <v>0</v>
          </cell>
        </row>
        <row r="3291">
          <cell r="F3291">
            <v>1700678</v>
          </cell>
          <cell r="G3291">
            <v>1700678</v>
          </cell>
          <cell r="H3291">
            <v>58405.38</v>
          </cell>
          <cell r="I3291">
            <v>0</v>
          </cell>
          <cell r="AY3291">
            <v>0</v>
          </cell>
          <cell r="CK3291">
            <v>0</v>
          </cell>
          <cell r="CL3291">
            <v>0</v>
          </cell>
          <cell r="CM3291">
            <v>0</v>
          </cell>
        </row>
        <row r="3292">
          <cell r="F3292">
            <v>0</v>
          </cell>
          <cell r="G3292">
            <v>204807.49</v>
          </cell>
          <cell r="H3292">
            <v>204807.49</v>
          </cell>
          <cell r="I3292">
            <v>0</v>
          </cell>
          <cell r="AY3292">
            <v>0</v>
          </cell>
          <cell r="CK3292">
            <v>0</v>
          </cell>
          <cell r="CL3292">
            <v>0</v>
          </cell>
          <cell r="CM3292">
            <v>0</v>
          </cell>
        </row>
        <row r="3294">
          <cell r="F3294">
            <v>1273632</v>
          </cell>
          <cell r="G3294">
            <v>1273632</v>
          </cell>
          <cell r="H3294">
            <v>989043.72</v>
          </cell>
          <cell r="I3294">
            <v>0</v>
          </cell>
          <cell r="AY3294">
            <v>108716.71</v>
          </cell>
          <cell r="CK3294">
            <v>0</v>
          </cell>
          <cell r="CL3294">
            <v>0</v>
          </cell>
          <cell r="CM3294">
            <v>0</v>
          </cell>
        </row>
        <row r="3295">
          <cell r="F3295">
            <v>213926</v>
          </cell>
          <cell r="G3295">
            <v>213926</v>
          </cell>
          <cell r="H3295">
            <v>169701.93</v>
          </cell>
          <cell r="I3295">
            <v>0</v>
          </cell>
          <cell r="AY3295">
            <v>18757.099999999999</v>
          </cell>
          <cell r="CK3295">
            <v>0</v>
          </cell>
          <cell r="CL3295">
            <v>0</v>
          </cell>
          <cell r="CM3295">
            <v>0</v>
          </cell>
        </row>
        <row r="3296">
          <cell r="F3296">
            <v>310200</v>
          </cell>
          <cell r="G3296">
            <v>310200</v>
          </cell>
          <cell r="H3296">
            <v>254890.77</v>
          </cell>
          <cell r="I3296">
            <v>0</v>
          </cell>
          <cell r="AY3296">
            <v>27174.59</v>
          </cell>
          <cell r="CK3296">
            <v>0</v>
          </cell>
          <cell r="CL3296">
            <v>0</v>
          </cell>
          <cell r="CM3296">
            <v>0</v>
          </cell>
        </row>
        <row r="3297">
          <cell r="F3297">
            <v>194363</v>
          </cell>
          <cell r="G3297">
            <v>201213.44</v>
          </cell>
          <cell r="H3297">
            <v>201213.44</v>
          </cell>
          <cell r="I3297">
            <v>0</v>
          </cell>
          <cell r="AY3297">
            <v>0</v>
          </cell>
          <cell r="CK3297">
            <v>0</v>
          </cell>
          <cell r="CL3297">
            <v>0</v>
          </cell>
          <cell r="CM3297">
            <v>0</v>
          </cell>
        </row>
        <row r="3298">
          <cell r="F3298">
            <v>1108905</v>
          </cell>
          <cell r="G3298">
            <v>1108905</v>
          </cell>
          <cell r="H3298">
            <v>763183.41</v>
          </cell>
          <cell r="I3298">
            <v>0</v>
          </cell>
          <cell r="AY3298">
            <v>81739.81</v>
          </cell>
          <cell r="CK3298">
            <v>0</v>
          </cell>
          <cell r="CL3298">
            <v>0</v>
          </cell>
          <cell r="CM3298">
            <v>0</v>
          </cell>
        </row>
        <row r="3299">
          <cell r="F3299">
            <v>54011</v>
          </cell>
          <cell r="G3299">
            <v>54011</v>
          </cell>
          <cell r="H3299">
            <v>39549.75</v>
          </cell>
          <cell r="I3299">
            <v>0</v>
          </cell>
          <cell r="AY3299">
            <v>0</v>
          </cell>
          <cell r="CK3299">
            <v>0</v>
          </cell>
          <cell r="CL3299">
            <v>0</v>
          </cell>
          <cell r="CM3299">
            <v>0</v>
          </cell>
        </row>
        <row r="3300">
          <cell r="F3300">
            <v>182849</v>
          </cell>
          <cell r="G3300">
            <v>182849</v>
          </cell>
          <cell r="H3300">
            <v>146712.06</v>
          </cell>
          <cell r="I3300">
            <v>0</v>
          </cell>
          <cell r="AY3300">
            <v>0</v>
          </cell>
          <cell r="CK3300">
            <v>0</v>
          </cell>
          <cell r="CL3300">
            <v>0</v>
          </cell>
          <cell r="CM3300">
            <v>0</v>
          </cell>
        </row>
        <row r="3301">
          <cell r="F3301">
            <v>4458</v>
          </cell>
          <cell r="G3301">
            <v>4458</v>
          </cell>
          <cell r="H3301">
            <v>2799</v>
          </cell>
          <cell r="I3301">
            <v>0</v>
          </cell>
          <cell r="AY3301">
            <v>316.27</v>
          </cell>
          <cell r="CK3301">
            <v>0</v>
          </cell>
          <cell r="CL3301">
            <v>0</v>
          </cell>
          <cell r="CM3301">
            <v>0</v>
          </cell>
        </row>
        <row r="3302">
          <cell r="F3302">
            <v>40000</v>
          </cell>
          <cell r="G3302">
            <v>8000</v>
          </cell>
          <cell r="H3302">
            <v>3200</v>
          </cell>
          <cell r="I3302">
            <v>100</v>
          </cell>
          <cell r="AY3302">
            <v>0</v>
          </cell>
          <cell r="CK3302">
            <v>0</v>
          </cell>
          <cell r="CL3302">
            <v>0</v>
          </cell>
          <cell r="CM3302">
            <v>0</v>
          </cell>
        </row>
        <row r="3303">
          <cell r="F3303">
            <v>98000</v>
          </cell>
          <cell r="G3303">
            <v>98000</v>
          </cell>
          <cell r="H3303">
            <v>50188.09</v>
          </cell>
          <cell r="I3303">
            <v>20129.830000000002</v>
          </cell>
          <cell r="AY3303">
            <v>0</v>
          </cell>
          <cell r="CK3303">
            <v>0</v>
          </cell>
          <cell r="CL3303">
            <v>0</v>
          </cell>
          <cell r="CM3303">
            <v>0</v>
          </cell>
        </row>
        <row r="3304">
          <cell r="F3304">
            <v>9983</v>
          </cell>
          <cell r="G3304">
            <v>9983</v>
          </cell>
          <cell r="H3304">
            <v>4410.25</v>
          </cell>
          <cell r="I3304">
            <v>0</v>
          </cell>
          <cell r="AY3304">
            <v>0</v>
          </cell>
          <cell r="CK3304">
            <v>0</v>
          </cell>
          <cell r="CL3304">
            <v>0</v>
          </cell>
          <cell r="CM3304">
            <v>0</v>
          </cell>
        </row>
        <row r="3305">
          <cell r="F3305">
            <v>3000</v>
          </cell>
          <cell r="G3305">
            <v>3000</v>
          </cell>
          <cell r="H3305">
            <v>2999</v>
          </cell>
          <cell r="I3305">
            <v>0</v>
          </cell>
          <cell r="AY3305">
            <v>0</v>
          </cell>
          <cell r="CK3305">
            <v>0</v>
          </cell>
          <cell r="CL3305">
            <v>0</v>
          </cell>
          <cell r="CM3305">
            <v>0</v>
          </cell>
        </row>
        <row r="3306">
          <cell r="F3306">
            <v>25000</v>
          </cell>
          <cell r="G3306">
            <v>25000</v>
          </cell>
          <cell r="H3306">
            <v>0</v>
          </cell>
          <cell r="I3306">
            <v>4002</v>
          </cell>
          <cell r="AY3306">
            <v>0</v>
          </cell>
          <cell r="CK3306">
            <v>0</v>
          </cell>
          <cell r="CL3306">
            <v>0</v>
          </cell>
          <cell r="CM3306">
            <v>0</v>
          </cell>
        </row>
        <row r="3307">
          <cell r="F3307">
            <v>1440</v>
          </cell>
          <cell r="G3307">
            <v>1440</v>
          </cell>
          <cell r="H3307">
            <v>905</v>
          </cell>
          <cell r="I3307">
            <v>0</v>
          </cell>
          <cell r="AY3307">
            <v>0</v>
          </cell>
          <cell r="CK3307">
            <v>0</v>
          </cell>
          <cell r="CL3307">
            <v>0</v>
          </cell>
          <cell r="CM3307">
            <v>0</v>
          </cell>
        </row>
        <row r="3308">
          <cell r="F3308">
            <v>432487</v>
          </cell>
          <cell r="G3308">
            <v>432487</v>
          </cell>
          <cell r="H3308">
            <v>302853.65999999997</v>
          </cell>
          <cell r="I3308">
            <v>39956.93</v>
          </cell>
          <cell r="AY3308">
            <v>0</v>
          </cell>
          <cell r="CK3308">
            <v>0</v>
          </cell>
          <cell r="CL3308">
            <v>0</v>
          </cell>
          <cell r="CM3308">
            <v>0</v>
          </cell>
        </row>
        <row r="3309">
          <cell r="F3309">
            <v>100000</v>
          </cell>
          <cell r="G3309">
            <v>100000</v>
          </cell>
          <cell r="H3309">
            <v>49760</v>
          </cell>
          <cell r="I3309">
            <v>19904</v>
          </cell>
          <cell r="AY3309">
            <v>0</v>
          </cell>
          <cell r="CK3309">
            <v>0</v>
          </cell>
          <cell r="CL3309">
            <v>0</v>
          </cell>
          <cell r="CM3309">
            <v>0</v>
          </cell>
        </row>
        <row r="3310">
          <cell r="F3310">
            <v>3096</v>
          </cell>
          <cell r="G3310">
            <v>3096</v>
          </cell>
          <cell r="H3310">
            <v>1718</v>
          </cell>
          <cell r="I3310">
            <v>0</v>
          </cell>
          <cell r="AY3310">
            <v>0</v>
          </cell>
          <cell r="CK3310">
            <v>0</v>
          </cell>
          <cell r="CL3310">
            <v>0</v>
          </cell>
          <cell r="CM3310">
            <v>0</v>
          </cell>
        </row>
        <row r="3311">
          <cell r="F3311">
            <v>20450</v>
          </cell>
          <cell r="G3311">
            <v>20450</v>
          </cell>
          <cell r="H3311">
            <v>15037.28</v>
          </cell>
          <cell r="I3311">
            <v>437</v>
          </cell>
          <cell r="AY3311">
            <v>1394</v>
          </cell>
          <cell r="CK3311">
            <v>0</v>
          </cell>
          <cell r="CL3311">
            <v>0</v>
          </cell>
          <cell r="CM3311">
            <v>0</v>
          </cell>
        </row>
        <row r="3312">
          <cell r="F3312">
            <v>33892</v>
          </cell>
          <cell r="G3312">
            <v>34847.67</v>
          </cell>
          <cell r="H3312">
            <v>24607.3</v>
          </cell>
          <cell r="I3312">
            <v>0</v>
          </cell>
          <cell r="AY3312">
            <v>5791.75</v>
          </cell>
          <cell r="CK3312">
            <v>0</v>
          </cell>
          <cell r="CL3312">
            <v>0</v>
          </cell>
          <cell r="CM3312">
            <v>0</v>
          </cell>
        </row>
        <row r="3313">
          <cell r="F3313">
            <v>8000</v>
          </cell>
          <cell r="G3313">
            <v>8000</v>
          </cell>
          <cell r="H3313">
            <v>5819</v>
          </cell>
          <cell r="I3313">
            <v>920</v>
          </cell>
          <cell r="AY3313">
            <v>740</v>
          </cell>
          <cell r="CK3313">
            <v>0</v>
          </cell>
          <cell r="CL3313">
            <v>0</v>
          </cell>
          <cell r="CM3313">
            <v>0</v>
          </cell>
        </row>
        <row r="3314">
          <cell r="F3314">
            <v>215591</v>
          </cell>
          <cell r="G3314">
            <v>134191</v>
          </cell>
          <cell r="H3314">
            <v>67471.08</v>
          </cell>
          <cell r="I3314">
            <v>0</v>
          </cell>
          <cell r="AY3314">
            <v>0</v>
          </cell>
          <cell r="CK3314">
            <v>0</v>
          </cell>
          <cell r="CL3314">
            <v>0</v>
          </cell>
          <cell r="CM3314">
            <v>0</v>
          </cell>
        </row>
        <row r="3315">
          <cell r="F3315">
            <v>20614</v>
          </cell>
          <cell r="G3315">
            <v>20614</v>
          </cell>
          <cell r="H3315">
            <v>16816.400000000001</v>
          </cell>
          <cell r="I3315">
            <v>1352.4</v>
          </cell>
          <cell r="AY3315">
            <v>0</v>
          </cell>
          <cell r="CK3315">
            <v>0</v>
          </cell>
          <cell r="CL3315">
            <v>0</v>
          </cell>
          <cell r="CM3315">
            <v>0</v>
          </cell>
        </row>
        <row r="3316">
          <cell r="F3316">
            <v>134303</v>
          </cell>
          <cell r="G3316">
            <v>134303</v>
          </cell>
          <cell r="H3316">
            <v>77933.14</v>
          </cell>
          <cell r="I3316">
            <v>8741.2000000000007</v>
          </cell>
          <cell r="AY3316">
            <v>0</v>
          </cell>
          <cell r="CK3316">
            <v>0</v>
          </cell>
          <cell r="CL3316">
            <v>0</v>
          </cell>
          <cell r="CM3316">
            <v>0</v>
          </cell>
        </row>
        <row r="3317">
          <cell r="F3317">
            <v>9648</v>
          </cell>
          <cell r="G3317">
            <v>9648</v>
          </cell>
          <cell r="H3317">
            <v>6895.02</v>
          </cell>
          <cell r="I3317">
            <v>0</v>
          </cell>
          <cell r="AY3317">
            <v>304.44</v>
          </cell>
          <cell r="CK3317">
            <v>0</v>
          </cell>
          <cell r="CL3317">
            <v>0</v>
          </cell>
          <cell r="CM3317">
            <v>0</v>
          </cell>
        </row>
        <row r="3318">
          <cell r="F3318">
            <v>52716</v>
          </cell>
          <cell r="G3318">
            <v>52716</v>
          </cell>
          <cell r="H3318">
            <v>37430.050000000003</v>
          </cell>
          <cell r="I3318">
            <v>2026</v>
          </cell>
          <cell r="AY3318">
            <v>5036.5</v>
          </cell>
          <cell r="CK3318">
            <v>0</v>
          </cell>
          <cell r="CL3318">
            <v>0</v>
          </cell>
          <cell r="CM3318">
            <v>0</v>
          </cell>
        </row>
        <row r="3319">
          <cell r="F3319">
            <v>2500</v>
          </cell>
          <cell r="G3319">
            <v>2500</v>
          </cell>
          <cell r="H3319">
            <v>2083.6799999999998</v>
          </cell>
          <cell r="I3319">
            <v>0</v>
          </cell>
          <cell r="AY3319">
            <v>0</v>
          </cell>
          <cell r="CK3319">
            <v>0</v>
          </cell>
          <cell r="CL3319">
            <v>0</v>
          </cell>
          <cell r="CM3319">
            <v>0</v>
          </cell>
        </row>
        <row r="3320">
          <cell r="F3320">
            <v>784610</v>
          </cell>
          <cell r="G3320">
            <v>784610</v>
          </cell>
          <cell r="H3320">
            <v>448832.58</v>
          </cell>
          <cell r="I3320">
            <v>12337.25</v>
          </cell>
          <cell r="AY3320">
            <v>1279.32</v>
          </cell>
          <cell r="CK3320">
            <v>0</v>
          </cell>
          <cell r="CL3320">
            <v>0</v>
          </cell>
          <cell r="CM3320">
            <v>0</v>
          </cell>
        </row>
        <row r="3321">
          <cell r="F3321">
            <v>192</v>
          </cell>
          <cell r="G3321">
            <v>192</v>
          </cell>
          <cell r="H3321">
            <v>102</v>
          </cell>
          <cell r="I3321">
            <v>0</v>
          </cell>
          <cell r="AY3321">
            <v>0</v>
          </cell>
          <cell r="CK3321">
            <v>0</v>
          </cell>
          <cell r="CL3321">
            <v>0</v>
          </cell>
          <cell r="CM3321">
            <v>0</v>
          </cell>
        </row>
        <row r="3322">
          <cell r="F3322">
            <v>2419356</v>
          </cell>
          <cell r="G3322">
            <v>2419356</v>
          </cell>
          <cell r="H3322">
            <v>1947298.92</v>
          </cell>
          <cell r="I3322">
            <v>0</v>
          </cell>
          <cell r="AY3322">
            <v>219779.56</v>
          </cell>
          <cell r="CK3322">
            <v>0</v>
          </cell>
          <cell r="CL3322">
            <v>0</v>
          </cell>
          <cell r="CM3322">
            <v>0</v>
          </cell>
        </row>
        <row r="3323">
          <cell r="F3323">
            <v>0</v>
          </cell>
          <cell r="G3323">
            <v>90000</v>
          </cell>
          <cell r="H3323">
            <v>87500</v>
          </cell>
          <cell r="I3323">
            <v>0</v>
          </cell>
          <cell r="AY3323">
            <v>0</v>
          </cell>
          <cell r="CK3323">
            <v>0</v>
          </cell>
          <cell r="CL3323">
            <v>0</v>
          </cell>
          <cell r="CM3323">
            <v>0</v>
          </cell>
        </row>
        <row r="3324">
          <cell r="F3324">
            <v>75709</v>
          </cell>
          <cell r="G3324">
            <v>75709</v>
          </cell>
          <cell r="H3324">
            <v>71739</v>
          </cell>
          <cell r="I3324">
            <v>0</v>
          </cell>
          <cell r="AY3324">
            <v>7971</v>
          </cell>
          <cell r="CK3324">
            <v>0</v>
          </cell>
          <cell r="CL3324">
            <v>0</v>
          </cell>
          <cell r="CM3324">
            <v>0</v>
          </cell>
        </row>
        <row r="3325">
          <cell r="F3325">
            <v>184215</v>
          </cell>
          <cell r="G3325">
            <v>184215</v>
          </cell>
          <cell r="H3325">
            <v>86257.55</v>
          </cell>
          <cell r="I3325">
            <v>0</v>
          </cell>
          <cell r="AY3325">
            <v>0</v>
          </cell>
          <cell r="CK3325">
            <v>0</v>
          </cell>
          <cell r="CL3325">
            <v>0</v>
          </cell>
          <cell r="CM3325">
            <v>0</v>
          </cell>
        </row>
        <row r="3326">
          <cell r="F3326">
            <v>487731</v>
          </cell>
          <cell r="G3326">
            <v>487731</v>
          </cell>
          <cell r="H3326">
            <v>1831.38</v>
          </cell>
          <cell r="I3326">
            <v>0</v>
          </cell>
          <cell r="AY3326">
            <v>0</v>
          </cell>
          <cell r="CK3326">
            <v>0</v>
          </cell>
          <cell r="CL3326">
            <v>0</v>
          </cell>
          <cell r="CM3326">
            <v>0</v>
          </cell>
        </row>
        <row r="3327">
          <cell r="F3327">
            <v>343071</v>
          </cell>
          <cell r="G3327">
            <v>343071</v>
          </cell>
          <cell r="H3327">
            <v>265137.09000000003</v>
          </cell>
          <cell r="I3327">
            <v>0</v>
          </cell>
          <cell r="AY3327">
            <v>29808.27</v>
          </cell>
          <cell r="CK3327">
            <v>0</v>
          </cell>
          <cell r="CL3327">
            <v>0</v>
          </cell>
          <cell r="CM3327">
            <v>0</v>
          </cell>
        </row>
        <row r="3328">
          <cell r="F3328">
            <v>58003</v>
          </cell>
          <cell r="G3328">
            <v>58003</v>
          </cell>
          <cell r="H3328">
            <v>45961.53</v>
          </cell>
          <cell r="I3328">
            <v>0</v>
          </cell>
          <cell r="AY3328">
            <v>5183.3599999999997</v>
          </cell>
          <cell r="CK3328">
            <v>0</v>
          </cell>
          <cell r="CL3328">
            <v>0</v>
          </cell>
          <cell r="CM3328">
            <v>0</v>
          </cell>
        </row>
        <row r="3329">
          <cell r="F3329">
            <v>79200</v>
          </cell>
          <cell r="G3329">
            <v>79200</v>
          </cell>
          <cell r="H3329">
            <v>63180</v>
          </cell>
          <cell r="I3329">
            <v>0</v>
          </cell>
          <cell r="AY3329">
            <v>7020</v>
          </cell>
          <cell r="CK3329">
            <v>0</v>
          </cell>
          <cell r="CL3329">
            <v>0</v>
          </cell>
          <cell r="CM3329">
            <v>0</v>
          </cell>
        </row>
        <row r="3330">
          <cell r="F3330">
            <v>55557</v>
          </cell>
          <cell r="G3330">
            <v>58708.71</v>
          </cell>
          <cell r="H3330">
            <v>58708.71</v>
          </cell>
          <cell r="I3330">
            <v>0</v>
          </cell>
          <cell r="AY3330">
            <v>0</v>
          </cell>
          <cell r="CK3330">
            <v>0</v>
          </cell>
          <cell r="CL3330">
            <v>0</v>
          </cell>
          <cell r="CM3330">
            <v>0</v>
          </cell>
        </row>
        <row r="3331">
          <cell r="F3331">
            <v>331503</v>
          </cell>
          <cell r="G3331">
            <v>331503</v>
          </cell>
          <cell r="H3331">
            <v>232876.72</v>
          </cell>
          <cell r="I3331">
            <v>0</v>
          </cell>
          <cell r="AY3331">
            <v>25070.94</v>
          </cell>
          <cell r="CK3331">
            <v>0</v>
          </cell>
          <cell r="CL3331">
            <v>0</v>
          </cell>
          <cell r="CM3331">
            <v>0</v>
          </cell>
        </row>
        <row r="3332">
          <cell r="F3332">
            <v>33388</v>
          </cell>
          <cell r="G3332">
            <v>33388</v>
          </cell>
          <cell r="H3332">
            <v>18799.16</v>
          </cell>
          <cell r="I3332">
            <v>0</v>
          </cell>
          <cell r="AY3332">
            <v>0</v>
          </cell>
          <cell r="CK3332">
            <v>0</v>
          </cell>
          <cell r="CL3332">
            <v>0</v>
          </cell>
          <cell r="CM3332">
            <v>0</v>
          </cell>
        </row>
        <row r="3333">
          <cell r="F3333">
            <v>27704</v>
          </cell>
          <cell r="G3333">
            <v>27704</v>
          </cell>
          <cell r="H3333">
            <v>22229.1</v>
          </cell>
          <cell r="I3333">
            <v>0</v>
          </cell>
          <cell r="AY3333">
            <v>0</v>
          </cell>
          <cell r="CK3333">
            <v>0</v>
          </cell>
          <cell r="CL3333">
            <v>0</v>
          </cell>
          <cell r="CM3333">
            <v>0</v>
          </cell>
        </row>
        <row r="3334">
          <cell r="F3334">
            <v>2393</v>
          </cell>
          <cell r="G3334">
            <v>2393</v>
          </cell>
          <cell r="H3334">
            <v>1502.52</v>
          </cell>
          <cell r="I3334">
            <v>0</v>
          </cell>
          <cell r="AY3334">
            <v>169.78</v>
          </cell>
          <cell r="CK3334">
            <v>0</v>
          </cell>
          <cell r="CL3334">
            <v>0</v>
          </cell>
          <cell r="CM3334">
            <v>0</v>
          </cell>
        </row>
        <row r="3335">
          <cell r="F3335">
            <v>168004</v>
          </cell>
          <cell r="G3335">
            <v>168004</v>
          </cell>
          <cell r="H3335">
            <v>113548.83</v>
          </cell>
          <cell r="I3335">
            <v>0</v>
          </cell>
          <cell r="AY3335">
            <v>0</v>
          </cell>
          <cell r="CK3335">
            <v>0</v>
          </cell>
          <cell r="CL3335">
            <v>0</v>
          </cell>
          <cell r="CM3335">
            <v>0</v>
          </cell>
        </row>
        <row r="3336">
          <cell r="F3336">
            <v>0</v>
          </cell>
          <cell r="G3336">
            <v>630000</v>
          </cell>
          <cell r="H3336">
            <v>265461.44</v>
          </cell>
          <cell r="I3336">
            <v>344777.84</v>
          </cell>
          <cell r="AY3336">
            <v>0</v>
          </cell>
          <cell r="CK3336">
            <v>0</v>
          </cell>
          <cell r="CL3336">
            <v>0</v>
          </cell>
          <cell r="CM3336">
            <v>0</v>
          </cell>
        </row>
        <row r="3337">
          <cell r="F3337">
            <v>9000</v>
          </cell>
          <cell r="G3337">
            <v>9000</v>
          </cell>
          <cell r="H3337">
            <v>4923.5</v>
          </cell>
          <cell r="I3337">
            <v>1000</v>
          </cell>
          <cell r="AY3337">
            <v>0</v>
          </cell>
          <cell r="CK3337">
            <v>0</v>
          </cell>
          <cell r="CL3337">
            <v>0</v>
          </cell>
          <cell r="CM3337">
            <v>0</v>
          </cell>
        </row>
        <row r="3338">
          <cell r="F3338">
            <v>15000</v>
          </cell>
          <cell r="G3338">
            <v>13131</v>
          </cell>
          <cell r="H3338">
            <v>8541.6200000000008</v>
          </cell>
          <cell r="I3338">
            <v>1</v>
          </cell>
          <cell r="AY3338">
            <v>0</v>
          </cell>
          <cell r="CK3338">
            <v>0</v>
          </cell>
          <cell r="CL3338">
            <v>0</v>
          </cell>
          <cell r="CM3338">
            <v>0</v>
          </cell>
        </row>
        <row r="3339">
          <cell r="F3339">
            <v>1440</v>
          </cell>
          <cell r="G3339">
            <v>1440</v>
          </cell>
          <cell r="H3339">
            <v>92.5</v>
          </cell>
          <cell r="I3339">
            <v>0</v>
          </cell>
          <cell r="AY3339">
            <v>0</v>
          </cell>
          <cell r="CK3339">
            <v>0</v>
          </cell>
          <cell r="CL3339">
            <v>0</v>
          </cell>
          <cell r="CM3339">
            <v>0</v>
          </cell>
        </row>
        <row r="3340">
          <cell r="F3340">
            <v>61443</v>
          </cell>
          <cell r="G3340">
            <v>61443</v>
          </cell>
          <cell r="H3340">
            <v>14481.48</v>
          </cell>
          <cell r="I3340">
            <v>0</v>
          </cell>
          <cell r="AY3340">
            <v>0</v>
          </cell>
          <cell r="CK3340">
            <v>0</v>
          </cell>
          <cell r="CL3340">
            <v>0</v>
          </cell>
          <cell r="CM3340">
            <v>0</v>
          </cell>
        </row>
        <row r="3341">
          <cell r="F3341">
            <v>68755</v>
          </cell>
          <cell r="G3341">
            <v>68755</v>
          </cell>
          <cell r="H3341">
            <v>32525.97</v>
          </cell>
          <cell r="I3341">
            <v>0</v>
          </cell>
          <cell r="AY3341">
            <v>2228.4</v>
          </cell>
          <cell r="CK3341">
            <v>0</v>
          </cell>
          <cell r="CL3341">
            <v>0</v>
          </cell>
          <cell r="CM3341">
            <v>0</v>
          </cell>
        </row>
        <row r="3342">
          <cell r="F3342">
            <v>8000</v>
          </cell>
          <cell r="G3342">
            <v>8000</v>
          </cell>
          <cell r="H3342">
            <v>3434</v>
          </cell>
          <cell r="I3342">
            <v>74</v>
          </cell>
          <cell r="AY3342">
            <v>0</v>
          </cell>
          <cell r="CK3342">
            <v>0</v>
          </cell>
          <cell r="CL3342">
            <v>0</v>
          </cell>
          <cell r="CM3342">
            <v>0</v>
          </cell>
        </row>
        <row r="3343">
          <cell r="F3343">
            <v>87805</v>
          </cell>
          <cell r="G3343">
            <v>57805</v>
          </cell>
          <cell r="H3343">
            <v>32009.4</v>
          </cell>
          <cell r="I3343">
            <v>6022.91</v>
          </cell>
          <cell r="AY3343">
            <v>0</v>
          </cell>
          <cell r="CK3343">
            <v>0</v>
          </cell>
          <cell r="CL3343">
            <v>0</v>
          </cell>
          <cell r="CM3343">
            <v>0</v>
          </cell>
        </row>
        <row r="3344">
          <cell r="F3344">
            <v>15189</v>
          </cell>
          <cell r="G3344">
            <v>15189</v>
          </cell>
          <cell r="H3344">
            <v>11055.2</v>
          </cell>
          <cell r="I3344">
            <v>2085</v>
          </cell>
          <cell r="AY3344">
            <v>0</v>
          </cell>
          <cell r="CK3344">
            <v>0</v>
          </cell>
          <cell r="CL3344">
            <v>0</v>
          </cell>
          <cell r="CM3344">
            <v>0</v>
          </cell>
        </row>
        <row r="3345">
          <cell r="F3345">
            <v>62987</v>
          </cell>
          <cell r="G3345">
            <v>62987</v>
          </cell>
          <cell r="H3345">
            <v>23219.75</v>
          </cell>
          <cell r="I3345">
            <v>12543.78</v>
          </cell>
          <cell r="AY3345">
            <v>0</v>
          </cell>
          <cell r="CK3345">
            <v>0</v>
          </cell>
          <cell r="CL3345">
            <v>0</v>
          </cell>
          <cell r="CM3345">
            <v>0</v>
          </cell>
        </row>
        <row r="3346">
          <cell r="F3346">
            <v>6604</v>
          </cell>
          <cell r="G3346">
            <v>6604</v>
          </cell>
          <cell r="H3346">
            <v>4229.83</v>
          </cell>
          <cell r="I3346">
            <v>784</v>
          </cell>
          <cell r="AY3346">
            <v>0</v>
          </cell>
          <cell r="CK3346">
            <v>0</v>
          </cell>
          <cell r="CL3346">
            <v>0</v>
          </cell>
          <cell r="CM3346">
            <v>0</v>
          </cell>
        </row>
        <row r="3347">
          <cell r="F3347">
            <v>6500</v>
          </cell>
          <cell r="G3347">
            <v>24500</v>
          </cell>
          <cell r="H3347">
            <v>3212.34</v>
          </cell>
          <cell r="I3347">
            <v>9823.41</v>
          </cell>
          <cell r="AY3347">
            <v>0</v>
          </cell>
          <cell r="CK3347">
            <v>0</v>
          </cell>
          <cell r="CL3347">
            <v>0</v>
          </cell>
          <cell r="CM3347">
            <v>0</v>
          </cell>
        </row>
        <row r="3348">
          <cell r="F3348">
            <v>104485</v>
          </cell>
          <cell r="G3348">
            <v>104485</v>
          </cell>
          <cell r="H3348">
            <v>59733.13</v>
          </cell>
          <cell r="I3348">
            <v>1513.17</v>
          </cell>
          <cell r="AY3348">
            <v>1376.91</v>
          </cell>
          <cell r="CK3348">
            <v>0</v>
          </cell>
          <cell r="CL3348">
            <v>0</v>
          </cell>
          <cell r="CM3348">
            <v>0</v>
          </cell>
        </row>
        <row r="3349">
          <cell r="F3349">
            <v>6672456</v>
          </cell>
          <cell r="G3349">
            <v>6672456</v>
          </cell>
          <cell r="H3349">
            <v>4806019.54</v>
          </cell>
          <cell r="I3349">
            <v>0</v>
          </cell>
          <cell r="AY3349">
            <v>517925.39</v>
          </cell>
          <cell r="CK3349">
            <v>0</v>
          </cell>
          <cell r="CL3349">
            <v>0</v>
          </cell>
          <cell r="CM3349">
            <v>0</v>
          </cell>
        </row>
        <row r="3350">
          <cell r="F3350">
            <v>16785271</v>
          </cell>
          <cell r="G3350">
            <v>16529064</v>
          </cell>
          <cell r="H3350">
            <v>10030559.18</v>
          </cell>
          <cell r="I3350">
            <v>4632018.3099999996</v>
          </cell>
          <cell r="AY3350">
            <v>1087725</v>
          </cell>
          <cell r="CK3350">
            <v>0</v>
          </cell>
          <cell r="CL3350">
            <v>1024442</v>
          </cell>
          <cell r="CM3350">
            <v>1024442</v>
          </cell>
        </row>
        <row r="3351">
          <cell r="F3351">
            <v>0</v>
          </cell>
          <cell r="G3351">
            <v>3855.93</v>
          </cell>
          <cell r="H3351">
            <v>3855.93</v>
          </cell>
          <cell r="I3351">
            <v>0</v>
          </cell>
          <cell r="AY3351">
            <v>0</v>
          </cell>
          <cell r="CK3351">
            <v>0</v>
          </cell>
          <cell r="CL3351">
            <v>0</v>
          </cell>
          <cell r="CM3351">
            <v>0</v>
          </cell>
        </row>
        <row r="3352">
          <cell r="F3352">
            <v>246996</v>
          </cell>
          <cell r="G3352">
            <v>246996</v>
          </cell>
          <cell r="H3352">
            <v>185410.5</v>
          </cell>
          <cell r="I3352">
            <v>0</v>
          </cell>
          <cell r="AY3352">
            <v>21783</v>
          </cell>
          <cell r="CK3352">
            <v>0</v>
          </cell>
          <cell r="CL3352">
            <v>0</v>
          </cell>
          <cell r="CM3352">
            <v>0</v>
          </cell>
        </row>
        <row r="3353">
          <cell r="F3353">
            <v>475639</v>
          </cell>
          <cell r="G3353">
            <v>475639</v>
          </cell>
          <cell r="H3353">
            <v>206941.99</v>
          </cell>
          <cell r="I3353">
            <v>0</v>
          </cell>
          <cell r="AY3353">
            <v>0</v>
          </cell>
          <cell r="CK3353">
            <v>0</v>
          </cell>
          <cell r="CL3353">
            <v>0</v>
          </cell>
          <cell r="CM3353">
            <v>0</v>
          </cell>
        </row>
        <row r="3354">
          <cell r="F3354">
            <v>1346646</v>
          </cell>
          <cell r="G3354">
            <v>1346646</v>
          </cell>
          <cell r="H3354">
            <v>35523</v>
          </cell>
          <cell r="I3354">
            <v>0</v>
          </cell>
          <cell r="AY3354">
            <v>0</v>
          </cell>
          <cell r="CK3354">
            <v>0</v>
          </cell>
          <cell r="CL3354">
            <v>0</v>
          </cell>
          <cell r="CM3354">
            <v>0</v>
          </cell>
        </row>
        <row r="3355">
          <cell r="F3355">
            <v>0</v>
          </cell>
          <cell r="G3355">
            <v>943591.38</v>
          </cell>
          <cell r="H3355">
            <v>943591.38</v>
          </cell>
          <cell r="I3355">
            <v>0</v>
          </cell>
          <cell r="AY3355">
            <v>388940.21</v>
          </cell>
          <cell r="CK3355">
            <v>0</v>
          </cell>
          <cell r="CL3355">
            <v>0</v>
          </cell>
          <cell r="CM3355">
            <v>0</v>
          </cell>
        </row>
        <row r="3356">
          <cell r="F3356">
            <v>971438</v>
          </cell>
          <cell r="G3356">
            <v>971438</v>
          </cell>
          <cell r="H3356">
            <v>672379.86</v>
          </cell>
          <cell r="I3356">
            <v>0</v>
          </cell>
          <cell r="AY3356">
            <v>72514.2</v>
          </cell>
          <cell r="CK3356">
            <v>0</v>
          </cell>
          <cell r="CL3356">
            <v>0</v>
          </cell>
          <cell r="CM3356">
            <v>0</v>
          </cell>
        </row>
        <row r="3357">
          <cell r="F3357">
            <v>164246</v>
          </cell>
          <cell r="G3357">
            <v>164246</v>
          </cell>
          <cell r="H3357">
            <v>116324.31</v>
          </cell>
          <cell r="I3357">
            <v>0</v>
          </cell>
          <cell r="AY3357">
            <v>12511.12</v>
          </cell>
          <cell r="CK3357">
            <v>0</v>
          </cell>
          <cell r="CL3357">
            <v>0</v>
          </cell>
          <cell r="CM3357">
            <v>0</v>
          </cell>
        </row>
        <row r="3358">
          <cell r="F3358">
            <v>224400</v>
          </cell>
          <cell r="G3358">
            <v>224400</v>
          </cell>
          <cell r="H3358">
            <v>162636.95000000001</v>
          </cell>
          <cell r="I3358">
            <v>0</v>
          </cell>
          <cell r="AY3358">
            <v>18132.099999999999</v>
          </cell>
          <cell r="CK3358">
            <v>0</v>
          </cell>
          <cell r="CL3358">
            <v>0</v>
          </cell>
          <cell r="CM3358">
            <v>0</v>
          </cell>
        </row>
        <row r="3359">
          <cell r="F3359">
            <v>153902</v>
          </cell>
          <cell r="G3359">
            <v>143174.28</v>
          </cell>
          <cell r="H3359">
            <v>142620.20000000001</v>
          </cell>
          <cell r="I3359">
            <v>0</v>
          </cell>
          <cell r="AY3359">
            <v>0</v>
          </cell>
          <cell r="CK3359">
            <v>0</v>
          </cell>
          <cell r="CL3359">
            <v>0</v>
          </cell>
          <cell r="CM3359">
            <v>0</v>
          </cell>
        </row>
        <row r="3360">
          <cell r="F3360">
            <v>902636</v>
          </cell>
          <cell r="G3360">
            <v>902636</v>
          </cell>
          <cell r="H3360">
            <v>555482.15</v>
          </cell>
          <cell r="I3360">
            <v>0</v>
          </cell>
          <cell r="AY3360">
            <v>56471.13</v>
          </cell>
          <cell r="CK3360">
            <v>0</v>
          </cell>
          <cell r="CL3360">
            <v>0</v>
          </cell>
          <cell r="CM3360">
            <v>0</v>
          </cell>
        </row>
        <row r="3361">
          <cell r="F3361">
            <v>40001</v>
          </cell>
          <cell r="G3361">
            <v>40001</v>
          </cell>
          <cell r="H3361">
            <v>20959.25</v>
          </cell>
          <cell r="I3361">
            <v>0</v>
          </cell>
          <cell r="AY3361">
            <v>0</v>
          </cell>
          <cell r="CK3361">
            <v>0</v>
          </cell>
          <cell r="CL3361">
            <v>0</v>
          </cell>
          <cell r="CM3361">
            <v>0</v>
          </cell>
        </row>
        <row r="3362">
          <cell r="F3362">
            <v>44327</v>
          </cell>
          <cell r="G3362">
            <v>44327</v>
          </cell>
          <cell r="H3362">
            <v>35566.559999999998</v>
          </cell>
          <cell r="I3362">
            <v>0</v>
          </cell>
          <cell r="AY3362">
            <v>0</v>
          </cell>
          <cell r="CK3362">
            <v>0</v>
          </cell>
          <cell r="CL3362">
            <v>0</v>
          </cell>
          <cell r="CM3362">
            <v>0</v>
          </cell>
        </row>
        <row r="3363">
          <cell r="F3363">
            <v>6940</v>
          </cell>
          <cell r="G3363">
            <v>6940</v>
          </cell>
          <cell r="H3363">
            <v>4357.46</v>
          </cell>
          <cell r="I3363">
            <v>0</v>
          </cell>
          <cell r="AY3363">
            <v>492.37</v>
          </cell>
          <cell r="CK3363">
            <v>0</v>
          </cell>
          <cell r="CL3363">
            <v>0</v>
          </cell>
          <cell r="CM3363">
            <v>0</v>
          </cell>
        </row>
        <row r="3364">
          <cell r="F3364">
            <v>33000</v>
          </cell>
          <cell r="G3364">
            <v>33000</v>
          </cell>
          <cell r="H3364">
            <v>10651.47</v>
          </cell>
          <cell r="I3364">
            <v>4793.09</v>
          </cell>
          <cell r="AY3364">
            <v>0</v>
          </cell>
          <cell r="CK3364">
            <v>0</v>
          </cell>
          <cell r="CL3364">
            <v>0</v>
          </cell>
          <cell r="CM3364">
            <v>0</v>
          </cell>
        </row>
        <row r="3365">
          <cell r="F3365">
            <v>1137</v>
          </cell>
          <cell r="G3365">
            <v>1137</v>
          </cell>
          <cell r="H3365">
            <v>1017.75</v>
          </cell>
          <cell r="I3365">
            <v>0</v>
          </cell>
          <cell r="AY3365">
            <v>0</v>
          </cell>
          <cell r="CK3365">
            <v>0</v>
          </cell>
          <cell r="CL3365">
            <v>0</v>
          </cell>
          <cell r="CM3365">
            <v>0</v>
          </cell>
        </row>
        <row r="3366">
          <cell r="F3366">
            <v>2500</v>
          </cell>
          <cell r="G3366">
            <v>2500</v>
          </cell>
          <cell r="H3366">
            <v>1249</v>
          </cell>
          <cell r="I3366">
            <v>850</v>
          </cell>
          <cell r="AY3366">
            <v>1249</v>
          </cell>
          <cell r="CK3366">
            <v>0</v>
          </cell>
          <cell r="CL3366">
            <v>0</v>
          </cell>
          <cell r="CM3366">
            <v>0</v>
          </cell>
        </row>
        <row r="3367">
          <cell r="F3367">
            <v>15000</v>
          </cell>
          <cell r="G3367">
            <v>15000</v>
          </cell>
          <cell r="H3367">
            <v>5654.08</v>
          </cell>
          <cell r="I3367">
            <v>1</v>
          </cell>
          <cell r="AY3367">
            <v>0</v>
          </cell>
          <cell r="CK3367">
            <v>0</v>
          </cell>
          <cell r="CL3367">
            <v>0</v>
          </cell>
          <cell r="CM3367">
            <v>0</v>
          </cell>
        </row>
        <row r="3368">
          <cell r="F3368">
            <v>1200</v>
          </cell>
          <cell r="G3368">
            <v>1200</v>
          </cell>
          <cell r="H3368">
            <v>92.5</v>
          </cell>
          <cell r="I3368">
            <v>0</v>
          </cell>
          <cell r="AY3368">
            <v>0</v>
          </cell>
          <cell r="CK3368">
            <v>0</v>
          </cell>
          <cell r="CL3368">
            <v>0</v>
          </cell>
          <cell r="CM3368">
            <v>0</v>
          </cell>
        </row>
        <row r="3369">
          <cell r="F3369">
            <v>79076</v>
          </cell>
          <cell r="G3369">
            <v>79076</v>
          </cell>
          <cell r="H3369">
            <v>26415.87</v>
          </cell>
          <cell r="I3369">
            <v>2</v>
          </cell>
          <cell r="AY3369">
            <v>0</v>
          </cell>
          <cell r="CK3369">
            <v>0</v>
          </cell>
          <cell r="CL3369">
            <v>0</v>
          </cell>
          <cell r="CM3369">
            <v>0</v>
          </cell>
        </row>
        <row r="3370">
          <cell r="F3370">
            <v>3511</v>
          </cell>
          <cell r="G3370">
            <v>3511</v>
          </cell>
          <cell r="H3370">
            <v>411</v>
          </cell>
          <cell r="I3370">
            <v>0</v>
          </cell>
          <cell r="AY3370">
            <v>77</v>
          </cell>
          <cell r="CK3370">
            <v>0</v>
          </cell>
          <cell r="CL3370">
            <v>0</v>
          </cell>
          <cell r="CM3370">
            <v>0</v>
          </cell>
        </row>
        <row r="3371">
          <cell r="F3371">
            <v>35806</v>
          </cell>
          <cell r="G3371">
            <v>35806</v>
          </cell>
          <cell r="H3371">
            <v>20505.3</v>
          </cell>
          <cell r="I3371">
            <v>4626.24</v>
          </cell>
          <cell r="AY3371">
            <v>0</v>
          </cell>
          <cell r="CK3371">
            <v>0</v>
          </cell>
          <cell r="CL3371">
            <v>0</v>
          </cell>
          <cell r="CM3371">
            <v>0</v>
          </cell>
        </row>
        <row r="3372">
          <cell r="F3372">
            <v>31845</v>
          </cell>
          <cell r="G3372">
            <v>31845</v>
          </cell>
          <cell r="H3372">
            <v>8117.55</v>
          </cell>
          <cell r="I3372">
            <v>170</v>
          </cell>
          <cell r="AY3372">
            <v>574</v>
          </cell>
          <cell r="CK3372">
            <v>0</v>
          </cell>
          <cell r="CL3372">
            <v>0</v>
          </cell>
          <cell r="CM3372">
            <v>0</v>
          </cell>
        </row>
        <row r="3373">
          <cell r="F3373">
            <v>8000</v>
          </cell>
          <cell r="G3373">
            <v>8000</v>
          </cell>
          <cell r="H3373">
            <v>5839.15</v>
          </cell>
          <cell r="I3373">
            <v>0</v>
          </cell>
          <cell r="AY3373">
            <v>0</v>
          </cell>
          <cell r="CK3373">
            <v>0</v>
          </cell>
          <cell r="CL3373">
            <v>0</v>
          </cell>
          <cell r="CM3373">
            <v>0</v>
          </cell>
        </row>
        <row r="3374">
          <cell r="F3374">
            <v>76402</v>
          </cell>
          <cell r="G3374">
            <v>76402</v>
          </cell>
          <cell r="H3374">
            <v>46146.51</v>
          </cell>
          <cell r="I3374">
            <v>11454</v>
          </cell>
          <cell r="AY3374">
            <v>0</v>
          </cell>
          <cell r="CK3374">
            <v>0</v>
          </cell>
          <cell r="CL3374">
            <v>0</v>
          </cell>
          <cell r="CM3374">
            <v>0</v>
          </cell>
        </row>
        <row r="3375">
          <cell r="F3375">
            <v>17110</v>
          </cell>
          <cell r="G3375">
            <v>17110</v>
          </cell>
          <cell r="H3375">
            <v>14788.55</v>
          </cell>
          <cell r="I3375">
            <v>1360</v>
          </cell>
          <cell r="AY3375">
            <v>0</v>
          </cell>
          <cell r="CK3375">
            <v>0</v>
          </cell>
          <cell r="CL3375">
            <v>0</v>
          </cell>
          <cell r="CM3375">
            <v>0</v>
          </cell>
        </row>
        <row r="3376">
          <cell r="F3376">
            <v>60395</v>
          </cell>
          <cell r="G3376">
            <v>60395</v>
          </cell>
          <cell r="H3376">
            <v>18435.38</v>
          </cell>
          <cell r="I3376">
            <v>7120.84</v>
          </cell>
          <cell r="AY3376">
            <v>0</v>
          </cell>
          <cell r="CK3376">
            <v>0</v>
          </cell>
          <cell r="CL3376">
            <v>0</v>
          </cell>
          <cell r="CM3376">
            <v>0</v>
          </cell>
        </row>
        <row r="3377">
          <cell r="F3377">
            <v>3194</v>
          </cell>
          <cell r="G3377">
            <v>3194</v>
          </cell>
          <cell r="H3377">
            <v>1965.4</v>
          </cell>
          <cell r="I3377">
            <v>202.73</v>
          </cell>
          <cell r="AY3377">
            <v>191.72</v>
          </cell>
          <cell r="CK3377">
            <v>0</v>
          </cell>
          <cell r="CL3377">
            <v>0</v>
          </cell>
          <cell r="CM3377">
            <v>0</v>
          </cell>
        </row>
        <row r="3378">
          <cell r="F3378">
            <v>1000</v>
          </cell>
          <cell r="G3378">
            <v>1000</v>
          </cell>
          <cell r="H3378">
            <v>0</v>
          </cell>
          <cell r="I3378">
            <v>873.08</v>
          </cell>
          <cell r="AY3378">
            <v>0</v>
          </cell>
          <cell r="CK3378">
            <v>0</v>
          </cell>
          <cell r="CL3378">
            <v>0</v>
          </cell>
          <cell r="CM3378">
            <v>0</v>
          </cell>
        </row>
        <row r="3379">
          <cell r="F3379">
            <v>127779</v>
          </cell>
          <cell r="G3379">
            <v>127779</v>
          </cell>
          <cell r="H3379">
            <v>59313.07</v>
          </cell>
          <cell r="I3379">
            <v>885.72</v>
          </cell>
          <cell r="AY3379">
            <v>0</v>
          </cell>
          <cell r="CK3379">
            <v>0</v>
          </cell>
          <cell r="CL3379">
            <v>0</v>
          </cell>
          <cell r="CM3379">
            <v>0</v>
          </cell>
        </row>
        <row r="3380">
          <cell r="F3380">
            <v>7413288</v>
          </cell>
          <cell r="G3380">
            <v>7413288</v>
          </cell>
          <cell r="H3380">
            <v>5075600.1500000004</v>
          </cell>
          <cell r="I3380">
            <v>0</v>
          </cell>
          <cell r="AY3380">
            <v>598326.86</v>
          </cell>
          <cell r="CK3380">
            <v>0</v>
          </cell>
          <cell r="CL3380">
            <v>0</v>
          </cell>
          <cell r="CM3380">
            <v>0</v>
          </cell>
        </row>
        <row r="3381">
          <cell r="F3381">
            <v>0</v>
          </cell>
          <cell r="G3381">
            <v>507838.58</v>
          </cell>
          <cell r="H3381">
            <v>507838.58</v>
          </cell>
          <cell r="I3381">
            <v>0</v>
          </cell>
          <cell r="AY3381">
            <v>71358.149999999994</v>
          </cell>
          <cell r="CK3381">
            <v>0</v>
          </cell>
          <cell r="CL3381">
            <v>0</v>
          </cell>
          <cell r="CM3381">
            <v>0</v>
          </cell>
        </row>
        <row r="3382">
          <cell r="F3382">
            <v>113402</v>
          </cell>
          <cell r="G3382">
            <v>113402</v>
          </cell>
          <cell r="H3382">
            <v>89114.5</v>
          </cell>
          <cell r="I3382">
            <v>0</v>
          </cell>
          <cell r="AY3382">
            <v>10042</v>
          </cell>
          <cell r="CK3382">
            <v>0</v>
          </cell>
          <cell r="CL3382">
            <v>0</v>
          </cell>
          <cell r="CM3382">
            <v>0</v>
          </cell>
        </row>
        <row r="3383">
          <cell r="F3383">
            <v>484384</v>
          </cell>
          <cell r="G3383">
            <v>484384</v>
          </cell>
          <cell r="H3383">
            <v>208793.51</v>
          </cell>
          <cell r="I3383">
            <v>0</v>
          </cell>
          <cell r="AY3383">
            <v>0</v>
          </cell>
          <cell r="CK3383">
            <v>0</v>
          </cell>
          <cell r="CL3383">
            <v>0</v>
          </cell>
          <cell r="CM3383">
            <v>0</v>
          </cell>
        </row>
        <row r="3384">
          <cell r="F3384">
            <v>1464603</v>
          </cell>
          <cell r="G3384">
            <v>1464603</v>
          </cell>
          <cell r="H3384">
            <v>22982.69</v>
          </cell>
          <cell r="I3384">
            <v>0</v>
          </cell>
          <cell r="AY3384">
            <v>0</v>
          </cell>
          <cell r="CK3384">
            <v>0</v>
          </cell>
          <cell r="CL3384">
            <v>0</v>
          </cell>
          <cell r="CM3384">
            <v>0</v>
          </cell>
        </row>
        <row r="3385">
          <cell r="F3385">
            <v>0</v>
          </cell>
          <cell r="G3385">
            <v>357023.88</v>
          </cell>
          <cell r="H3385">
            <v>357023.88</v>
          </cell>
          <cell r="I3385">
            <v>0</v>
          </cell>
          <cell r="AY3385">
            <v>0</v>
          </cell>
          <cell r="CK3385">
            <v>0</v>
          </cell>
          <cell r="CL3385">
            <v>0</v>
          </cell>
          <cell r="CM3385">
            <v>0</v>
          </cell>
        </row>
        <row r="3386">
          <cell r="F3386">
            <v>1084124</v>
          </cell>
          <cell r="G3386">
            <v>1084124</v>
          </cell>
          <cell r="H3386">
            <v>714214.88</v>
          </cell>
          <cell r="I3386">
            <v>0</v>
          </cell>
          <cell r="AY3386">
            <v>86061.37</v>
          </cell>
          <cell r="CK3386">
            <v>0</v>
          </cell>
          <cell r="CL3386">
            <v>0</v>
          </cell>
          <cell r="CM3386">
            <v>0</v>
          </cell>
        </row>
        <row r="3387">
          <cell r="F3387">
            <v>183672</v>
          </cell>
          <cell r="G3387">
            <v>183672</v>
          </cell>
          <cell r="H3387">
            <v>124096.2</v>
          </cell>
          <cell r="I3387">
            <v>0</v>
          </cell>
          <cell r="AY3387">
            <v>14978.96</v>
          </cell>
          <cell r="CK3387">
            <v>0</v>
          </cell>
          <cell r="CL3387">
            <v>0</v>
          </cell>
          <cell r="CM3387">
            <v>0</v>
          </cell>
        </row>
        <row r="3388">
          <cell r="F3388">
            <v>244200</v>
          </cell>
          <cell r="G3388">
            <v>244200</v>
          </cell>
          <cell r="H3388">
            <v>167438.70000000001</v>
          </cell>
          <cell r="I3388">
            <v>0</v>
          </cell>
          <cell r="AY3388">
            <v>20127.900000000001</v>
          </cell>
          <cell r="CK3388">
            <v>0</v>
          </cell>
          <cell r="CL3388">
            <v>0</v>
          </cell>
          <cell r="CM3388">
            <v>0</v>
          </cell>
        </row>
        <row r="3389">
          <cell r="F3389">
            <v>167383</v>
          </cell>
          <cell r="G3389">
            <v>157380.85</v>
          </cell>
          <cell r="H3389">
            <v>155753.64000000001</v>
          </cell>
          <cell r="I3389">
            <v>0</v>
          </cell>
          <cell r="AY3389">
            <v>0</v>
          </cell>
          <cell r="CK3389">
            <v>0</v>
          </cell>
          <cell r="CL3389">
            <v>0</v>
          </cell>
          <cell r="CM3389">
            <v>0</v>
          </cell>
        </row>
        <row r="3390">
          <cell r="F3390">
            <v>962672</v>
          </cell>
          <cell r="G3390">
            <v>962672</v>
          </cell>
          <cell r="H3390">
            <v>567429.68000000005</v>
          </cell>
          <cell r="I3390">
            <v>0</v>
          </cell>
          <cell r="AY3390">
            <v>64728.21</v>
          </cell>
          <cell r="CK3390">
            <v>0</v>
          </cell>
          <cell r="CL3390">
            <v>0</v>
          </cell>
          <cell r="CM3390">
            <v>0</v>
          </cell>
        </row>
        <row r="3391">
          <cell r="F3391">
            <v>237283</v>
          </cell>
          <cell r="G3391">
            <v>228412.93</v>
          </cell>
          <cell r="H3391">
            <v>98413.48</v>
          </cell>
          <cell r="I3391">
            <v>0</v>
          </cell>
          <cell r="AY3391">
            <v>0</v>
          </cell>
          <cell r="CK3391">
            <v>0</v>
          </cell>
          <cell r="CL3391">
            <v>0</v>
          </cell>
          <cell r="CM3391">
            <v>0</v>
          </cell>
        </row>
        <row r="3392">
          <cell r="F3392">
            <v>49868</v>
          </cell>
          <cell r="G3392">
            <v>49868</v>
          </cell>
          <cell r="H3392">
            <v>40012.379999999997</v>
          </cell>
          <cell r="I3392">
            <v>0</v>
          </cell>
          <cell r="AY3392">
            <v>0</v>
          </cell>
          <cell r="CK3392">
            <v>0</v>
          </cell>
          <cell r="CL3392">
            <v>0</v>
          </cell>
          <cell r="CM3392">
            <v>0</v>
          </cell>
        </row>
        <row r="3393">
          <cell r="F3393">
            <v>27000</v>
          </cell>
          <cell r="G3393">
            <v>27000</v>
          </cell>
          <cell r="H3393">
            <v>15183.72</v>
          </cell>
          <cell r="I3393">
            <v>2441.0500000000002</v>
          </cell>
          <cell r="AY3393">
            <v>0</v>
          </cell>
          <cell r="CK3393">
            <v>0</v>
          </cell>
          <cell r="CL3393">
            <v>0</v>
          </cell>
          <cell r="CM3393">
            <v>0</v>
          </cell>
        </row>
        <row r="3394">
          <cell r="F3394">
            <v>3065</v>
          </cell>
          <cell r="G3394">
            <v>3065</v>
          </cell>
          <cell r="H3394">
            <v>0</v>
          </cell>
          <cell r="I3394">
            <v>0</v>
          </cell>
          <cell r="AY3394">
            <v>0</v>
          </cell>
          <cell r="CK3394">
            <v>0</v>
          </cell>
          <cell r="CL3394">
            <v>0</v>
          </cell>
          <cell r="CM3394">
            <v>0</v>
          </cell>
        </row>
        <row r="3395">
          <cell r="F3395">
            <v>1500</v>
          </cell>
          <cell r="G3395">
            <v>1500</v>
          </cell>
          <cell r="H3395">
            <v>0</v>
          </cell>
          <cell r="I3395">
            <v>0</v>
          </cell>
          <cell r="AY3395">
            <v>0</v>
          </cell>
          <cell r="CK3395">
            <v>0</v>
          </cell>
          <cell r="CL3395">
            <v>0</v>
          </cell>
          <cell r="CM3395">
            <v>0</v>
          </cell>
        </row>
        <row r="3396">
          <cell r="F3396">
            <v>218543</v>
          </cell>
          <cell r="G3396">
            <v>218543</v>
          </cell>
          <cell r="H3396">
            <v>173852.55</v>
          </cell>
          <cell r="I3396">
            <v>2</v>
          </cell>
          <cell r="AY3396">
            <v>0</v>
          </cell>
          <cell r="CK3396">
            <v>0</v>
          </cell>
          <cell r="CL3396">
            <v>0</v>
          </cell>
          <cell r="CM3396">
            <v>0</v>
          </cell>
        </row>
        <row r="3397">
          <cell r="F3397">
            <v>43176</v>
          </cell>
          <cell r="G3397">
            <v>43176</v>
          </cell>
          <cell r="H3397">
            <v>24017.91</v>
          </cell>
          <cell r="I3397">
            <v>5778.75</v>
          </cell>
          <cell r="AY3397">
            <v>3885.61</v>
          </cell>
          <cell r="CK3397">
            <v>0</v>
          </cell>
          <cell r="CL3397">
            <v>0</v>
          </cell>
          <cell r="CM3397">
            <v>0</v>
          </cell>
        </row>
        <row r="3398">
          <cell r="F3398">
            <v>116105</v>
          </cell>
          <cell r="G3398">
            <v>116105</v>
          </cell>
          <cell r="H3398">
            <v>58360.84</v>
          </cell>
          <cell r="I3398">
            <v>10126.700000000001</v>
          </cell>
          <cell r="AY3398">
            <v>0</v>
          </cell>
          <cell r="CK3398">
            <v>0</v>
          </cell>
          <cell r="CL3398">
            <v>0</v>
          </cell>
          <cell r="CM3398">
            <v>0</v>
          </cell>
        </row>
        <row r="3399">
          <cell r="F3399">
            <v>13466</v>
          </cell>
          <cell r="G3399">
            <v>13466</v>
          </cell>
          <cell r="H3399">
            <v>8105.5</v>
          </cell>
          <cell r="I3399">
            <v>1877.5</v>
          </cell>
          <cell r="AY3399">
            <v>0</v>
          </cell>
          <cell r="CK3399">
            <v>0</v>
          </cell>
          <cell r="CL3399">
            <v>0</v>
          </cell>
          <cell r="CM3399">
            <v>0</v>
          </cell>
        </row>
        <row r="3400">
          <cell r="F3400">
            <v>32317</v>
          </cell>
          <cell r="G3400">
            <v>32317</v>
          </cell>
          <cell r="H3400">
            <v>10840.28</v>
          </cell>
          <cell r="I3400">
            <v>4333.8999999999996</v>
          </cell>
          <cell r="AY3400">
            <v>0</v>
          </cell>
          <cell r="CK3400">
            <v>0</v>
          </cell>
          <cell r="CL3400">
            <v>0</v>
          </cell>
          <cell r="CM3400">
            <v>0</v>
          </cell>
        </row>
        <row r="3401">
          <cell r="F3401">
            <v>7798</v>
          </cell>
          <cell r="G3401">
            <v>7798</v>
          </cell>
          <cell r="H3401">
            <v>4673.6099999999997</v>
          </cell>
          <cell r="I3401">
            <v>0</v>
          </cell>
          <cell r="AY3401">
            <v>0</v>
          </cell>
          <cell r="CK3401">
            <v>0</v>
          </cell>
          <cell r="CL3401">
            <v>0</v>
          </cell>
          <cell r="CM3401">
            <v>0</v>
          </cell>
        </row>
        <row r="3402">
          <cell r="F3402">
            <v>5000</v>
          </cell>
          <cell r="G3402">
            <v>5000</v>
          </cell>
          <cell r="H3402">
            <v>1857.98</v>
          </cell>
          <cell r="I3402">
            <v>0</v>
          </cell>
          <cell r="AY3402">
            <v>0</v>
          </cell>
          <cell r="CK3402">
            <v>0</v>
          </cell>
          <cell r="CL3402">
            <v>0</v>
          </cell>
          <cell r="CM3402">
            <v>0</v>
          </cell>
        </row>
        <row r="3403">
          <cell r="F3403">
            <v>288229</v>
          </cell>
          <cell r="G3403">
            <v>284834.48</v>
          </cell>
          <cell r="H3403">
            <v>171419.43</v>
          </cell>
          <cell r="I3403">
            <v>4507.38</v>
          </cell>
          <cell r="AY3403">
            <v>0</v>
          </cell>
          <cell r="CK3403">
            <v>0</v>
          </cell>
          <cell r="CL3403">
            <v>0</v>
          </cell>
          <cell r="CM3403">
            <v>0</v>
          </cell>
        </row>
        <row r="3404">
          <cell r="F3404">
            <v>9190452</v>
          </cell>
          <cell r="G3404">
            <v>9190452</v>
          </cell>
          <cell r="H3404">
            <v>6679924.2599999998</v>
          </cell>
          <cell r="I3404">
            <v>0</v>
          </cell>
          <cell r="AY3404">
            <v>732165.7</v>
          </cell>
          <cell r="CK3404">
            <v>0</v>
          </cell>
          <cell r="CL3404">
            <v>0</v>
          </cell>
          <cell r="CM3404">
            <v>0</v>
          </cell>
        </row>
        <row r="3405">
          <cell r="F3405">
            <v>0</v>
          </cell>
          <cell r="G3405">
            <v>77959.47</v>
          </cell>
          <cell r="H3405">
            <v>77959.47</v>
          </cell>
          <cell r="I3405">
            <v>0</v>
          </cell>
          <cell r="AY3405">
            <v>0</v>
          </cell>
          <cell r="CK3405">
            <v>0</v>
          </cell>
          <cell r="CL3405">
            <v>0</v>
          </cell>
          <cell r="CM3405">
            <v>0</v>
          </cell>
        </row>
        <row r="3406">
          <cell r="F3406">
            <v>117075</v>
          </cell>
          <cell r="G3406">
            <v>121268.67</v>
          </cell>
          <cell r="H3406">
            <v>121268.67</v>
          </cell>
          <cell r="I3406">
            <v>0</v>
          </cell>
          <cell r="AY3406">
            <v>12135</v>
          </cell>
          <cell r="CK3406">
            <v>0</v>
          </cell>
          <cell r="CL3406">
            <v>0</v>
          </cell>
          <cell r="CM3406">
            <v>0</v>
          </cell>
        </row>
        <row r="3407">
          <cell r="F3407">
            <v>592077</v>
          </cell>
          <cell r="G3407">
            <v>592077</v>
          </cell>
          <cell r="H3407">
            <v>273418.53999999998</v>
          </cell>
          <cell r="I3407">
            <v>0</v>
          </cell>
          <cell r="AY3407">
            <v>0</v>
          </cell>
          <cell r="CK3407">
            <v>0</v>
          </cell>
          <cell r="CL3407">
            <v>0</v>
          </cell>
          <cell r="CM3407">
            <v>0</v>
          </cell>
        </row>
        <row r="3408">
          <cell r="F3408">
            <v>1813996</v>
          </cell>
          <cell r="G3408">
            <v>1813996</v>
          </cell>
          <cell r="H3408">
            <v>31702.45</v>
          </cell>
          <cell r="I3408">
            <v>0</v>
          </cell>
          <cell r="AY3408">
            <v>0</v>
          </cell>
          <cell r="CK3408">
            <v>0</v>
          </cell>
          <cell r="CL3408">
            <v>0</v>
          </cell>
          <cell r="CM3408">
            <v>0</v>
          </cell>
        </row>
        <row r="3409">
          <cell r="F3409">
            <v>0</v>
          </cell>
          <cell r="G3409">
            <v>133638.39000000001</v>
          </cell>
          <cell r="H3409">
            <v>133638.39000000001</v>
          </cell>
          <cell r="I3409">
            <v>0</v>
          </cell>
          <cell r="AY3409">
            <v>0</v>
          </cell>
          <cell r="CK3409">
            <v>0</v>
          </cell>
          <cell r="CL3409">
            <v>0</v>
          </cell>
          <cell r="CM3409">
            <v>0</v>
          </cell>
        </row>
        <row r="3411">
          <cell r="F3411">
            <v>1344685</v>
          </cell>
          <cell r="G3411">
            <v>1344685</v>
          </cell>
          <cell r="H3411">
            <v>950019.91</v>
          </cell>
          <cell r="I3411">
            <v>0</v>
          </cell>
          <cell r="AY3411">
            <v>104544.33</v>
          </cell>
          <cell r="CK3411">
            <v>0</v>
          </cell>
          <cell r="CL3411">
            <v>0</v>
          </cell>
          <cell r="CM3411">
            <v>0</v>
          </cell>
        </row>
        <row r="3412">
          <cell r="F3412">
            <v>228340</v>
          </cell>
          <cell r="G3412">
            <v>228340</v>
          </cell>
          <cell r="H3412">
            <v>165113.54</v>
          </cell>
          <cell r="I3412">
            <v>0</v>
          </cell>
          <cell r="AY3412">
            <v>18236.79</v>
          </cell>
          <cell r="CK3412">
            <v>0</v>
          </cell>
          <cell r="CL3412">
            <v>0</v>
          </cell>
          <cell r="CM3412">
            <v>0</v>
          </cell>
        </row>
        <row r="3413">
          <cell r="F3413">
            <v>297000</v>
          </cell>
          <cell r="G3413">
            <v>297000</v>
          </cell>
          <cell r="H3413">
            <v>221356.2</v>
          </cell>
          <cell r="I3413">
            <v>0</v>
          </cell>
          <cell r="AY3413">
            <v>24277.5</v>
          </cell>
          <cell r="CK3413">
            <v>0</v>
          </cell>
          <cell r="CL3413">
            <v>0</v>
          </cell>
          <cell r="CM3413">
            <v>0</v>
          </cell>
        </row>
        <row r="3414">
          <cell r="F3414">
            <v>207126</v>
          </cell>
          <cell r="G3414">
            <v>209207.16</v>
          </cell>
          <cell r="H3414">
            <v>209207.16</v>
          </cell>
          <cell r="I3414">
            <v>0</v>
          </cell>
          <cell r="AY3414">
            <v>0</v>
          </cell>
          <cell r="CK3414">
            <v>0</v>
          </cell>
          <cell r="CL3414">
            <v>0</v>
          </cell>
          <cell r="CM3414">
            <v>0</v>
          </cell>
        </row>
        <row r="3415">
          <cell r="F3415">
            <v>1156574</v>
          </cell>
          <cell r="G3415">
            <v>1156574</v>
          </cell>
          <cell r="H3415">
            <v>737784.84</v>
          </cell>
          <cell r="I3415">
            <v>0</v>
          </cell>
          <cell r="AY3415">
            <v>78002.14</v>
          </cell>
          <cell r="CK3415">
            <v>0</v>
          </cell>
          <cell r="CL3415">
            <v>0</v>
          </cell>
          <cell r="CM3415">
            <v>0</v>
          </cell>
        </row>
        <row r="3416">
          <cell r="F3416">
            <v>18301</v>
          </cell>
          <cell r="G3416">
            <v>18301</v>
          </cell>
          <cell r="H3416">
            <v>0</v>
          </cell>
          <cell r="I3416">
            <v>0</v>
          </cell>
          <cell r="AY3416">
            <v>0</v>
          </cell>
          <cell r="CK3416">
            <v>0</v>
          </cell>
          <cell r="CL3416">
            <v>0</v>
          </cell>
          <cell r="CM3416">
            <v>0</v>
          </cell>
        </row>
        <row r="3417">
          <cell r="F3417">
            <v>10449</v>
          </cell>
          <cell r="G3417">
            <v>10449</v>
          </cell>
          <cell r="H3417">
            <v>140.07</v>
          </cell>
          <cell r="I3417">
            <v>0</v>
          </cell>
          <cell r="AY3417">
            <v>0</v>
          </cell>
          <cell r="CK3417">
            <v>0</v>
          </cell>
          <cell r="CL3417">
            <v>0</v>
          </cell>
          <cell r="CM3417">
            <v>0</v>
          </cell>
        </row>
        <row r="3418">
          <cell r="F3418">
            <v>35999</v>
          </cell>
          <cell r="G3418">
            <v>35999</v>
          </cell>
          <cell r="H3418">
            <v>0</v>
          </cell>
          <cell r="I3418">
            <v>0</v>
          </cell>
          <cell r="AY3418">
            <v>0</v>
          </cell>
          <cell r="CK3418">
            <v>0</v>
          </cell>
          <cell r="CL3418">
            <v>0</v>
          </cell>
          <cell r="CM3418">
            <v>0</v>
          </cell>
        </row>
        <row r="3419">
          <cell r="F3419">
            <v>0</v>
          </cell>
          <cell r="G3419">
            <v>3394.52</v>
          </cell>
          <cell r="H3419">
            <v>3687.32</v>
          </cell>
          <cell r="I3419">
            <v>-292.8</v>
          </cell>
          <cell r="AY3419">
            <v>0</v>
          </cell>
          <cell r="CK3419">
            <v>0</v>
          </cell>
          <cell r="CL3419">
            <v>0</v>
          </cell>
          <cell r="CM3419">
            <v>0</v>
          </cell>
        </row>
        <row r="3420">
          <cell r="F3420">
            <v>5318984</v>
          </cell>
          <cell r="G3420">
            <v>5281625.09</v>
          </cell>
          <cell r="H3420">
            <v>3643308.56</v>
          </cell>
          <cell r="I3420">
            <v>0</v>
          </cell>
          <cell r="AY3420">
            <v>399632.62</v>
          </cell>
          <cell r="CK3420">
            <v>0</v>
          </cell>
          <cell r="CL3420">
            <v>0</v>
          </cell>
          <cell r="CM3420">
            <v>0</v>
          </cell>
        </row>
        <row r="3421">
          <cell r="F3421">
            <v>0</v>
          </cell>
          <cell r="G3421">
            <v>400000</v>
          </cell>
          <cell r="H3421">
            <v>393300</v>
          </cell>
          <cell r="I3421">
            <v>0</v>
          </cell>
          <cell r="AY3421">
            <v>0</v>
          </cell>
          <cell r="CK3421">
            <v>0</v>
          </cell>
          <cell r="CL3421">
            <v>0</v>
          </cell>
          <cell r="CM3421">
            <v>0</v>
          </cell>
        </row>
        <row r="3422">
          <cell r="F3422">
            <v>123093</v>
          </cell>
          <cell r="G3422">
            <v>123093</v>
          </cell>
          <cell r="H3422">
            <v>117539.33</v>
          </cell>
          <cell r="I3422">
            <v>0</v>
          </cell>
          <cell r="AY3422">
            <v>11880</v>
          </cell>
          <cell r="CK3422">
            <v>0</v>
          </cell>
          <cell r="CL3422">
            <v>0</v>
          </cell>
          <cell r="CM3422">
            <v>0</v>
          </cell>
        </row>
        <row r="3423">
          <cell r="F3423">
            <v>320430</v>
          </cell>
          <cell r="G3423">
            <v>317162.5</v>
          </cell>
          <cell r="H3423">
            <v>163612.63</v>
          </cell>
          <cell r="I3423">
            <v>0</v>
          </cell>
          <cell r="AY3423">
            <v>0</v>
          </cell>
          <cell r="CK3423">
            <v>0</v>
          </cell>
          <cell r="CL3423">
            <v>0</v>
          </cell>
          <cell r="CM3423">
            <v>0</v>
          </cell>
        </row>
        <row r="3424">
          <cell r="F3424">
            <v>904293</v>
          </cell>
          <cell r="G3424">
            <v>904180.33</v>
          </cell>
          <cell r="H3424">
            <v>0</v>
          </cell>
          <cell r="I3424">
            <v>0</v>
          </cell>
          <cell r="AY3424">
            <v>0</v>
          </cell>
          <cell r="CK3424">
            <v>0</v>
          </cell>
          <cell r="CL3424">
            <v>0</v>
          </cell>
          <cell r="CM3424">
            <v>0</v>
          </cell>
        </row>
        <row r="3425">
          <cell r="F3425">
            <v>90000</v>
          </cell>
          <cell r="G3425">
            <v>98325.19</v>
          </cell>
          <cell r="H3425">
            <v>98325.19</v>
          </cell>
          <cell r="I3425">
            <v>0</v>
          </cell>
          <cell r="AY3425">
            <v>12128.45</v>
          </cell>
          <cell r="CK3425">
            <v>0</v>
          </cell>
          <cell r="CL3425">
            <v>0</v>
          </cell>
          <cell r="CM3425">
            <v>0</v>
          </cell>
        </row>
        <row r="3426">
          <cell r="F3426">
            <v>474266</v>
          </cell>
          <cell r="G3426">
            <v>469626.95</v>
          </cell>
          <cell r="H3426">
            <v>366523.08</v>
          </cell>
          <cell r="I3426">
            <v>0</v>
          </cell>
          <cell r="AY3426">
            <v>41150.5</v>
          </cell>
          <cell r="CK3426">
            <v>0</v>
          </cell>
          <cell r="CL3426">
            <v>0</v>
          </cell>
          <cell r="CM3426">
            <v>0</v>
          </cell>
        </row>
        <row r="3427">
          <cell r="F3427">
            <v>81274</v>
          </cell>
          <cell r="G3427">
            <v>80535</v>
          </cell>
          <cell r="H3427">
            <v>64295.82</v>
          </cell>
          <cell r="I3427">
            <v>0</v>
          </cell>
          <cell r="AY3427">
            <v>7241.25</v>
          </cell>
          <cell r="CK3427">
            <v>0</v>
          </cell>
          <cell r="CL3427">
            <v>0</v>
          </cell>
          <cell r="CM3427">
            <v>0</v>
          </cell>
        </row>
        <row r="3428">
          <cell r="F3428">
            <v>99000</v>
          </cell>
          <cell r="G3428">
            <v>97245.07</v>
          </cell>
          <cell r="H3428">
            <v>78973.77</v>
          </cell>
          <cell r="I3428">
            <v>0</v>
          </cell>
          <cell r="AY3428">
            <v>8774.69</v>
          </cell>
          <cell r="CK3428">
            <v>0</v>
          </cell>
          <cell r="CL3428">
            <v>0</v>
          </cell>
          <cell r="CM3428">
            <v>0</v>
          </cell>
        </row>
        <row r="3429">
          <cell r="F3429">
            <v>103159</v>
          </cell>
          <cell r="G3429">
            <v>110453.38</v>
          </cell>
          <cell r="H3429">
            <v>110453.38</v>
          </cell>
          <cell r="I3429">
            <v>0</v>
          </cell>
          <cell r="AY3429">
            <v>0</v>
          </cell>
          <cell r="CK3429">
            <v>0</v>
          </cell>
          <cell r="CL3429">
            <v>0</v>
          </cell>
          <cell r="CM3429">
            <v>0</v>
          </cell>
        </row>
        <row r="3430">
          <cell r="F3430">
            <v>861100</v>
          </cell>
          <cell r="G3430">
            <v>858004.36</v>
          </cell>
          <cell r="H3430">
            <v>564701.63</v>
          </cell>
          <cell r="I3430">
            <v>0</v>
          </cell>
          <cell r="AY3430">
            <v>58877.65</v>
          </cell>
          <cell r="CK3430">
            <v>0</v>
          </cell>
          <cell r="CL3430">
            <v>0</v>
          </cell>
          <cell r="CM3430">
            <v>0</v>
          </cell>
        </row>
        <row r="3431">
          <cell r="F3431">
            <v>2136480</v>
          </cell>
          <cell r="G3431">
            <v>1615691.81</v>
          </cell>
          <cell r="H3431">
            <v>0</v>
          </cell>
          <cell r="I3431">
            <v>0</v>
          </cell>
          <cell r="AY3431">
            <v>0</v>
          </cell>
          <cell r="CK3431">
            <v>0</v>
          </cell>
          <cell r="CL3431">
            <v>0</v>
          </cell>
          <cell r="CM3431">
            <v>0</v>
          </cell>
        </row>
        <row r="3432">
          <cell r="F3432">
            <v>13000</v>
          </cell>
          <cell r="G3432">
            <v>13000</v>
          </cell>
          <cell r="H3432">
            <v>9051.73</v>
          </cell>
          <cell r="I3432">
            <v>1228.5</v>
          </cell>
          <cell r="AY3432">
            <v>493.53</v>
          </cell>
          <cell r="CK3432">
            <v>0</v>
          </cell>
          <cell r="CL3432">
            <v>0</v>
          </cell>
          <cell r="CM3432">
            <v>0</v>
          </cell>
        </row>
        <row r="3433">
          <cell r="F3433">
            <v>15112</v>
          </cell>
          <cell r="G3433">
            <v>26296.59</v>
          </cell>
          <cell r="H3433">
            <v>26296.59</v>
          </cell>
          <cell r="I3433">
            <v>0</v>
          </cell>
          <cell r="AY3433">
            <v>0</v>
          </cell>
          <cell r="CK3433">
            <v>0</v>
          </cell>
          <cell r="CL3433">
            <v>0</v>
          </cell>
          <cell r="CM3433">
            <v>0</v>
          </cell>
        </row>
        <row r="3434">
          <cell r="F3434">
            <v>102056</v>
          </cell>
          <cell r="G3434">
            <v>101726.68</v>
          </cell>
          <cell r="H3434">
            <v>75039.14</v>
          </cell>
          <cell r="I3434">
            <v>0</v>
          </cell>
          <cell r="AY3434">
            <v>6873.11</v>
          </cell>
          <cell r="CK3434">
            <v>0</v>
          </cell>
          <cell r="CL3434">
            <v>0</v>
          </cell>
          <cell r="CM3434">
            <v>0</v>
          </cell>
        </row>
        <row r="3435">
          <cell r="F3435">
            <v>56551</v>
          </cell>
          <cell r="G3435">
            <v>62321.86</v>
          </cell>
          <cell r="H3435">
            <v>61823.3</v>
          </cell>
          <cell r="I3435">
            <v>0</v>
          </cell>
          <cell r="AY3435">
            <v>0</v>
          </cell>
          <cell r="CK3435">
            <v>0</v>
          </cell>
          <cell r="CL3435">
            <v>0</v>
          </cell>
          <cell r="CM3435">
            <v>0</v>
          </cell>
        </row>
        <row r="3436">
          <cell r="F3436">
            <v>7290</v>
          </cell>
          <cell r="G3436">
            <v>7280.09</v>
          </cell>
          <cell r="H3436">
            <v>3917.1</v>
          </cell>
          <cell r="I3436">
            <v>0</v>
          </cell>
          <cell r="AY3436">
            <v>455.53</v>
          </cell>
          <cell r="CK3436">
            <v>0</v>
          </cell>
          <cell r="CL3436">
            <v>0</v>
          </cell>
          <cell r="CM3436">
            <v>0</v>
          </cell>
        </row>
        <row r="3437">
          <cell r="F3437">
            <v>10817</v>
          </cell>
          <cell r="G3437">
            <v>10817</v>
          </cell>
          <cell r="H3437">
            <v>6478.5</v>
          </cell>
          <cell r="I3437">
            <v>0</v>
          </cell>
          <cell r="AY3437">
            <v>500.5</v>
          </cell>
          <cell r="CK3437">
            <v>0</v>
          </cell>
          <cell r="CL3437">
            <v>0</v>
          </cell>
          <cell r="CM3437">
            <v>0</v>
          </cell>
        </row>
        <row r="3438">
          <cell r="F3438">
            <v>73477</v>
          </cell>
          <cell r="G3438">
            <v>70677.149999999994</v>
          </cell>
          <cell r="H3438">
            <v>44755.51</v>
          </cell>
          <cell r="I3438">
            <v>0</v>
          </cell>
          <cell r="AY3438">
            <v>1766.34</v>
          </cell>
          <cell r="CK3438">
            <v>0</v>
          </cell>
          <cell r="CL3438">
            <v>0</v>
          </cell>
          <cell r="CM3438">
            <v>0</v>
          </cell>
        </row>
        <row r="3439">
          <cell r="F3439">
            <v>6051</v>
          </cell>
          <cell r="G3439">
            <v>11351</v>
          </cell>
          <cell r="H3439">
            <v>10300</v>
          </cell>
          <cell r="I3439">
            <v>500</v>
          </cell>
          <cell r="AY3439">
            <v>2800</v>
          </cell>
          <cell r="CK3439">
            <v>0</v>
          </cell>
          <cell r="CL3439">
            <v>0</v>
          </cell>
          <cell r="CM3439">
            <v>0</v>
          </cell>
        </row>
        <row r="3440">
          <cell r="F3440">
            <v>76344</v>
          </cell>
          <cell r="G3440">
            <v>76344</v>
          </cell>
          <cell r="H3440">
            <v>41095.06</v>
          </cell>
          <cell r="I3440">
            <v>5082</v>
          </cell>
          <cell r="AY3440">
            <v>4616.1000000000004</v>
          </cell>
          <cell r="CK3440">
            <v>0</v>
          </cell>
          <cell r="CL3440">
            <v>0</v>
          </cell>
          <cell r="CM3440">
            <v>0</v>
          </cell>
        </row>
        <row r="3441">
          <cell r="F3441">
            <v>11000</v>
          </cell>
          <cell r="G3441">
            <v>11000</v>
          </cell>
          <cell r="H3441">
            <v>6837.78</v>
          </cell>
          <cell r="I3441">
            <v>1194.1400000000001</v>
          </cell>
          <cell r="AY3441">
            <v>0</v>
          </cell>
          <cell r="CK3441">
            <v>0</v>
          </cell>
          <cell r="CL3441">
            <v>0</v>
          </cell>
          <cell r="CM3441">
            <v>0</v>
          </cell>
        </row>
        <row r="3442">
          <cell r="F3442">
            <v>0</v>
          </cell>
          <cell r="G3442">
            <v>8000</v>
          </cell>
          <cell r="H3442">
            <v>2787.26</v>
          </cell>
          <cell r="I3442">
            <v>0</v>
          </cell>
          <cell r="AY3442">
            <v>0</v>
          </cell>
          <cell r="CK3442">
            <v>0</v>
          </cell>
          <cell r="CL3442">
            <v>0</v>
          </cell>
          <cell r="CM3442">
            <v>0</v>
          </cell>
        </row>
        <row r="3443">
          <cell r="F3443">
            <v>189927</v>
          </cell>
          <cell r="G3443">
            <v>541662</v>
          </cell>
          <cell r="H3443">
            <v>131100</v>
          </cell>
          <cell r="I3443">
            <v>65550</v>
          </cell>
          <cell r="AY3443">
            <v>0</v>
          </cell>
          <cell r="CK3443">
            <v>65000</v>
          </cell>
          <cell r="CL3443">
            <v>65000</v>
          </cell>
          <cell r="CM3443">
            <v>65000</v>
          </cell>
        </row>
        <row r="3444">
          <cell r="F3444">
            <v>3251</v>
          </cell>
          <cell r="G3444">
            <v>3251</v>
          </cell>
          <cell r="H3444">
            <v>3251</v>
          </cell>
          <cell r="I3444">
            <v>0</v>
          </cell>
          <cell r="AY3444">
            <v>0</v>
          </cell>
          <cell r="CK3444">
            <v>0</v>
          </cell>
          <cell r="CL3444">
            <v>0</v>
          </cell>
          <cell r="CM3444">
            <v>0</v>
          </cell>
        </row>
        <row r="3445">
          <cell r="F3445">
            <v>10059</v>
          </cell>
          <cell r="G3445">
            <v>6694</v>
          </cell>
          <cell r="H3445">
            <v>345</v>
          </cell>
          <cell r="I3445">
            <v>920</v>
          </cell>
          <cell r="AY3445">
            <v>0</v>
          </cell>
          <cell r="CK3445">
            <v>0</v>
          </cell>
          <cell r="CL3445">
            <v>0</v>
          </cell>
          <cell r="CM3445">
            <v>0</v>
          </cell>
        </row>
        <row r="3446">
          <cell r="F3446">
            <v>1500</v>
          </cell>
          <cell r="G3446">
            <v>1500</v>
          </cell>
          <cell r="H3446">
            <v>400</v>
          </cell>
          <cell r="I3446">
            <v>0</v>
          </cell>
          <cell r="AY3446">
            <v>0</v>
          </cell>
          <cell r="CK3446">
            <v>0</v>
          </cell>
          <cell r="CL3446">
            <v>0</v>
          </cell>
          <cell r="CM3446">
            <v>0</v>
          </cell>
        </row>
        <row r="3447">
          <cell r="F3447">
            <v>10000</v>
          </cell>
          <cell r="G3447">
            <v>7875</v>
          </cell>
          <cell r="H3447">
            <v>2128.5500000000002</v>
          </cell>
          <cell r="I3447">
            <v>0</v>
          </cell>
          <cell r="AY3447">
            <v>287.5</v>
          </cell>
          <cell r="CK3447">
            <v>0</v>
          </cell>
          <cell r="CL3447">
            <v>0</v>
          </cell>
          <cell r="CM3447">
            <v>0</v>
          </cell>
        </row>
        <row r="3448">
          <cell r="F3448">
            <v>2224</v>
          </cell>
          <cell r="G3448">
            <v>2224</v>
          </cell>
          <cell r="H3448">
            <v>0</v>
          </cell>
          <cell r="I3448">
            <v>0</v>
          </cell>
          <cell r="AY3448">
            <v>0</v>
          </cell>
          <cell r="CK3448">
            <v>0</v>
          </cell>
          <cell r="CL3448">
            <v>0</v>
          </cell>
          <cell r="CM3448">
            <v>0</v>
          </cell>
        </row>
        <row r="3449">
          <cell r="F3449">
            <v>25000</v>
          </cell>
          <cell r="G3449">
            <v>25000</v>
          </cell>
          <cell r="H3449">
            <v>21839.5</v>
          </cell>
          <cell r="I3449">
            <v>2833</v>
          </cell>
          <cell r="AY3449">
            <v>210.27</v>
          </cell>
          <cell r="CK3449">
            <v>0</v>
          </cell>
          <cell r="CL3449">
            <v>0</v>
          </cell>
          <cell r="CM3449">
            <v>0</v>
          </cell>
        </row>
        <row r="3450">
          <cell r="F3450">
            <v>5283</v>
          </cell>
          <cell r="G3450">
            <v>5283</v>
          </cell>
          <cell r="H3450">
            <v>3116</v>
          </cell>
          <cell r="I3450">
            <v>0</v>
          </cell>
          <cell r="AY3450">
            <v>0</v>
          </cell>
          <cell r="CK3450">
            <v>0</v>
          </cell>
          <cell r="CL3450">
            <v>0</v>
          </cell>
          <cell r="CM3450">
            <v>0</v>
          </cell>
        </row>
        <row r="3451">
          <cell r="F3451">
            <v>51649</v>
          </cell>
          <cell r="G3451">
            <v>51649</v>
          </cell>
          <cell r="H3451">
            <v>27584.19</v>
          </cell>
          <cell r="I3451">
            <v>2174.61</v>
          </cell>
          <cell r="AY3451">
            <v>0</v>
          </cell>
          <cell r="CK3451">
            <v>0</v>
          </cell>
          <cell r="CL3451">
            <v>0</v>
          </cell>
          <cell r="CM3451">
            <v>0</v>
          </cell>
        </row>
        <row r="3452">
          <cell r="F3452">
            <v>4640</v>
          </cell>
          <cell r="G3452">
            <v>4640</v>
          </cell>
          <cell r="H3452">
            <v>2121.75</v>
          </cell>
          <cell r="I3452">
            <v>0</v>
          </cell>
          <cell r="AY3452">
            <v>0</v>
          </cell>
          <cell r="CK3452">
            <v>0</v>
          </cell>
          <cell r="CL3452">
            <v>0</v>
          </cell>
          <cell r="CM3452">
            <v>0</v>
          </cell>
        </row>
        <row r="3453">
          <cell r="F3453">
            <v>15260</v>
          </cell>
          <cell r="G3453">
            <v>15260</v>
          </cell>
          <cell r="H3453">
            <v>7617.21</v>
          </cell>
          <cell r="I3453">
            <v>0</v>
          </cell>
          <cell r="AY3453">
            <v>0</v>
          </cell>
          <cell r="CK3453">
            <v>0</v>
          </cell>
          <cell r="CL3453">
            <v>0</v>
          </cell>
          <cell r="CM3453">
            <v>0</v>
          </cell>
        </row>
        <row r="3454">
          <cell r="F3454">
            <v>30649</v>
          </cell>
          <cell r="G3454">
            <v>28569</v>
          </cell>
          <cell r="H3454">
            <v>171.5</v>
          </cell>
          <cell r="I3454">
            <v>0</v>
          </cell>
          <cell r="AY3454">
            <v>171.5</v>
          </cell>
          <cell r="CK3454">
            <v>0</v>
          </cell>
          <cell r="CL3454">
            <v>0</v>
          </cell>
          <cell r="CM3454">
            <v>0</v>
          </cell>
        </row>
        <row r="3455">
          <cell r="F3455">
            <v>6405000</v>
          </cell>
          <cell r="G3455">
            <v>6405000</v>
          </cell>
          <cell r="H3455">
            <v>6247500.9000000004</v>
          </cell>
          <cell r="I3455">
            <v>0</v>
          </cell>
          <cell r="AY3455">
            <v>0</v>
          </cell>
          <cell r="CK3455">
            <v>0</v>
          </cell>
          <cell r="CL3455">
            <v>0</v>
          </cell>
          <cell r="CM3455">
            <v>0</v>
          </cell>
        </row>
        <row r="3456">
          <cell r="F3456">
            <v>50000</v>
          </cell>
          <cell r="G3456">
            <v>39355</v>
          </cell>
          <cell r="H3456">
            <v>14866.58</v>
          </cell>
          <cell r="I3456">
            <v>985</v>
          </cell>
          <cell r="AY3456">
            <v>1579.9</v>
          </cell>
          <cell r="CK3456">
            <v>0</v>
          </cell>
          <cell r="CL3456">
            <v>0</v>
          </cell>
          <cell r="CM3456">
            <v>0</v>
          </cell>
        </row>
        <row r="3457">
          <cell r="F3457">
            <v>187558</v>
          </cell>
          <cell r="G3457">
            <v>128072</v>
          </cell>
          <cell r="H3457">
            <v>53785.54</v>
          </cell>
          <cell r="I3457">
            <v>810</v>
          </cell>
          <cell r="AY3457">
            <v>6325</v>
          </cell>
          <cell r="CK3457">
            <v>0</v>
          </cell>
          <cell r="CL3457">
            <v>0</v>
          </cell>
          <cell r="CM3457">
            <v>0</v>
          </cell>
        </row>
        <row r="3458">
          <cell r="F3458">
            <v>50000</v>
          </cell>
          <cell r="G3458">
            <v>42335</v>
          </cell>
          <cell r="H3458">
            <v>25495</v>
          </cell>
          <cell r="I3458">
            <v>0</v>
          </cell>
          <cell r="AY3458">
            <v>2460</v>
          </cell>
          <cell r="CK3458">
            <v>0</v>
          </cell>
          <cell r="CL3458">
            <v>0</v>
          </cell>
          <cell r="CM3458">
            <v>0</v>
          </cell>
        </row>
        <row r="3459">
          <cell r="F3459">
            <v>10000</v>
          </cell>
          <cell r="G3459">
            <v>17100</v>
          </cell>
          <cell r="H3459">
            <v>15014.08</v>
          </cell>
          <cell r="I3459">
            <v>2065</v>
          </cell>
          <cell r="AY3459">
            <v>2829</v>
          </cell>
          <cell r="CK3459">
            <v>0</v>
          </cell>
          <cell r="CL3459">
            <v>0</v>
          </cell>
          <cell r="CM3459">
            <v>0</v>
          </cell>
        </row>
        <row r="3460">
          <cell r="F3460">
            <v>35000</v>
          </cell>
          <cell r="G3460">
            <v>35000</v>
          </cell>
          <cell r="H3460">
            <v>16098.08</v>
          </cell>
          <cell r="I3460">
            <v>7022.94</v>
          </cell>
          <cell r="AY3460">
            <v>1215</v>
          </cell>
          <cell r="CK3460">
            <v>0</v>
          </cell>
          <cell r="CL3460">
            <v>0</v>
          </cell>
          <cell r="CM3460">
            <v>0</v>
          </cell>
        </row>
        <row r="3461">
          <cell r="F3461">
            <v>1000</v>
          </cell>
          <cell r="G3461">
            <v>1000</v>
          </cell>
          <cell r="H3461">
            <v>649</v>
          </cell>
          <cell r="I3461">
            <v>0</v>
          </cell>
          <cell r="AY3461">
            <v>301</v>
          </cell>
          <cell r="CK3461">
            <v>0</v>
          </cell>
          <cell r="CL3461">
            <v>0</v>
          </cell>
          <cell r="CM3461">
            <v>0</v>
          </cell>
        </row>
        <row r="3462">
          <cell r="F3462">
            <v>40000</v>
          </cell>
          <cell r="G3462">
            <v>40000</v>
          </cell>
          <cell r="H3462">
            <v>30542.46</v>
          </cell>
          <cell r="I3462">
            <v>4457.54</v>
          </cell>
          <cell r="AY3462">
            <v>1714.56</v>
          </cell>
          <cell r="CK3462">
            <v>0</v>
          </cell>
          <cell r="CL3462">
            <v>0</v>
          </cell>
          <cell r="CM3462">
            <v>0</v>
          </cell>
        </row>
        <row r="3463">
          <cell r="F3463">
            <v>10000</v>
          </cell>
          <cell r="G3463">
            <v>30000</v>
          </cell>
          <cell r="H3463">
            <v>28672.49</v>
          </cell>
          <cell r="I3463">
            <v>1291</v>
          </cell>
          <cell r="AY3463">
            <v>2578</v>
          </cell>
          <cell r="CK3463">
            <v>0</v>
          </cell>
          <cell r="CL3463">
            <v>0</v>
          </cell>
          <cell r="CM3463">
            <v>0</v>
          </cell>
        </row>
        <row r="3464">
          <cell r="F3464">
            <v>90000</v>
          </cell>
          <cell r="G3464">
            <v>90000</v>
          </cell>
          <cell r="H3464">
            <v>59997.919999999998</v>
          </cell>
          <cell r="I3464">
            <v>9982.2900000000009</v>
          </cell>
          <cell r="AY3464">
            <v>0</v>
          </cell>
          <cell r="CK3464">
            <v>0</v>
          </cell>
          <cell r="CL3464">
            <v>0</v>
          </cell>
          <cell r="CM3464">
            <v>0</v>
          </cell>
        </row>
        <row r="3465">
          <cell r="F3465">
            <v>28442</v>
          </cell>
          <cell r="G3465">
            <v>28442</v>
          </cell>
          <cell r="H3465">
            <v>14739.2</v>
          </cell>
          <cell r="I3465">
            <v>2359.75</v>
          </cell>
          <cell r="AY3465">
            <v>0</v>
          </cell>
          <cell r="CK3465">
            <v>0</v>
          </cell>
          <cell r="CL3465">
            <v>0</v>
          </cell>
          <cell r="CM3465">
            <v>0</v>
          </cell>
        </row>
        <row r="3466">
          <cell r="F3466">
            <v>37000</v>
          </cell>
          <cell r="G3466">
            <v>35000</v>
          </cell>
          <cell r="H3466">
            <v>14518.8</v>
          </cell>
          <cell r="I3466">
            <v>12600.84</v>
          </cell>
          <cell r="AY3466">
            <v>0</v>
          </cell>
          <cell r="CK3466">
            <v>0</v>
          </cell>
          <cell r="CL3466">
            <v>0</v>
          </cell>
          <cell r="CM3466">
            <v>0</v>
          </cell>
        </row>
        <row r="3467">
          <cell r="F3467">
            <v>51127</v>
          </cell>
          <cell r="G3467">
            <v>51127</v>
          </cell>
          <cell r="H3467">
            <v>40960</v>
          </cell>
          <cell r="I3467">
            <v>2999</v>
          </cell>
          <cell r="AY3467">
            <v>11310</v>
          </cell>
          <cell r="CK3467">
            <v>0</v>
          </cell>
          <cell r="CL3467">
            <v>0</v>
          </cell>
          <cell r="CM3467">
            <v>0</v>
          </cell>
        </row>
        <row r="3468">
          <cell r="F3468">
            <v>36254</v>
          </cell>
          <cell r="G3468">
            <v>32448</v>
          </cell>
          <cell r="H3468">
            <v>12582</v>
          </cell>
          <cell r="I3468">
            <v>2456</v>
          </cell>
          <cell r="AY3468">
            <v>1093</v>
          </cell>
          <cell r="CK3468">
            <v>0</v>
          </cell>
          <cell r="CL3468">
            <v>0</v>
          </cell>
          <cell r="CM3468">
            <v>0</v>
          </cell>
        </row>
        <row r="3469">
          <cell r="F3469">
            <v>4199</v>
          </cell>
          <cell r="G3469">
            <v>6178</v>
          </cell>
          <cell r="H3469">
            <v>6178</v>
          </cell>
          <cell r="I3469">
            <v>468</v>
          </cell>
          <cell r="AY3469">
            <v>1341.8</v>
          </cell>
          <cell r="CK3469">
            <v>0</v>
          </cell>
          <cell r="CL3469">
            <v>0</v>
          </cell>
          <cell r="CM3469">
            <v>0</v>
          </cell>
        </row>
        <row r="3470">
          <cell r="F3470">
            <v>11416</v>
          </cell>
          <cell r="G3470">
            <v>11416</v>
          </cell>
          <cell r="H3470">
            <v>5372.94</v>
          </cell>
          <cell r="I3470">
            <v>96.58</v>
          </cell>
          <cell r="AY3470">
            <v>0</v>
          </cell>
          <cell r="CK3470">
            <v>0</v>
          </cell>
          <cell r="CL3470">
            <v>0</v>
          </cell>
          <cell r="CM3470">
            <v>0</v>
          </cell>
        </row>
        <row r="3471">
          <cell r="F3471">
            <v>4811</v>
          </cell>
          <cell r="G3471">
            <v>6511</v>
          </cell>
          <cell r="H3471">
            <v>3327.66</v>
          </cell>
          <cell r="I3471">
            <v>139.15</v>
          </cell>
          <cell r="AY3471">
            <v>0</v>
          </cell>
          <cell r="CK3471">
            <v>0</v>
          </cell>
          <cell r="CL3471">
            <v>0</v>
          </cell>
          <cell r="CM3471">
            <v>0</v>
          </cell>
        </row>
        <row r="3472">
          <cell r="F3472">
            <v>2000</v>
          </cell>
          <cell r="G3472">
            <v>2000</v>
          </cell>
          <cell r="H3472">
            <v>910.11</v>
          </cell>
          <cell r="I3472">
            <v>0</v>
          </cell>
          <cell r="AY3472">
            <v>0</v>
          </cell>
          <cell r="CK3472">
            <v>0</v>
          </cell>
          <cell r="CL3472">
            <v>0</v>
          </cell>
          <cell r="CM3472">
            <v>0</v>
          </cell>
        </row>
        <row r="3473">
          <cell r="F3473">
            <v>2000</v>
          </cell>
          <cell r="G3473">
            <v>2000</v>
          </cell>
          <cell r="H3473">
            <v>84</v>
          </cell>
          <cell r="I3473">
            <v>99.5</v>
          </cell>
          <cell r="AY3473">
            <v>0</v>
          </cell>
          <cell r="CK3473">
            <v>0</v>
          </cell>
          <cell r="CL3473">
            <v>0</v>
          </cell>
          <cell r="CM3473">
            <v>0</v>
          </cell>
        </row>
        <row r="3474">
          <cell r="F3474">
            <v>1000</v>
          </cell>
          <cell r="G3474">
            <v>1083</v>
          </cell>
          <cell r="H3474">
            <v>700.51</v>
          </cell>
          <cell r="I3474">
            <v>381.86</v>
          </cell>
          <cell r="AY3474">
            <v>0</v>
          </cell>
          <cell r="CK3474">
            <v>0</v>
          </cell>
          <cell r="CL3474">
            <v>0</v>
          </cell>
          <cell r="CM3474">
            <v>0</v>
          </cell>
        </row>
        <row r="3475">
          <cell r="F3475">
            <v>2000</v>
          </cell>
          <cell r="G3475">
            <v>2000</v>
          </cell>
          <cell r="H3475">
            <v>0</v>
          </cell>
          <cell r="I3475">
            <v>0</v>
          </cell>
          <cell r="AY3475">
            <v>0</v>
          </cell>
          <cell r="CK3475">
            <v>0</v>
          </cell>
          <cell r="CL3475">
            <v>0</v>
          </cell>
          <cell r="CM3475">
            <v>0</v>
          </cell>
        </row>
        <row r="3476">
          <cell r="F3476">
            <v>6361</v>
          </cell>
          <cell r="G3476">
            <v>8188</v>
          </cell>
          <cell r="H3476">
            <v>6485.6</v>
          </cell>
          <cell r="I3476">
            <v>373.2</v>
          </cell>
          <cell r="AY3476">
            <v>41.95</v>
          </cell>
          <cell r="CK3476">
            <v>0</v>
          </cell>
          <cell r="CL3476">
            <v>0</v>
          </cell>
          <cell r="CM3476">
            <v>0</v>
          </cell>
        </row>
        <row r="3477">
          <cell r="F3477">
            <v>1046</v>
          </cell>
          <cell r="G3477">
            <v>1046</v>
          </cell>
          <cell r="H3477">
            <v>0</v>
          </cell>
          <cell r="I3477">
            <v>0</v>
          </cell>
          <cell r="AY3477">
            <v>0</v>
          </cell>
          <cell r="CK3477">
            <v>0</v>
          </cell>
          <cell r="CL3477">
            <v>0</v>
          </cell>
          <cell r="CM3477">
            <v>0</v>
          </cell>
        </row>
        <row r="3478">
          <cell r="F3478">
            <v>6000</v>
          </cell>
          <cell r="G3478">
            <v>5917</v>
          </cell>
          <cell r="H3478">
            <v>1430.96</v>
          </cell>
          <cell r="I3478">
            <v>0</v>
          </cell>
          <cell r="AY3478">
            <v>0</v>
          </cell>
          <cell r="CK3478">
            <v>0</v>
          </cell>
          <cell r="CL3478">
            <v>0</v>
          </cell>
          <cell r="CM3478">
            <v>0</v>
          </cell>
        </row>
        <row r="3479">
          <cell r="F3479">
            <v>144887</v>
          </cell>
          <cell r="G3479">
            <v>137705.76</v>
          </cell>
          <cell r="H3479">
            <v>61368.25</v>
          </cell>
          <cell r="I3479">
            <v>3012.95</v>
          </cell>
          <cell r="AY3479">
            <v>498.18</v>
          </cell>
          <cell r="CK3479">
            <v>0</v>
          </cell>
          <cell r="CL3479">
            <v>0</v>
          </cell>
          <cell r="CM3479">
            <v>0</v>
          </cell>
        </row>
        <row r="3480">
          <cell r="F3480">
            <v>7300</v>
          </cell>
          <cell r="G3480">
            <v>7300</v>
          </cell>
          <cell r="H3480">
            <v>443.9</v>
          </cell>
          <cell r="I3480">
            <v>1161.5</v>
          </cell>
          <cell r="AY3480">
            <v>0</v>
          </cell>
          <cell r="CK3480">
            <v>0</v>
          </cell>
          <cell r="CL3480">
            <v>0</v>
          </cell>
          <cell r="CM3480">
            <v>0</v>
          </cell>
        </row>
        <row r="3481">
          <cell r="F3481">
            <v>0</v>
          </cell>
          <cell r="G3481">
            <v>300</v>
          </cell>
          <cell r="H3481">
            <v>296.7</v>
          </cell>
          <cell r="I3481">
            <v>0</v>
          </cell>
          <cell r="AY3481">
            <v>0</v>
          </cell>
          <cell r="CK3481">
            <v>0</v>
          </cell>
          <cell r="CL3481">
            <v>0</v>
          </cell>
          <cell r="CM3481">
            <v>0</v>
          </cell>
        </row>
        <row r="3482">
          <cell r="F3482">
            <v>0</v>
          </cell>
          <cell r="G3482">
            <v>31565</v>
          </cell>
          <cell r="H3482">
            <v>31177.51</v>
          </cell>
          <cell r="I3482">
            <v>0</v>
          </cell>
          <cell r="AY3482">
            <v>0</v>
          </cell>
          <cell r="CK3482">
            <v>0</v>
          </cell>
          <cell r="CL3482">
            <v>0</v>
          </cell>
          <cell r="CM3482">
            <v>0</v>
          </cell>
        </row>
        <row r="3483">
          <cell r="F3483">
            <v>0</v>
          </cell>
          <cell r="G3483">
            <v>8321</v>
          </cell>
          <cell r="H3483">
            <v>8320</v>
          </cell>
          <cell r="I3483">
            <v>0</v>
          </cell>
          <cell r="AY3483">
            <v>0</v>
          </cell>
          <cell r="CK3483">
            <v>0</v>
          </cell>
          <cell r="CL3483">
            <v>0</v>
          </cell>
          <cell r="CM3483">
            <v>0</v>
          </cell>
        </row>
        <row r="3484">
          <cell r="F3484">
            <v>0</v>
          </cell>
          <cell r="G3484">
            <v>45345</v>
          </cell>
          <cell r="H3484">
            <v>44758.7</v>
          </cell>
          <cell r="I3484">
            <v>0</v>
          </cell>
          <cell r="AY3484">
            <v>0</v>
          </cell>
          <cell r="CK3484">
            <v>0</v>
          </cell>
          <cell r="CL3484">
            <v>0</v>
          </cell>
          <cell r="CM3484">
            <v>0</v>
          </cell>
        </row>
        <row r="3485">
          <cell r="F3485">
            <v>459060</v>
          </cell>
          <cell r="G3485">
            <v>459060</v>
          </cell>
          <cell r="H3485">
            <v>334603.86</v>
          </cell>
          <cell r="I3485">
            <v>0</v>
          </cell>
          <cell r="AY3485">
            <v>31360</v>
          </cell>
          <cell r="CK3485">
            <v>0</v>
          </cell>
          <cell r="CL3485">
            <v>0</v>
          </cell>
          <cell r="CM3485">
            <v>0</v>
          </cell>
        </row>
        <row r="3486">
          <cell r="F3486">
            <v>0</v>
          </cell>
          <cell r="G3486">
            <v>50177.64</v>
          </cell>
          <cell r="H3486">
            <v>50177.64</v>
          </cell>
          <cell r="I3486">
            <v>0</v>
          </cell>
          <cell r="AY3486">
            <v>10720.79</v>
          </cell>
          <cell r="CK3486">
            <v>0</v>
          </cell>
          <cell r="CL3486">
            <v>0</v>
          </cell>
          <cell r="CM3486">
            <v>0</v>
          </cell>
        </row>
        <row r="3487">
          <cell r="F3487">
            <v>17012</v>
          </cell>
          <cell r="G3487">
            <v>17012</v>
          </cell>
          <cell r="H3487">
            <v>13013</v>
          </cell>
          <cell r="I3487">
            <v>0</v>
          </cell>
          <cell r="AY3487">
            <v>1281</v>
          </cell>
          <cell r="CK3487">
            <v>0</v>
          </cell>
          <cell r="CL3487">
            <v>0</v>
          </cell>
          <cell r="CM3487">
            <v>0</v>
          </cell>
        </row>
        <row r="3488">
          <cell r="F3488">
            <v>40099</v>
          </cell>
          <cell r="G3488">
            <v>40099</v>
          </cell>
          <cell r="H3488">
            <v>18592.11</v>
          </cell>
          <cell r="I3488">
            <v>0</v>
          </cell>
          <cell r="AY3488">
            <v>0</v>
          </cell>
          <cell r="CK3488">
            <v>0</v>
          </cell>
          <cell r="CL3488">
            <v>0</v>
          </cell>
          <cell r="CM3488">
            <v>0</v>
          </cell>
        </row>
        <row r="3489">
          <cell r="F3489">
            <v>93756</v>
          </cell>
          <cell r="G3489">
            <v>93756</v>
          </cell>
          <cell r="H3489">
            <v>2589.2600000000002</v>
          </cell>
          <cell r="I3489">
            <v>0</v>
          </cell>
          <cell r="AY3489">
            <v>0</v>
          </cell>
          <cell r="CK3489">
            <v>0</v>
          </cell>
          <cell r="CL3489">
            <v>0</v>
          </cell>
          <cell r="CM3489">
            <v>0</v>
          </cell>
        </row>
        <row r="3490">
          <cell r="F3490">
            <v>0</v>
          </cell>
          <cell r="G3490">
            <v>56447.57</v>
          </cell>
          <cell r="H3490">
            <v>56447.57</v>
          </cell>
          <cell r="I3490">
            <v>0</v>
          </cell>
          <cell r="AY3490">
            <v>0</v>
          </cell>
          <cell r="CK3490">
            <v>0</v>
          </cell>
          <cell r="CL3490">
            <v>0</v>
          </cell>
          <cell r="CM3490">
            <v>0</v>
          </cell>
        </row>
        <row r="3491">
          <cell r="F3491">
            <v>68773</v>
          </cell>
          <cell r="G3491">
            <v>68773</v>
          </cell>
          <cell r="H3491">
            <v>47395.06</v>
          </cell>
          <cell r="I3491">
            <v>0</v>
          </cell>
          <cell r="AY3491">
            <v>4440.37</v>
          </cell>
          <cell r="CK3491">
            <v>0</v>
          </cell>
          <cell r="CL3491">
            <v>0</v>
          </cell>
          <cell r="CM3491">
            <v>0</v>
          </cell>
        </row>
        <row r="3492">
          <cell r="F3492">
            <v>11904</v>
          </cell>
          <cell r="G3492">
            <v>11904</v>
          </cell>
          <cell r="H3492">
            <v>8463.9</v>
          </cell>
          <cell r="I3492">
            <v>0</v>
          </cell>
          <cell r="AY3492">
            <v>815.15</v>
          </cell>
          <cell r="CK3492">
            <v>0</v>
          </cell>
          <cell r="CL3492">
            <v>0</v>
          </cell>
          <cell r="CM3492">
            <v>0</v>
          </cell>
        </row>
        <row r="3493">
          <cell r="F3493">
            <v>13200</v>
          </cell>
          <cell r="G3493">
            <v>13200</v>
          </cell>
          <cell r="H3493">
            <v>8454.52</v>
          </cell>
          <cell r="I3493">
            <v>0</v>
          </cell>
          <cell r="AY3493">
            <v>585</v>
          </cell>
          <cell r="CK3493">
            <v>0</v>
          </cell>
          <cell r="CL3493">
            <v>0</v>
          </cell>
          <cell r="CM3493">
            <v>0</v>
          </cell>
        </row>
        <row r="3494">
          <cell r="F3494">
            <v>10621</v>
          </cell>
          <cell r="G3494">
            <v>11151.73</v>
          </cell>
          <cell r="H3494">
            <v>11151.73</v>
          </cell>
          <cell r="I3494">
            <v>0</v>
          </cell>
          <cell r="AY3494">
            <v>0</v>
          </cell>
          <cell r="CK3494">
            <v>0</v>
          </cell>
          <cell r="CL3494">
            <v>0</v>
          </cell>
          <cell r="CM3494">
            <v>0</v>
          </cell>
        </row>
        <row r="3495">
          <cell r="F3495">
            <v>61897</v>
          </cell>
          <cell r="G3495">
            <v>61897</v>
          </cell>
          <cell r="H3495">
            <v>39871.47</v>
          </cell>
          <cell r="I3495">
            <v>0</v>
          </cell>
          <cell r="AY3495">
            <v>3518.42</v>
          </cell>
          <cell r="CK3495">
            <v>0</v>
          </cell>
          <cell r="CL3495">
            <v>0</v>
          </cell>
          <cell r="CM3495">
            <v>0</v>
          </cell>
        </row>
        <row r="3496">
          <cell r="F3496">
            <v>7297</v>
          </cell>
          <cell r="G3496">
            <v>7297</v>
          </cell>
          <cell r="H3496">
            <v>5461.2</v>
          </cell>
          <cell r="I3496">
            <v>0</v>
          </cell>
          <cell r="AY3496">
            <v>0</v>
          </cell>
          <cell r="CK3496">
            <v>0</v>
          </cell>
          <cell r="CL3496">
            <v>0</v>
          </cell>
          <cell r="CM3496">
            <v>0</v>
          </cell>
        </row>
        <row r="3497">
          <cell r="F3497">
            <v>351</v>
          </cell>
          <cell r="G3497">
            <v>321.73</v>
          </cell>
          <cell r="H3497">
            <v>174.44</v>
          </cell>
          <cell r="I3497">
            <v>0</v>
          </cell>
          <cell r="AY3497">
            <v>33.840000000000003</v>
          </cell>
          <cell r="CK3497">
            <v>0</v>
          </cell>
          <cell r="CL3497">
            <v>0</v>
          </cell>
          <cell r="CM3497">
            <v>0</v>
          </cell>
        </row>
        <row r="3498">
          <cell r="F3498">
            <v>6943</v>
          </cell>
          <cell r="G3498">
            <v>6943</v>
          </cell>
          <cell r="H3498">
            <v>853.09</v>
          </cell>
          <cell r="I3498">
            <v>0</v>
          </cell>
          <cell r="AY3498">
            <v>37</v>
          </cell>
          <cell r="CK3498">
            <v>0</v>
          </cell>
          <cell r="CL3498">
            <v>0</v>
          </cell>
          <cell r="CM3498">
            <v>0</v>
          </cell>
        </row>
        <row r="3499">
          <cell r="F3499">
            <v>1442112</v>
          </cell>
          <cell r="G3499">
            <v>1442112</v>
          </cell>
          <cell r="H3499">
            <v>1202863.26</v>
          </cell>
          <cell r="I3499">
            <v>0</v>
          </cell>
          <cell r="AY3499">
            <v>134056.66</v>
          </cell>
          <cell r="CK3499">
            <v>0</v>
          </cell>
          <cell r="CL3499">
            <v>0</v>
          </cell>
          <cell r="CM3499">
            <v>0</v>
          </cell>
        </row>
        <row r="3500">
          <cell r="F3500">
            <v>73424</v>
          </cell>
          <cell r="G3500">
            <v>75218</v>
          </cell>
          <cell r="H3500">
            <v>65466</v>
          </cell>
          <cell r="I3500">
            <v>0</v>
          </cell>
          <cell r="AY3500">
            <v>7274</v>
          </cell>
          <cell r="CK3500">
            <v>0</v>
          </cell>
          <cell r="CL3500">
            <v>0</v>
          </cell>
          <cell r="CM3500">
            <v>0</v>
          </cell>
        </row>
        <row r="3501">
          <cell r="F3501">
            <v>114133</v>
          </cell>
          <cell r="G3501">
            <v>114133</v>
          </cell>
          <cell r="H3501">
            <v>53765.84</v>
          </cell>
          <cell r="I3501">
            <v>0</v>
          </cell>
          <cell r="AY3501">
            <v>0</v>
          </cell>
          <cell r="CK3501">
            <v>0</v>
          </cell>
          <cell r="CL3501">
            <v>0</v>
          </cell>
          <cell r="CM3501">
            <v>0</v>
          </cell>
        </row>
        <row r="3502">
          <cell r="F3502">
            <v>296576</v>
          </cell>
          <cell r="G3502">
            <v>296576</v>
          </cell>
          <cell r="H3502">
            <v>0</v>
          </cell>
          <cell r="I3502">
            <v>0</v>
          </cell>
          <cell r="AY3502">
            <v>0</v>
          </cell>
          <cell r="CK3502">
            <v>0</v>
          </cell>
          <cell r="CL3502">
            <v>0</v>
          </cell>
          <cell r="CM3502">
            <v>0</v>
          </cell>
        </row>
        <row r="3503">
          <cell r="F3503">
            <v>233079</v>
          </cell>
          <cell r="G3503">
            <v>233079</v>
          </cell>
          <cell r="H3503">
            <v>183130.83</v>
          </cell>
          <cell r="I3503">
            <v>0</v>
          </cell>
          <cell r="AY3503">
            <v>20364.66</v>
          </cell>
          <cell r="CK3503">
            <v>0</v>
          </cell>
          <cell r="CL3503">
            <v>0</v>
          </cell>
          <cell r="CM3503">
            <v>0</v>
          </cell>
        </row>
        <row r="3504">
          <cell r="F3504">
            <v>38395</v>
          </cell>
          <cell r="G3504">
            <v>38395</v>
          </cell>
          <cell r="H3504">
            <v>30931.7</v>
          </cell>
          <cell r="I3504">
            <v>0</v>
          </cell>
          <cell r="AY3504">
            <v>3443.58</v>
          </cell>
          <cell r="CK3504">
            <v>0</v>
          </cell>
          <cell r="CL3504">
            <v>0</v>
          </cell>
          <cell r="CM3504">
            <v>0</v>
          </cell>
        </row>
        <row r="3505">
          <cell r="F3505">
            <v>66000</v>
          </cell>
          <cell r="G3505">
            <v>66000</v>
          </cell>
          <cell r="H3505">
            <v>52575.46</v>
          </cell>
          <cell r="I3505">
            <v>0</v>
          </cell>
          <cell r="AY3505">
            <v>5841.95</v>
          </cell>
          <cell r="CK3505">
            <v>0</v>
          </cell>
          <cell r="CL3505">
            <v>0</v>
          </cell>
          <cell r="CM3505">
            <v>0</v>
          </cell>
        </row>
        <row r="3506">
          <cell r="F3506">
            <v>33894</v>
          </cell>
          <cell r="G3506">
            <v>36740.61</v>
          </cell>
          <cell r="H3506">
            <v>36740.61</v>
          </cell>
          <cell r="I3506">
            <v>0</v>
          </cell>
          <cell r="AY3506">
            <v>0</v>
          </cell>
          <cell r="CK3506">
            <v>0</v>
          </cell>
          <cell r="CL3506">
            <v>0</v>
          </cell>
          <cell r="CM3506">
            <v>0</v>
          </cell>
        </row>
        <row r="3507">
          <cell r="F3507">
            <v>183099</v>
          </cell>
          <cell r="G3507">
            <v>183099</v>
          </cell>
          <cell r="H3507">
            <v>131563.54999999999</v>
          </cell>
          <cell r="I3507">
            <v>0</v>
          </cell>
          <cell r="AY3507">
            <v>14004.12</v>
          </cell>
          <cell r="CK3507">
            <v>0</v>
          </cell>
          <cell r="CL3507">
            <v>0</v>
          </cell>
          <cell r="CM3507">
            <v>0</v>
          </cell>
        </row>
        <row r="3508">
          <cell r="F3508">
            <v>0</v>
          </cell>
          <cell r="G3508">
            <v>78.06</v>
          </cell>
          <cell r="H3508">
            <v>78.06</v>
          </cell>
          <cell r="I3508">
            <v>0</v>
          </cell>
          <cell r="AY3508">
            <v>16.920000000000002</v>
          </cell>
          <cell r="CK3508">
            <v>0</v>
          </cell>
          <cell r="CL3508">
            <v>0</v>
          </cell>
          <cell r="CM3508">
            <v>0</v>
          </cell>
        </row>
        <row r="3509">
          <cell r="F3509">
            <v>12000</v>
          </cell>
          <cell r="G3509">
            <v>12000</v>
          </cell>
          <cell r="H3509">
            <v>969.18</v>
          </cell>
          <cell r="I3509">
            <v>0</v>
          </cell>
          <cell r="AY3509">
            <v>115.83</v>
          </cell>
          <cell r="CK3509">
            <v>0</v>
          </cell>
          <cell r="CL3509">
            <v>0</v>
          </cell>
          <cell r="CM3509">
            <v>0</v>
          </cell>
        </row>
        <row r="3510">
          <cell r="F3510">
            <v>45610000</v>
          </cell>
          <cell r="G3510">
            <v>45610000</v>
          </cell>
          <cell r="H3510">
            <v>32488680</v>
          </cell>
          <cell r="I3510">
            <v>0</v>
          </cell>
          <cell r="AY3510">
            <v>1990497</v>
          </cell>
          <cell r="CK3510">
            <v>3274935</v>
          </cell>
          <cell r="CL3510">
            <v>800000</v>
          </cell>
          <cell r="CM3510">
            <v>200000</v>
          </cell>
        </row>
        <row r="3511">
          <cell r="F3511">
            <v>5500000</v>
          </cell>
          <cell r="G3511">
            <v>5500000</v>
          </cell>
          <cell r="H3511">
            <v>2944385</v>
          </cell>
          <cell r="I3511">
            <v>126000</v>
          </cell>
          <cell r="AY3511">
            <v>0</v>
          </cell>
          <cell r="CK3511">
            <v>0</v>
          </cell>
          <cell r="CL3511">
            <v>0</v>
          </cell>
          <cell r="CM3511">
            <v>0</v>
          </cell>
        </row>
        <row r="3512">
          <cell r="F3512">
            <v>2067948</v>
          </cell>
          <cell r="G3512">
            <v>2067948</v>
          </cell>
          <cell r="H3512">
            <v>720700</v>
          </cell>
          <cell r="I3512">
            <v>0</v>
          </cell>
          <cell r="AY3512">
            <v>0</v>
          </cell>
          <cell r="CK3512">
            <v>0</v>
          </cell>
          <cell r="CL3512">
            <v>0</v>
          </cell>
          <cell r="CM3512">
            <v>0</v>
          </cell>
        </row>
        <row r="3513">
          <cell r="F3513">
            <v>820000</v>
          </cell>
          <cell r="G3513">
            <v>820000</v>
          </cell>
          <cell r="H3513">
            <v>686499.98</v>
          </cell>
          <cell r="I3513">
            <v>5000</v>
          </cell>
          <cell r="AY3513">
            <v>0</v>
          </cell>
          <cell r="CK3513">
            <v>58700</v>
          </cell>
          <cell r="CL3513">
            <v>0</v>
          </cell>
          <cell r="CM3513">
            <v>0</v>
          </cell>
        </row>
        <row r="3514">
          <cell r="F3514">
            <v>199314</v>
          </cell>
          <cell r="G3514">
            <v>199314</v>
          </cell>
          <cell r="H3514">
            <v>49250</v>
          </cell>
          <cell r="I3514">
            <v>0</v>
          </cell>
          <cell r="AY3514">
            <v>0</v>
          </cell>
          <cell r="CK3514">
            <v>17500</v>
          </cell>
          <cell r="CL3514">
            <v>0</v>
          </cell>
          <cell r="CM3514">
            <v>0</v>
          </cell>
        </row>
        <row r="3515">
          <cell r="F3515">
            <v>1930000</v>
          </cell>
          <cell r="G3515">
            <v>1930000</v>
          </cell>
          <cell r="H3515">
            <v>1294023</v>
          </cell>
          <cell r="I3515">
            <v>0</v>
          </cell>
          <cell r="AY3515">
            <v>0</v>
          </cell>
          <cell r="CK3515">
            <v>232000</v>
          </cell>
          <cell r="CL3515">
            <v>0</v>
          </cell>
          <cell r="CM3515">
            <v>0</v>
          </cell>
        </row>
        <row r="3516">
          <cell r="F3516">
            <v>929399</v>
          </cell>
          <cell r="G3516">
            <v>929399</v>
          </cell>
          <cell r="H3516">
            <v>535200</v>
          </cell>
          <cell r="I3516">
            <v>0</v>
          </cell>
          <cell r="AY3516">
            <v>0</v>
          </cell>
          <cell r="CK3516">
            <v>132300</v>
          </cell>
          <cell r="CL3516">
            <v>0</v>
          </cell>
          <cell r="CM3516">
            <v>0</v>
          </cell>
        </row>
        <row r="3517">
          <cell r="F3517">
            <v>0</v>
          </cell>
          <cell r="G3517">
            <v>975000</v>
          </cell>
          <cell r="H3517">
            <v>975000</v>
          </cell>
          <cell r="I3517">
            <v>0</v>
          </cell>
          <cell r="AY3517">
            <v>0</v>
          </cell>
          <cell r="CK3517">
            <v>0</v>
          </cell>
          <cell r="CL3517">
            <v>0</v>
          </cell>
          <cell r="CM3517">
            <v>0</v>
          </cell>
        </row>
        <row r="3518"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CK3518">
            <v>0</v>
          </cell>
          <cell r="CL3518">
            <v>0</v>
          </cell>
          <cell r="CM3518">
            <v>0</v>
          </cell>
        </row>
        <row r="3519">
          <cell r="F3519">
            <v>1106376</v>
          </cell>
          <cell r="G3519">
            <v>1106376</v>
          </cell>
          <cell r="H3519">
            <v>877654.28</v>
          </cell>
          <cell r="I3519">
            <v>0</v>
          </cell>
          <cell r="AY3519">
            <v>98034.6</v>
          </cell>
          <cell r="CK3519">
            <v>0</v>
          </cell>
          <cell r="CL3519">
            <v>0</v>
          </cell>
          <cell r="CM3519">
            <v>0</v>
          </cell>
        </row>
        <row r="3520">
          <cell r="F3520">
            <v>41919</v>
          </cell>
          <cell r="G3520">
            <v>42815</v>
          </cell>
          <cell r="H3520">
            <v>37260</v>
          </cell>
          <cell r="I3520">
            <v>0</v>
          </cell>
          <cell r="AY3520">
            <v>4140</v>
          </cell>
          <cell r="CK3520">
            <v>0</v>
          </cell>
          <cell r="CL3520">
            <v>0</v>
          </cell>
          <cell r="CM3520">
            <v>0</v>
          </cell>
        </row>
        <row r="3521">
          <cell r="F3521">
            <v>94470</v>
          </cell>
          <cell r="G3521">
            <v>94470</v>
          </cell>
          <cell r="H3521">
            <v>49562.04</v>
          </cell>
          <cell r="I3521">
            <v>0</v>
          </cell>
          <cell r="AY3521">
            <v>0</v>
          </cell>
          <cell r="CK3521">
            <v>0</v>
          </cell>
          <cell r="CL3521">
            <v>0</v>
          </cell>
          <cell r="CM3521">
            <v>0</v>
          </cell>
        </row>
        <row r="3522">
          <cell r="F3522">
            <v>224329</v>
          </cell>
          <cell r="G3522">
            <v>224329</v>
          </cell>
          <cell r="H3522">
            <v>0</v>
          </cell>
          <cell r="I3522">
            <v>0</v>
          </cell>
          <cell r="AY3522">
            <v>0</v>
          </cell>
          <cell r="CK3522">
            <v>0</v>
          </cell>
          <cell r="CL3522">
            <v>0</v>
          </cell>
          <cell r="CM3522">
            <v>0</v>
          </cell>
        </row>
        <row r="3523">
          <cell r="F3523">
            <v>146201</v>
          </cell>
          <cell r="G3523">
            <v>146201</v>
          </cell>
          <cell r="H3523">
            <v>111893.51</v>
          </cell>
          <cell r="I3523">
            <v>0</v>
          </cell>
          <cell r="AY3523">
            <v>12612.85</v>
          </cell>
          <cell r="CK3523">
            <v>0</v>
          </cell>
          <cell r="CL3523">
            <v>0</v>
          </cell>
          <cell r="CM3523">
            <v>0</v>
          </cell>
        </row>
        <row r="3524">
          <cell r="F3524">
            <v>25342</v>
          </cell>
          <cell r="G3524">
            <v>25342</v>
          </cell>
          <cell r="H3524">
            <v>19905.68</v>
          </cell>
          <cell r="I3524">
            <v>0</v>
          </cell>
          <cell r="AY3524">
            <v>2252.1</v>
          </cell>
          <cell r="CK3524">
            <v>0</v>
          </cell>
          <cell r="CL3524">
            <v>0</v>
          </cell>
          <cell r="CM3524">
            <v>0</v>
          </cell>
        </row>
        <row r="3525">
          <cell r="F3525">
            <v>26400</v>
          </cell>
          <cell r="G3525">
            <v>26400</v>
          </cell>
          <cell r="H3525">
            <v>21060</v>
          </cell>
          <cell r="I3525">
            <v>0</v>
          </cell>
          <cell r="AY3525">
            <v>2340</v>
          </cell>
          <cell r="CK3525">
            <v>0</v>
          </cell>
          <cell r="CL3525">
            <v>0</v>
          </cell>
          <cell r="CM3525">
            <v>0</v>
          </cell>
        </row>
        <row r="3526">
          <cell r="F3526">
            <v>25501</v>
          </cell>
          <cell r="G3526">
            <v>26919.68</v>
          </cell>
          <cell r="H3526">
            <v>26919.68</v>
          </cell>
          <cell r="I3526">
            <v>0</v>
          </cell>
          <cell r="AY3526">
            <v>0</v>
          </cell>
          <cell r="CK3526">
            <v>0</v>
          </cell>
          <cell r="CL3526">
            <v>0</v>
          </cell>
          <cell r="CM3526">
            <v>0</v>
          </cell>
        </row>
        <row r="3527">
          <cell r="F3527">
            <v>156845</v>
          </cell>
          <cell r="G3527">
            <v>156845</v>
          </cell>
          <cell r="H3527">
            <v>117062.34</v>
          </cell>
          <cell r="I3527">
            <v>0</v>
          </cell>
          <cell r="AY3527">
            <v>17918.72</v>
          </cell>
          <cell r="CK3527">
            <v>0</v>
          </cell>
          <cell r="CL3527">
            <v>0</v>
          </cell>
          <cell r="CM3527">
            <v>0</v>
          </cell>
        </row>
        <row r="3528">
          <cell r="F3528">
            <v>2457</v>
          </cell>
          <cell r="G3528">
            <v>2446.75</v>
          </cell>
          <cell r="H3528">
            <v>1133.3499999999999</v>
          </cell>
          <cell r="I3528">
            <v>0</v>
          </cell>
          <cell r="AY3528">
            <v>219.86</v>
          </cell>
          <cell r="CK3528">
            <v>0</v>
          </cell>
          <cell r="CL3528">
            <v>0</v>
          </cell>
          <cell r="CM3528">
            <v>0</v>
          </cell>
        </row>
        <row r="3529">
          <cell r="F3529">
            <v>11975</v>
          </cell>
          <cell r="G3529">
            <v>14281</v>
          </cell>
          <cell r="H3529">
            <v>572.04</v>
          </cell>
          <cell r="I3529">
            <v>0</v>
          </cell>
          <cell r="AY3529">
            <v>228.43</v>
          </cell>
          <cell r="CK3529">
            <v>0</v>
          </cell>
          <cell r="CL3529">
            <v>0</v>
          </cell>
          <cell r="CM3529">
            <v>0</v>
          </cell>
        </row>
        <row r="3530">
          <cell r="F3530">
            <v>12000</v>
          </cell>
          <cell r="G3530">
            <v>12000</v>
          </cell>
          <cell r="H3530">
            <v>5103.54</v>
          </cell>
          <cell r="I3530">
            <v>0</v>
          </cell>
          <cell r="AY3530">
            <v>0</v>
          </cell>
          <cell r="CK3530">
            <v>0</v>
          </cell>
          <cell r="CL3530">
            <v>0</v>
          </cell>
          <cell r="CM3530">
            <v>0</v>
          </cell>
        </row>
        <row r="3531">
          <cell r="F3531">
            <v>3294</v>
          </cell>
          <cell r="G3531">
            <v>3294</v>
          </cell>
          <cell r="H3531">
            <v>0</v>
          </cell>
          <cell r="I3531">
            <v>0</v>
          </cell>
          <cell r="AY3531">
            <v>0</v>
          </cell>
          <cell r="CK3531">
            <v>0</v>
          </cell>
          <cell r="CL3531">
            <v>0</v>
          </cell>
          <cell r="CM3531">
            <v>0</v>
          </cell>
        </row>
        <row r="3532">
          <cell r="F3532">
            <v>3000</v>
          </cell>
          <cell r="G3532">
            <v>3000</v>
          </cell>
          <cell r="H3532">
            <v>2263.81</v>
          </cell>
          <cell r="I3532">
            <v>0</v>
          </cell>
          <cell r="AY3532">
            <v>0</v>
          </cell>
          <cell r="CK3532">
            <v>0</v>
          </cell>
          <cell r="CL3532">
            <v>0</v>
          </cell>
          <cell r="CM3532">
            <v>0</v>
          </cell>
        </row>
        <row r="3533">
          <cell r="F3533">
            <v>11156</v>
          </cell>
          <cell r="G3533">
            <v>11156</v>
          </cell>
          <cell r="H3533">
            <v>1475</v>
          </cell>
          <cell r="I3533">
            <v>3104.88</v>
          </cell>
          <cell r="AY3533">
            <v>0</v>
          </cell>
          <cell r="CK3533">
            <v>0</v>
          </cell>
          <cell r="CL3533">
            <v>0</v>
          </cell>
          <cell r="CM3533">
            <v>0</v>
          </cell>
        </row>
        <row r="3534">
          <cell r="F3534">
            <v>4119</v>
          </cell>
          <cell r="G3534">
            <v>4119</v>
          </cell>
          <cell r="H3534">
            <v>3119</v>
          </cell>
          <cell r="I3534">
            <v>0</v>
          </cell>
          <cell r="AY3534">
            <v>0</v>
          </cell>
          <cell r="CK3534">
            <v>0</v>
          </cell>
          <cell r="CL3534">
            <v>0</v>
          </cell>
          <cell r="CM3534">
            <v>0</v>
          </cell>
        </row>
        <row r="3535">
          <cell r="F3535">
            <v>1530</v>
          </cell>
          <cell r="G3535">
            <v>1530</v>
          </cell>
          <cell r="H3535">
            <v>0</v>
          </cell>
          <cell r="I3535">
            <v>0</v>
          </cell>
          <cell r="AY3535">
            <v>0</v>
          </cell>
          <cell r="CK3535">
            <v>0</v>
          </cell>
          <cell r="CL3535">
            <v>0</v>
          </cell>
          <cell r="CM3535">
            <v>0</v>
          </cell>
        </row>
        <row r="3536">
          <cell r="F3536">
            <v>3000</v>
          </cell>
          <cell r="G3536">
            <v>3000</v>
          </cell>
          <cell r="H3536">
            <v>0</v>
          </cell>
          <cell r="I3536">
            <v>0</v>
          </cell>
          <cell r="AY3536">
            <v>0</v>
          </cell>
          <cell r="CK3536">
            <v>0</v>
          </cell>
          <cell r="CL3536">
            <v>0</v>
          </cell>
          <cell r="CM3536">
            <v>0</v>
          </cell>
        </row>
        <row r="3537"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CK3537">
            <v>0</v>
          </cell>
          <cell r="CL3537">
            <v>0</v>
          </cell>
          <cell r="CM3537">
            <v>0</v>
          </cell>
        </row>
        <row r="3538">
          <cell r="F3538">
            <v>2306</v>
          </cell>
          <cell r="G3538">
            <v>0</v>
          </cell>
          <cell r="H3538">
            <v>0</v>
          </cell>
          <cell r="I3538">
            <v>0</v>
          </cell>
          <cell r="AY3538">
            <v>11.26</v>
          </cell>
          <cell r="CK3538">
            <v>0</v>
          </cell>
          <cell r="CL3538">
            <v>0</v>
          </cell>
          <cell r="CM3538">
            <v>0</v>
          </cell>
        </row>
        <row r="3539">
          <cell r="F3539">
            <v>3407712</v>
          </cell>
          <cell r="G3539">
            <v>3349205.33</v>
          </cell>
          <cell r="H3539">
            <v>2457196.3199999998</v>
          </cell>
          <cell r="I3539">
            <v>0</v>
          </cell>
          <cell r="AY3539">
            <v>278493.68</v>
          </cell>
          <cell r="CK3539">
            <v>0</v>
          </cell>
          <cell r="CL3539">
            <v>0</v>
          </cell>
          <cell r="CM3539">
            <v>0</v>
          </cell>
        </row>
        <row r="3540">
          <cell r="F3540">
            <v>0</v>
          </cell>
          <cell r="G3540">
            <v>144436.24</v>
          </cell>
          <cell r="H3540">
            <v>144436.24</v>
          </cell>
          <cell r="I3540">
            <v>0</v>
          </cell>
          <cell r="AY3540">
            <v>15556.91</v>
          </cell>
          <cell r="CK3540">
            <v>0</v>
          </cell>
          <cell r="CL3540">
            <v>0</v>
          </cell>
          <cell r="CM3540">
            <v>0</v>
          </cell>
        </row>
        <row r="3541">
          <cell r="F3541">
            <v>173074</v>
          </cell>
          <cell r="G3541">
            <v>174696.5</v>
          </cell>
          <cell r="H3541">
            <v>158466</v>
          </cell>
          <cell r="I3541">
            <v>0</v>
          </cell>
          <cell r="AY3541">
            <v>16547.5</v>
          </cell>
          <cell r="CK3541">
            <v>0</v>
          </cell>
          <cell r="CL3541">
            <v>0</v>
          </cell>
          <cell r="CM3541">
            <v>0</v>
          </cell>
        </row>
        <row r="3542">
          <cell r="F3542">
            <v>265596</v>
          </cell>
          <cell r="G3542">
            <v>265596</v>
          </cell>
          <cell r="H3542">
            <v>112317.94</v>
          </cell>
          <cell r="I3542">
            <v>0</v>
          </cell>
          <cell r="AY3542">
            <v>0</v>
          </cell>
          <cell r="CK3542">
            <v>0</v>
          </cell>
          <cell r="CL3542">
            <v>0</v>
          </cell>
          <cell r="CM3542">
            <v>0</v>
          </cell>
        </row>
        <row r="3543">
          <cell r="F3543">
            <v>697963</v>
          </cell>
          <cell r="G3543">
            <v>697963</v>
          </cell>
          <cell r="H3543">
            <v>4800.43</v>
          </cell>
          <cell r="I3543">
            <v>0</v>
          </cell>
          <cell r="AY3543">
            <v>0</v>
          </cell>
          <cell r="CK3543">
            <v>0</v>
          </cell>
          <cell r="CL3543">
            <v>0</v>
          </cell>
          <cell r="CM3543">
            <v>0</v>
          </cell>
        </row>
        <row r="3544">
          <cell r="F3544">
            <v>0</v>
          </cell>
          <cell r="G3544">
            <v>204946.1</v>
          </cell>
          <cell r="H3544">
            <v>204946.1</v>
          </cell>
          <cell r="I3544">
            <v>0</v>
          </cell>
          <cell r="AY3544">
            <v>0</v>
          </cell>
          <cell r="CK3544">
            <v>0</v>
          </cell>
          <cell r="CL3544">
            <v>0</v>
          </cell>
          <cell r="CM3544">
            <v>0</v>
          </cell>
        </row>
        <row r="3545">
          <cell r="F3545">
            <v>495524</v>
          </cell>
          <cell r="G3545">
            <v>486636.84</v>
          </cell>
          <cell r="H3545">
            <v>356236.92</v>
          </cell>
          <cell r="I3545">
            <v>0</v>
          </cell>
          <cell r="AY3545">
            <v>41154.300000000003</v>
          </cell>
          <cell r="CK3545">
            <v>0</v>
          </cell>
          <cell r="CL3545">
            <v>0</v>
          </cell>
          <cell r="CM3545">
            <v>0</v>
          </cell>
        </row>
        <row r="3546">
          <cell r="F3546">
            <v>82521</v>
          </cell>
          <cell r="G3546">
            <v>81105.789999999994</v>
          </cell>
          <cell r="H3546">
            <v>60748.92</v>
          </cell>
          <cell r="I3546">
            <v>0</v>
          </cell>
          <cell r="AY3546">
            <v>7049.99</v>
          </cell>
          <cell r="CK3546">
            <v>0</v>
          </cell>
          <cell r="CL3546">
            <v>0</v>
          </cell>
          <cell r="CM3546">
            <v>0</v>
          </cell>
        </row>
        <row r="3547">
          <cell r="F3547">
            <v>132000</v>
          </cell>
          <cell r="G3547">
            <v>128491.5</v>
          </cell>
          <cell r="H3547">
            <v>96037.5</v>
          </cell>
          <cell r="I3547">
            <v>0</v>
          </cell>
          <cell r="AY3547">
            <v>10822.5</v>
          </cell>
          <cell r="CK3547">
            <v>0</v>
          </cell>
          <cell r="CL3547">
            <v>0</v>
          </cell>
          <cell r="CM3547">
            <v>0</v>
          </cell>
        </row>
        <row r="3548">
          <cell r="F3548">
            <v>79562</v>
          </cell>
          <cell r="G3548">
            <v>74580.72</v>
          </cell>
          <cell r="H3548">
            <v>74140.100000000006</v>
          </cell>
          <cell r="I3548">
            <v>0</v>
          </cell>
          <cell r="AY3548">
            <v>0</v>
          </cell>
          <cell r="CK3548">
            <v>0</v>
          </cell>
          <cell r="CL3548">
            <v>0</v>
          </cell>
          <cell r="CM3548">
            <v>0</v>
          </cell>
        </row>
        <row r="3549">
          <cell r="F3549">
            <v>465466</v>
          </cell>
          <cell r="G3549">
            <v>459588.04</v>
          </cell>
          <cell r="H3549">
            <v>304480.34000000003</v>
          </cell>
          <cell r="I3549">
            <v>0</v>
          </cell>
          <cell r="AY3549">
            <v>32908.85</v>
          </cell>
          <cell r="CK3549">
            <v>0</v>
          </cell>
          <cell r="CL3549">
            <v>0</v>
          </cell>
          <cell r="CM3549">
            <v>0</v>
          </cell>
        </row>
        <row r="3550">
          <cell r="F3550">
            <v>104694</v>
          </cell>
          <cell r="G3550">
            <v>82016.42</v>
          </cell>
          <cell r="H3550">
            <v>68017.87</v>
          </cell>
          <cell r="I3550">
            <v>0</v>
          </cell>
          <cell r="AY3550">
            <v>0</v>
          </cell>
          <cell r="CK3550">
            <v>0</v>
          </cell>
          <cell r="CL3550">
            <v>0</v>
          </cell>
          <cell r="CM3550">
            <v>0</v>
          </cell>
        </row>
        <row r="3551">
          <cell r="F3551">
            <v>62830</v>
          </cell>
          <cell r="G3551">
            <v>62830</v>
          </cell>
          <cell r="H3551">
            <v>25242.32</v>
          </cell>
          <cell r="I3551">
            <v>0</v>
          </cell>
          <cell r="AY3551">
            <v>0</v>
          </cell>
          <cell r="CK3551">
            <v>0</v>
          </cell>
          <cell r="CL3551">
            <v>0</v>
          </cell>
          <cell r="CM3551">
            <v>0</v>
          </cell>
        </row>
        <row r="3552">
          <cell r="F3552">
            <v>664591</v>
          </cell>
          <cell r="G3552">
            <v>676394.03</v>
          </cell>
          <cell r="H3552">
            <v>507835.61</v>
          </cell>
          <cell r="I3552">
            <v>0</v>
          </cell>
          <cell r="AY3552">
            <v>54025.14</v>
          </cell>
          <cell r="CK3552">
            <v>0</v>
          </cell>
          <cell r="CL3552">
            <v>0</v>
          </cell>
          <cell r="CM3552">
            <v>0</v>
          </cell>
        </row>
        <row r="3553">
          <cell r="F3553">
            <v>5000</v>
          </cell>
          <cell r="G3553">
            <v>4592</v>
          </cell>
          <cell r="H3553">
            <v>1028</v>
          </cell>
          <cell r="I3553">
            <v>115</v>
          </cell>
          <cell r="AY3553">
            <v>0</v>
          </cell>
          <cell r="CK3553">
            <v>0</v>
          </cell>
          <cell r="CL3553">
            <v>0</v>
          </cell>
          <cell r="CM3553">
            <v>0</v>
          </cell>
        </row>
        <row r="3554">
          <cell r="F3554">
            <v>5101</v>
          </cell>
          <cell r="G3554">
            <v>5101</v>
          </cell>
          <cell r="H3554">
            <v>2978.5</v>
          </cell>
          <cell r="I3554">
            <v>1</v>
          </cell>
          <cell r="AY3554">
            <v>0</v>
          </cell>
          <cell r="CK3554">
            <v>0</v>
          </cell>
          <cell r="CL3554">
            <v>0</v>
          </cell>
          <cell r="CM3554">
            <v>0</v>
          </cell>
        </row>
        <row r="3555">
          <cell r="F3555">
            <v>3115</v>
          </cell>
          <cell r="G3555">
            <v>3115</v>
          </cell>
          <cell r="H3555">
            <v>0</v>
          </cell>
          <cell r="I3555">
            <v>0</v>
          </cell>
          <cell r="AY3555">
            <v>0</v>
          </cell>
          <cell r="CK3555">
            <v>0</v>
          </cell>
          <cell r="CL3555">
            <v>0</v>
          </cell>
          <cell r="CM3555">
            <v>0</v>
          </cell>
        </row>
        <row r="3556">
          <cell r="F3556">
            <v>12000</v>
          </cell>
          <cell r="G3556">
            <v>12000</v>
          </cell>
          <cell r="H3556">
            <v>1316.19</v>
          </cell>
          <cell r="I3556">
            <v>2311</v>
          </cell>
          <cell r="AY3556">
            <v>0</v>
          </cell>
          <cell r="CK3556">
            <v>0</v>
          </cell>
          <cell r="CL3556">
            <v>0</v>
          </cell>
          <cell r="CM3556">
            <v>0</v>
          </cell>
        </row>
        <row r="3557">
          <cell r="F3557">
            <v>177985</v>
          </cell>
          <cell r="G3557">
            <v>179178</v>
          </cell>
          <cell r="H3557">
            <v>119669.6</v>
          </cell>
          <cell r="I3557">
            <v>59508.4</v>
          </cell>
          <cell r="AY3557">
            <v>220</v>
          </cell>
          <cell r="CK3557">
            <v>0</v>
          </cell>
          <cell r="CL3557">
            <v>0</v>
          </cell>
          <cell r="CM3557">
            <v>0</v>
          </cell>
        </row>
        <row r="3558">
          <cell r="F3558">
            <v>22413</v>
          </cell>
          <cell r="G3558">
            <v>22413</v>
          </cell>
          <cell r="H3558">
            <v>18296.490000000002</v>
          </cell>
          <cell r="I3558">
            <v>2418</v>
          </cell>
          <cell r="AY3558">
            <v>0</v>
          </cell>
          <cell r="CK3558">
            <v>0</v>
          </cell>
          <cell r="CL3558">
            <v>0</v>
          </cell>
          <cell r="CM3558">
            <v>0</v>
          </cell>
        </row>
        <row r="3559">
          <cell r="F3559">
            <v>12549</v>
          </cell>
          <cell r="G3559">
            <v>11324</v>
          </cell>
          <cell r="H3559">
            <v>6789.45</v>
          </cell>
          <cell r="I3559">
            <v>0</v>
          </cell>
          <cell r="AY3559">
            <v>0</v>
          </cell>
          <cell r="CK3559">
            <v>0</v>
          </cell>
          <cell r="CL3559">
            <v>0</v>
          </cell>
          <cell r="CM3559">
            <v>0</v>
          </cell>
        </row>
        <row r="3560">
          <cell r="F3560">
            <v>3522</v>
          </cell>
          <cell r="G3560">
            <v>3522</v>
          </cell>
          <cell r="H3560">
            <v>0</v>
          </cell>
          <cell r="I3560">
            <v>0</v>
          </cell>
          <cell r="AY3560">
            <v>0</v>
          </cell>
          <cell r="CK3560">
            <v>0</v>
          </cell>
          <cell r="CL3560">
            <v>0</v>
          </cell>
          <cell r="CM3560">
            <v>0</v>
          </cell>
        </row>
        <row r="3561">
          <cell r="F3561">
            <v>8000</v>
          </cell>
          <cell r="G3561">
            <v>11050</v>
          </cell>
          <cell r="H3561">
            <v>9845</v>
          </cell>
          <cell r="I3561">
            <v>1205</v>
          </cell>
          <cell r="AY3561">
            <v>675</v>
          </cell>
          <cell r="CK3561">
            <v>0</v>
          </cell>
          <cell r="CL3561">
            <v>0</v>
          </cell>
          <cell r="CM3561">
            <v>0</v>
          </cell>
        </row>
        <row r="3562">
          <cell r="F3562">
            <v>30000</v>
          </cell>
          <cell r="G3562">
            <v>28090</v>
          </cell>
          <cell r="H3562">
            <v>8165.82</v>
          </cell>
          <cell r="I3562">
            <v>800</v>
          </cell>
          <cell r="AY3562">
            <v>0</v>
          </cell>
          <cell r="CK3562">
            <v>0</v>
          </cell>
          <cell r="CL3562">
            <v>0</v>
          </cell>
          <cell r="CM3562">
            <v>0</v>
          </cell>
        </row>
        <row r="3563">
          <cell r="F3563">
            <v>1063</v>
          </cell>
          <cell r="G3563">
            <v>1063</v>
          </cell>
          <cell r="H3563">
            <v>0</v>
          </cell>
          <cell r="I3563">
            <v>0</v>
          </cell>
          <cell r="AY3563">
            <v>0</v>
          </cell>
          <cell r="CK3563">
            <v>0</v>
          </cell>
          <cell r="CL3563">
            <v>0</v>
          </cell>
          <cell r="CM3563">
            <v>0</v>
          </cell>
        </row>
        <row r="3564">
          <cell r="F3564">
            <v>23465</v>
          </cell>
          <cell r="G3564">
            <v>23465</v>
          </cell>
          <cell r="H3564">
            <v>11770.93</v>
          </cell>
          <cell r="I3564">
            <v>8567.6299999999992</v>
          </cell>
          <cell r="AY3564">
            <v>0</v>
          </cell>
          <cell r="CK3564">
            <v>0</v>
          </cell>
          <cell r="CL3564">
            <v>0</v>
          </cell>
          <cell r="CM3564">
            <v>0</v>
          </cell>
        </row>
        <row r="3565">
          <cell r="F3565">
            <v>13000</v>
          </cell>
          <cell r="G3565">
            <v>12300</v>
          </cell>
          <cell r="H3565">
            <v>10691.5</v>
          </cell>
          <cell r="I3565">
            <v>2882.13</v>
          </cell>
          <cell r="AY3565">
            <v>1709</v>
          </cell>
          <cell r="CK3565">
            <v>0</v>
          </cell>
          <cell r="CL3565">
            <v>0</v>
          </cell>
          <cell r="CM3565">
            <v>0</v>
          </cell>
        </row>
        <row r="3566">
          <cell r="F3566">
            <v>37243</v>
          </cell>
          <cell r="G3566">
            <v>37243</v>
          </cell>
          <cell r="H3566">
            <v>24626.880000000001</v>
          </cell>
          <cell r="I3566">
            <v>1080.8499999999999</v>
          </cell>
          <cell r="AY3566">
            <v>0</v>
          </cell>
          <cell r="CK3566">
            <v>0</v>
          </cell>
          <cell r="CL3566">
            <v>0</v>
          </cell>
          <cell r="CM3566">
            <v>0</v>
          </cell>
        </row>
        <row r="3567">
          <cell r="F3567">
            <v>2000</v>
          </cell>
          <cell r="G3567">
            <v>2000</v>
          </cell>
          <cell r="H3567">
            <v>1500</v>
          </cell>
          <cell r="I3567">
            <v>488.7</v>
          </cell>
          <cell r="AY3567">
            <v>0</v>
          </cell>
          <cell r="CK3567">
            <v>0</v>
          </cell>
          <cell r="CL3567">
            <v>0</v>
          </cell>
          <cell r="CM3567">
            <v>0</v>
          </cell>
        </row>
        <row r="3568">
          <cell r="F3568">
            <v>15000</v>
          </cell>
          <cell r="G3568">
            <v>15000</v>
          </cell>
          <cell r="H3568">
            <v>5374.85</v>
          </cell>
          <cell r="I3568">
            <v>0</v>
          </cell>
          <cell r="AY3568">
            <v>0</v>
          </cell>
          <cell r="CK3568">
            <v>0</v>
          </cell>
          <cell r="CL3568">
            <v>0</v>
          </cell>
          <cell r="CM3568">
            <v>0</v>
          </cell>
        </row>
        <row r="3569">
          <cell r="F3569">
            <v>7553</v>
          </cell>
          <cell r="G3569">
            <v>7553</v>
          </cell>
          <cell r="H3569">
            <v>7553</v>
          </cell>
          <cell r="I3569">
            <v>0</v>
          </cell>
          <cell r="AY3569">
            <v>0</v>
          </cell>
          <cell r="CK3569">
            <v>0</v>
          </cell>
          <cell r="CL3569">
            <v>0</v>
          </cell>
          <cell r="CM3569">
            <v>0</v>
          </cell>
        </row>
        <row r="3570">
          <cell r="F3570">
            <v>8000</v>
          </cell>
          <cell r="G3570">
            <v>7522</v>
          </cell>
          <cell r="H3570">
            <v>1736</v>
          </cell>
          <cell r="I3570">
            <v>288</v>
          </cell>
          <cell r="AY3570">
            <v>0</v>
          </cell>
          <cell r="CK3570">
            <v>0</v>
          </cell>
          <cell r="CL3570">
            <v>0</v>
          </cell>
          <cell r="CM3570">
            <v>0</v>
          </cell>
        </row>
        <row r="3571">
          <cell r="F3571">
            <v>1500</v>
          </cell>
          <cell r="G3571">
            <v>1978</v>
          </cell>
          <cell r="H3571">
            <v>1978</v>
          </cell>
          <cell r="I3571">
            <v>0</v>
          </cell>
          <cell r="AY3571">
            <v>0</v>
          </cell>
          <cell r="CK3571">
            <v>0</v>
          </cell>
          <cell r="CL3571">
            <v>0</v>
          </cell>
          <cell r="CM3571">
            <v>0</v>
          </cell>
        </row>
        <row r="3572">
          <cell r="F3572">
            <v>10000</v>
          </cell>
          <cell r="G3572">
            <v>10000</v>
          </cell>
          <cell r="H3572">
            <v>5412.97</v>
          </cell>
          <cell r="I3572">
            <v>0</v>
          </cell>
          <cell r="AY3572">
            <v>0</v>
          </cell>
          <cell r="CK3572">
            <v>0</v>
          </cell>
          <cell r="CL3572">
            <v>0</v>
          </cell>
          <cell r="CM3572">
            <v>0</v>
          </cell>
        </row>
        <row r="3573">
          <cell r="F3573">
            <v>5543</v>
          </cell>
          <cell r="G3573">
            <v>5543</v>
          </cell>
          <cell r="H3573">
            <v>0</v>
          </cell>
          <cell r="I3573">
            <v>0</v>
          </cell>
          <cell r="AY3573">
            <v>0</v>
          </cell>
          <cell r="CK3573">
            <v>0</v>
          </cell>
          <cell r="CL3573">
            <v>0</v>
          </cell>
          <cell r="CM3573">
            <v>0</v>
          </cell>
        </row>
        <row r="3574">
          <cell r="F3574">
            <v>35347</v>
          </cell>
          <cell r="G3574">
            <v>27027.63</v>
          </cell>
          <cell r="H3574">
            <v>26756.43</v>
          </cell>
          <cell r="I3574">
            <v>0</v>
          </cell>
          <cell r="AY3574">
            <v>0</v>
          </cell>
          <cell r="CK3574">
            <v>0</v>
          </cell>
          <cell r="CL3574">
            <v>0</v>
          </cell>
          <cell r="CM3574">
            <v>0</v>
          </cell>
        </row>
        <row r="3575">
          <cell r="F3575">
            <v>0</v>
          </cell>
          <cell r="G3575">
            <v>3048247.38</v>
          </cell>
          <cell r="H3575">
            <v>1474216.84</v>
          </cell>
          <cell r="I3575">
            <v>330357.24</v>
          </cell>
          <cell r="AY3575">
            <v>0</v>
          </cell>
          <cell r="CK3575">
            <v>0</v>
          </cell>
          <cell r="CL3575">
            <v>0</v>
          </cell>
          <cell r="CM3575">
            <v>0</v>
          </cell>
        </row>
        <row r="3576">
          <cell r="F3576">
            <v>365196</v>
          </cell>
          <cell r="G3576">
            <v>365196</v>
          </cell>
          <cell r="H3576">
            <v>277398.18</v>
          </cell>
          <cell r="I3576">
            <v>0</v>
          </cell>
          <cell r="AY3576">
            <v>29842.58</v>
          </cell>
          <cell r="CK3576">
            <v>0</v>
          </cell>
          <cell r="CL3576">
            <v>0</v>
          </cell>
          <cell r="CM3576">
            <v>0</v>
          </cell>
        </row>
        <row r="3577">
          <cell r="F3577">
            <v>25416</v>
          </cell>
          <cell r="G3577">
            <v>31072.5</v>
          </cell>
          <cell r="H3577">
            <v>31072.5</v>
          </cell>
          <cell r="I3577">
            <v>0</v>
          </cell>
          <cell r="AY3577">
            <v>1852.5</v>
          </cell>
          <cell r="CK3577">
            <v>0</v>
          </cell>
          <cell r="CL3577">
            <v>0</v>
          </cell>
          <cell r="CM3577">
            <v>0</v>
          </cell>
        </row>
        <row r="3578">
          <cell r="F3578">
            <v>30164</v>
          </cell>
          <cell r="G3578">
            <v>30164</v>
          </cell>
          <cell r="H3578">
            <v>11512.2</v>
          </cell>
          <cell r="I3578">
            <v>0</v>
          </cell>
          <cell r="AY3578">
            <v>0</v>
          </cell>
          <cell r="CK3578">
            <v>0</v>
          </cell>
          <cell r="CL3578">
            <v>0</v>
          </cell>
          <cell r="CM3578">
            <v>0</v>
          </cell>
        </row>
        <row r="3579">
          <cell r="F3579">
            <v>75952</v>
          </cell>
          <cell r="G3579">
            <v>75952</v>
          </cell>
          <cell r="H3579">
            <v>0</v>
          </cell>
          <cell r="I3579">
            <v>0</v>
          </cell>
          <cell r="AY3579">
            <v>0</v>
          </cell>
          <cell r="CK3579">
            <v>0</v>
          </cell>
          <cell r="CL3579">
            <v>0</v>
          </cell>
          <cell r="CM3579">
            <v>0</v>
          </cell>
        </row>
        <row r="3580">
          <cell r="F3580">
            <v>61239</v>
          </cell>
          <cell r="G3580">
            <v>61239</v>
          </cell>
          <cell r="H3580">
            <v>45604.97</v>
          </cell>
          <cell r="I3580">
            <v>0</v>
          </cell>
          <cell r="AY3580">
            <v>4611.16</v>
          </cell>
          <cell r="CK3580">
            <v>0</v>
          </cell>
          <cell r="CL3580">
            <v>0</v>
          </cell>
          <cell r="CM3580">
            <v>0</v>
          </cell>
        </row>
        <row r="3581">
          <cell r="F3581">
            <v>9895</v>
          </cell>
          <cell r="G3581">
            <v>9895</v>
          </cell>
          <cell r="H3581">
            <v>7582.43</v>
          </cell>
          <cell r="I3581">
            <v>0</v>
          </cell>
          <cell r="AY3581">
            <v>767.57</v>
          </cell>
          <cell r="CK3581">
            <v>0</v>
          </cell>
          <cell r="CL3581">
            <v>0</v>
          </cell>
          <cell r="CM3581">
            <v>0</v>
          </cell>
        </row>
        <row r="3582">
          <cell r="F3582">
            <v>19800</v>
          </cell>
          <cell r="G3582">
            <v>19800</v>
          </cell>
          <cell r="H3582">
            <v>14332.5</v>
          </cell>
          <cell r="I3582">
            <v>0</v>
          </cell>
          <cell r="AY3582">
            <v>1462.5</v>
          </cell>
          <cell r="CK3582">
            <v>0</v>
          </cell>
          <cell r="CL3582">
            <v>0</v>
          </cell>
          <cell r="CM3582">
            <v>0</v>
          </cell>
        </row>
        <row r="3583">
          <cell r="F3583">
            <v>8680</v>
          </cell>
          <cell r="G3583">
            <v>9765.81</v>
          </cell>
          <cell r="H3583">
            <v>9765.81</v>
          </cell>
          <cell r="I3583">
            <v>0</v>
          </cell>
          <cell r="AY3583">
            <v>0</v>
          </cell>
          <cell r="CK3583">
            <v>0</v>
          </cell>
          <cell r="CL3583">
            <v>0</v>
          </cell>
          <cell r="CM3583">
            <v>0</v>
          </cell>
        </row>
        <row r="3584">
          <cell r="F3584">
            <v>50431</v>
          </cell>
          <cell r="G3584">
            <v>50431</v>
          </cell>
          <cell r="H3584">
            <v>37568.53</v>
          </cell>
          <cell r="I3584">
            <v>0</v>
          </cell>
          <cell r="AY3584">
            <v>3136.07</v>
          </cell>
          <cell r="CK3584">
            <v>0</v>
          </cell>
          <cell r="CL3584">
            <v>0</v>
          </cell>
          <cell r="CM3584">
            <v>0</v>
          </cell>
        </row>
        <row r="3585">
          <cell r="F3585">
            <v>19733</v>
          </cell>
          <cell r="G3585">
            <v>19733</v>
          </cell>
          <cell r="H3585">
            <v>6205.68</v>
          </cell>
          <cell r="I3585">
            <v>0</v>
          </cell>
          <cell r="AY3585">
            <v>0</v>
          </cell>
          <cell r="CK3585">
            <v>0</v>
          </cell>
          <cell r="CL3585">
            <v>0</v>
          </cell>
          <cell r="CM3585">
            <v>0</v>
          </cell>
        </row>
        <row r="3586">
          <cell r="F3586">
            <v>2777376</v>
          </cell>
          <cell r="G3586">
            <v>2777376</v>
          </cell>
          <cell r="H3586">
            <v>2085310.11</v>
          </cell>
          <cell r="I3586">
            <v>0</v>
          </cell>
          <cell r="AY3586">
            <v>229507.89</v>
          </cell>
          <cell r="CK3586">
            <v>0</v>
          </cell>
          <cell r="CL3586">
            <v>0</v>
          </cell>
          <cell r="CM3586">
            <v>0</v>
          </cell>
        </row>
        <row r="3587">
          <cell r="F3587">
            <v>1505065</v>
          </cell>
          <cell r="G3587">
            <v>1505065</v>
          </cell>
          <cell r="H3587">
            <v>724043.49</v>
          </cell>
          <cell r="I3587">
            <v>216280.89</v>
          </cell>
          <cell r="AY3587">
            <v>0</v>
          </cell>
          <cell r="CK3587">
            <v>0</v>
          </cell>
          <cell r="CL3587">
            <v>0</v>
          </cell>
          <cell r="CM3587">
            <v>62000</v>
          </cell>
        </row>
        <row r="3588">
          <cell r="F3588">
            <v>135185</v>
          </cell>
          <cell r="G3588">
            <v>135185</v>
          </cell>
          <cell r="H3588">
            <v>119479.5</v>
          </cell>
          <cell r="I3588">
            <v>0</v>
          </cell>
          <cell r="AY3588">
            <v>12573.5</v>
          </cell>
          <cell r="CK3588">
            <v>0</v>
          </cell>
          <cell r="CL3588">
            <v>0</v>
          </cell>
          <cell r="CM3588">
            <v>0</v>
          </cell>
        </row>
        <row r="3589">
          <cell r="F3589">
            <v>217682</v>
          </cell>
          <cell r="G3589">
            <v>217682</v>
          </cell>
          <cell r="H3589">
            <v>105047.65</v>
          </cell>
          <cell r="I3589">
            <v>0</v>
          </cell>
          <cell r="AY3589">
            <v>0</v>
          </cell>
          <cell r="CK3589">
            <v>0</v>
          </cell>
          <cell r="CL3589">
            <v>0</v>
          </cell>
          <cell r="CM3589">
            <v>0</v>
          </cell>
        </row>
        <row r="3590">
          <cell r="F3590">
            <v>567058</v>
          </cell>
          <cell r="G3590">
            <v>567058</v>
          </cell>
          <cell r="H3590">
            <v>0</v>
          </cell>
          <cell r="I3590">
            <v>0</v>
          </cell>
          <cell r="AY3590">
            <v>0</v>
          </cell>
          <cell r="CK3590">
            <v>0</v>
          </cell>
          <cell r="CL3590">
            <v>0</v>
          </cell>
          <cell r="CM3590">
            <v>0</v>
          </cell>
        </row>
        <row r="3591">
          <cell r="F3591">
            <v>0</v>
          </cell>
          <cell r="G3591">
            <v>5506.85</v>
          </cell>
          <cell r="H3591">
            <v>5506.85</v>
          </cell>
          <cell r="I3591">
            <v>0</v>
          </cell>
          <cell r="AY3591">
            <v>3000.33</v>
          </cell>
          <cell r="CK3591">
            <v>0</v>
          </cell>
          <cell r="CL3591">
            <v>0</v>
          </cell>
          <cell r="CM3591">
            <v>0</v>
          </cell>
        </row>
        <row r="3592">
          <cell r="F3592">
            <v>286535</v>
          </cell>
          <cell r="G3592">
            <v>286535</v>
          </cell>
          <cell r="H3592">
            <v>174623.96</v>
          </cell>
          <cell r="I3592">
            <v>0</v>
          </cell>
          <cell r="AY3592">
            <v>0</v>
          </cell>
          <cell r="CK3592">
            <v>0</v>
          </cell>
          <cell r="CL3592">
            <v>0</v>
          </cell>
          <cell r="CM3592">
            <v>0</v>
          </cell>
        </row>
        <row r="3593">
          <cell r="F3593">
            <v>392874</v>
          </cell>
          <cell r="G3593">
            <v>392874</v>
          </cell>
          <cell r="H3593">
            <v>302848.45</v>
          </cell>
          <cell r="I3593">
            <v>0</v>
          </cell>
          <cell r="AY3593">
            <v>33733.32</v>
          </cell>
          <cell r="CK3593">
            <v>0</v>
          </cell>
          <cell r="CL3593">
            <v>0</v>
          </cell>
          <cell r="CM3593">
            <v>0</v>
          </cell>
        </row>
        <row r="3594">
          <cell r="F3594">
            <v>65378</v>
          </cell>
          <cell r="G3594">
            <v>65378</v>
          </cell>
          <cell r="H3594">
            <v>51465.83</v>
          </cell>
          <cell r="I3594">
            <v>0</v>
          </cell>
          <cell r="AY3594">
            <v>5761.98</v>
          </cell>
          <cell r="CK3594">
            <v>0</v>
          </cell>
          <cell r="CL3594">
            <v>0</v>
          </cell>
          <cell r="CM3594">
            <v>0</v>
          </cell>
        </row>
        <row r="3595">
          <cell r="F3595">
            <v>105600</v>
          </cell>
          <cell r="G3595">
            <v>105600</v>
          </cell>
          <cell r="H3595">
            <v>83346.64</v>
          </cell>
          <cell r="I3595">
            <v>0</v>
          </cell>
          <cell r="AY3595">
            <v>9067.4</v>
          </cell>
          <cell r="CK3595">
            <v>0</v>
          </cell>
          <cell r="CL3595">
            <v>0</v>
          </cell>
          <cell r="CM3595">
            <v>0</v>
          </cell>
        </row>
        <row r="3596">
          <cell r="F3596">
            <v>64807</v>
          </cell>
          <cell r="G3596">
            <v>64895.33</v>
          </cell>
          <cell r="H3596">
            <v>64895.33</v>
          </cell>
          <cell r="I3596">
            <v>0</v>
          </cell>
          <cell r="AY3596">
            <v>0</v>
          </cell>
          <cell r="CK3596">
            <v>0</v>
          </cell>
          <cell r="CL3596">
            <v>0</v>
          </cell>
          <cell r="CM3596">
            <v>0</v>
          </cell>
        </row>
        <row r="3597">
          <cell r="F3597">
            <v>357306</v>
          </cell>
          <cell r="G3597">
            <v>357306</v>
          </cell>
          <cell r="H3597">
            <v>252758.29</v>
          </cell>
          <cell r="I3597">
            <v>0</v>
          </cell>
          <cell r="AY3597">
            <v>24088.68</v>
          </cell>
          <cell r="CK3597">
            <v>0</v>
          </cell>
          <cell r="CL3597">
            <v>0</v>
          </cell>
          <cell r="CM3597">
            <v>0</v>
          </cell>
        </row>
        <row r="3598">
          <cell r="F3598">
            <v>27364</v>
          </cell>
          <cell r="G3598">
            <v>21593.14</v>
          </cell>
          <cell r="H3598">
            <v>20479.5</v>
          </cell>
          <cell r="I3598">
            <v>0</v>
          </cell>
          <cell r="AY3598">
            <v>0</v>
          </cell>
          <cell r="CK3598">
            <v>0</v>
          </cell>
          <cell r="CL3598">
            <v>0</v>
          </cell>
          <cell r="CM3598">
            <v>0</v>
          </cell>
        </row>
        <row r="3599">
          <cell r="F3599">
            <v>4681</v>
          </cell>
          <cell r="G3599">
            <v>4681</v>
          </cell>
          <cell r="H3599">
            <v>2326.54</v>
          </cell>
          <cell r="I3599">
            <v>0</v>
          </cell>
          <cell r="AY3599">
            <v>451.33</v>
          </cell>
          <cell r="CK3599">
            <v>0</v>
          </cell>
          <cell r="CL3599">
            <v>0</v>
          </cell>
          <cell r="CM3599">
            <v>0</v>
          </cell>
        </row>
        <row r="3600">
          <cell r="F3600">
            <v>35785</v>
          </cell>
          <cell r="G3600">
            <v>35785</v>
          </cell>
          <cell r="H3600">
            <v>22362.34</v>
          </cell>
          <cell r="I3600">
            <v>0</v>
          </cell>
          <cell r="AY3600">
            <v>437.56</v>
          </cell>
          <cell r="CK3600">
            <v>0</v>
          </cell>
          <cell r="CL3600">
            <v>0</v>
          </cell>
          <cell r="CM3600">
            <v>0</v>
          </cell>
        </row>
        <row r="3601">
          <cell r="F3601">
            <v>61560</v>
          </cell>
          <cell r="G3601">
            <v>61560</v>
          </cell>
          <cell r="H3601">
            <v>42522.99</v>
          </cell>
          <cell r="I3601">
            <v>1125.05</v>
          </cell>
          <cell r="AY3601">
            <v>0</v>
          </cell>
          <cell r="CK3601">
            <v>0</v>
          </cell>
          <cell r="CL3601">
            <v>0</v>
          </cell>
          <cell r="CM3601">
            <v>0</v>
          </cell>
        </row>
        <row r="3602">
          <cell r="F3602">
            <v>8478</v>
          </cell>
          <cell r="G3602">
            <v>8478</v>
          </cell>
          <cell r="H3602">
            <v>287.5</v>
          </cell>
          <cell r="I3602">
            <v>0</v>
          </cell>
          <cell r="AY3602">
            <v>0</v>
          </cell>
          <cell r="CK3602">
            <v>0</v>
          </cell>
          <cell r="CL3602">
            <v>0</v>
          </cell>
          <cell r="CM3602">
            <v>0</v>
          </cell>
        </row>
        <row r="3603">
          <cell r="F3603">
            <v>12099</v>
          </cell>
          <cell r="G3603">
            <v>12099</v>
          </cell>
          <cell r="H3603">
            <v>0</v>
          </cell>
          <cell r="I3603">
            <v>2645</v>
          </cell>
          <cell r="AY3603">
            <v>0</v>
          </cell>
          <cell r="CK3603">
            <v>0</v>
          </cell>
          <cell r="CL3603">
            <v>0</v>
          </cell>
          <cell r="CM3603">
            <v>0</v>
          </cell>
        </row>
        <row r="3604">
          <cell r="F3604">
            <v>150000</v>
          </cell>
          <cell r="G3604">
            <v>150000</v>
          </cell>
          <cell r="H3604">
            <v>45694.05</v>
          </cell>
          <cell r="I3604">
            <v>7</v>
          </cell>
          <cell r="AY3604">
            <v>0</v>
          </cell>
          <cell r="CK3604">
            <v>0</v>
          </cell>
          <cell r="CL3604">
            <v>0</v>
          </cell>
          <cell r="CM3604">
            <v>0</v>
          </cell>
        </row>
        <row r="3605">
          <cell r="F3605">
            <v>3041</v>
          </cell>
          <cell r="G3605">
            <v>3041</v>
          </cell>
          <cell r="H3605">
            <v>0</v>
          </cell>
          <cell r="I3605">
            <v>0</v>
          </cell>
          <cell r="AY3605">
            <v>0</v>
          </cell>
          <cell r="CK3605">
            <v>0</v>
          </cell>
          <cell r="CL3605">
            <v>0</v>
          </cell>
          <cell r="CM3605">
            <v>0</v>
          </cell>
        </row>
        <row r="3606">
          <cell r="F3606">
            <v>1000</v>
          </cell>
          <cell r="G3606">
            <v>1000</v>
          </cell>
          <cell r="H3606">
            <v>0</v>
          </cell>
          <cell r="I3606">
            <v>0</v>
          </cell>
          <cell r="AY3606">
            <v>0</v>
          </cell>
          <cell r="CK3606">
            <v>0</v>
          </cell>
          <cell r="CL3606">
            <v>0</v>
          </cell>
          <cell r="CM3606">
            <v>0</v>
          </cell>
        </row>
        <row r="3607">
          <cell r="F3607">
            <v>12000</v>
          </cell>
          <cell r="G3607">
            <v>12000</v>
          </cell>
          <cell r="H3607">
            <v>3427.5</v>
          </cell>
          <cell r="I3607">
            <v>0</v>
          </cell>
          <cell r="AY3607">
            <v>0</v>
          </cell>
          <cell r="CK3607">
            <v>0</v>
          </cell>
          <cell r="CL3607">
            <v>0</v>
          </cell>
          <cell r="CM3607">
            <v>0</v>
          </cell>
        </row>
        <row r="3608">
          <cell r="F3608">
            <v>9613</v>
          </cell>
          <cell r="G3608">
            <v>9613</v>
          </cell>
          <cell r="H3608">
            <v>6177</v>
          </cell>
          <cell r="I3608">
            <v>0</v>
          </cell>
          <cell r="AY3608">
            <v>0</v>
          </cell>
          <cell r="CK3608">
            <v>0</v>
          </cell>
          <cell r="CL3608">
            <v>0</v>
          </cell>
          <cell r="CM3608">
            <v>0</v>
          </cell>
        </row>
        <row r="3609">
          <cell r="F3609">
            <v>2500</v>
          </cell>
          <cell r="G3609">
            <v>2500</v>
          </cell>
          <cell r="H3609">
            <v>0</v>
          </cell>
          <cell r="I3609">
            <v>0</v>
          </cell>
          <cell r="AY3609">
            <v>0</v>
          </cell>
          <cell r="CK3609">
            <v>0</v>
          </cell>
          <cell r="CL3609">
            <v>0</v>
          </cell>
          <cell r="CM3609">
            <v>0</v>
          </cell>
        </row>
        <row r="3610">
          <cell r="F3610">
            <v>19818</v>
          </cell>
          <cell r="G3610">
            <v>39559.86</v>
          </cell>
          <cell r="H3610">
            <v>39559.86</v>
          </cell>
          <cell r="I3610">
            <v>0</v>
          </cell>
          <cell r="AY3610">
            <v>0</v>
          </cell>
          <cell r="CK3610">
            <v>0</v>
          </cell>
          <cell r="CL3610">
            <v>0</v>
          </cell>
          <cell r="CM3610">
            <v>0</v>
          </cell>
        </row>
        <row r="3611">
          <cell r="F3611">
            <v>47434</v>
          </cell>
          <cell r="G3611">
            <v>47434</v>
          </cell>
          <cell r="H3611">
            <v>0</v>
          </cell>
          <cell r="I3611">
            <v>0</v>
          </cell>
          <cell r="AY3611">
            <v>0</v>
          </cell>
          <cell r="CK3611">
            <v>0</v>
          </cell>
          <cell r="CL3611">
            <v>0</v>
          </cell>
          <cell r="CM3611">
            <v>0</v>
          </cell>
        </row>
        <row r="3612">
          <cell r="F3612">
            <v>1229784</v>
          </cell>
          <cell r="G3612">
            <v>1273816.3400000001</v>
          </cell>
          <cell r="H3612">
            <v>1273816.3400000001</v>
          </cell>
          <cell r="I3612">
            <v>0</v>
          </cell>
          <cell r="AY3612">
            <v>111516.57</v>
          </cell>
          <cell r="CK3612">
            <v>0</v>
          </cell>
          <cell r="CL3612">
            <v>0</v>
          </cell>
          <cell r="CM3612">
            <v>0</v>
          </cell>
        </row>
        <row r="3613">
          <cell r="F3613">
            <v>0</v>
          </cell>
          <cell r="G3613">
            <v>22153.86</v>
          </cell>
          <cell r="H3613">
            <v>17976.09</v>
          </cell>
          <cell r="I3613">
            <v>0</v>
          </cell>
          <cell r="AY3613">
            <v>0</v>
          </cell>
          <cell r="CK3613">
            <v>0</v>
          </cell>
          <cell r="CL3613">
            <v>0</v>
          </cell>
          <cell r="CM3613">
            <v>0</v>
          </cell>
        </row>
        <row r="3614">
          <cell r="F3614">
            <v>31947</v>
          </cell>
          <cell r="G3614">
            <v>31947</v>
          </cell>
          <cell r="H3614">
            <v>30033</v>
          </cell>
          <cell r="I3614">
            <v>0</v>
          </cell>
          <cell r="AY3614">
            <v>3337</v>
          </cell>
          <cell r="CK3614">
            <v>0</v>
          </cell>
          <cell r="CL3614">
            <v>0</v>
          </cell>
          <cell r="CM3614">
            <v>0</v>
          </cell>
        </row>
        <row r="3615">
          <cell r="F3615">
            <v>88624</v>
          </cell>
          <cell r="G3615">
            <v>88624</v>
          </cell>
          <cell r="H3615">
            <v>55243.54</v>
          </cell>
          <cell r="I3615">
            <v>0</v>
          </cell>
          <cell r="AY3615">
            <v>0</v>
          </cell>
          <cell r="CK3615">
            <v>0</v>
          </cell>
          <cell r="CL3615">
            <v>0</v>
          </cell>
          <cell r="CM3615">
            <v>0</v>
          </cell>
        </row>
        <row r="3616">
          <cell r="F3616">
            <v>246538</v>
          </cell>
          <cell r="G3616">
            <v>246538</v>
          </cell>
          <cell r="H3616">
            <v>0</v>
          </cell>
          <cell r="I3616">
            <v>0</v>
          </cell>
          <cell r="AY3616">
            <v>0</v>
          </cell>
          <cell r="CK3616">
            <v>0</v>
          </cell>
          <cell r="CL3616">
            <v>0</v>
          </cell>
          <cell r="CM3616">
            <v>0</v>
          </cell>
        </row>
        <row r="3617">
          <cell r="F3617">
            <v>169523</v>
          </cell>
          <cell r="G3617">
            <v>175722.59</v>
          </cell>
          <cell r="H3617">
            <v>175722.59</v>
          </cell>
          <cell r="I3617">
            <v>0</v>
          </cell>
          <cell r="AY3617">
            <v>14761.87</v>
          </cell>
          <cell r="CK3617">
            <v>0</v>
          </cell>
          <cell r="CL3617">
            <v>0</v>
          </cell>
          <cell r="CM3617">
            <v>0</v>
          </cell>
        </row>
        <row r="3618">
          <cell r="F3618">
            <v>28151</v>
          </cell>
          <cell r="G3618">
            <v>29388.62</v>
          </cell>
          <cell r="H3618">
            <v>29388.62</v>
          </cell>
          <cell r="I3618">
            <v>0</v>
          </cell>
          <cell r="AY3618">
            <v>2509.27</v>
          </cell>
          <cell r="CK3618">
            <v>0</v>
          </cell>
          <cell r="CL3618">
            <v>0</v>
          </cell>
          <cell r="CM3618">
            <v>0</v>
          </cell>
        </row>
        <row r="3619">
          <cell r="F3619">
            <v>46200</v>
          </cell>
          <cell r="G3619">
            <v>53122.94</v>
          </cell>
          <cell r="H3619">
            <v>53122.94</v>
          </cell>
          <cell r="I3619">
            <v>0</v>
          </cell>
          <cell r="AY3619">
            <v>4094.59</v>
          </cell>
          <cell r="CK3619">
            <v>0</v>
          </cell>
          <cell r="CL3619">
            <v>0</v>
          </cell>
          <cell r="CM3619">
            <v>0</v>
          </cell>
        </row>
        <row r="3620">
          <cell r="F3620">
            <v>27987</v>
          </cell>
          <cell r="G3620">
            <v>40452.57</v>
          </cell>
          <cell r="H3620">
            <v>40452.57</v>
          </cell>
          <cell r="I3620">
            <v>0</v>
          </cell>
          <cell r="AY3620">
            <v>0</v>
          </cell>
          <cell r="CK3620">
            <v>0</v>
          </cell>
          <cell r="CL3620">
            <v>0</v>
          </cell>
          <cell r="CM3620">
            <v>0</v>
          </cell>
        </row>
        <row r="3621">
          <cell r="F3621">
            <v>162342</v>
          </cell>
          <cell r="G3621">
            <v>162342</v>
          </cell>
          <cell r="H3621">
            <v>134658.04999999999</v>
          </cell>
          <cell r="I3621">
            <v>0</v>
          </cell>
          <cell r="AY3621">
            <v>11666.06</v>
          </cell>
          <cell r="CK3621">
            <v>0</v>
          </cell>
          <cell r="CL3621">
            <v>0</v>
          </cell>
          <cell r="CM3621">
            <v>0</v>
          </cell>
        </row>
        <row r="3622">
          <cell r="F3622">
            <v>2000</v>
          </cell>
          <cell r="G3622">
            <v>2000</v>
          </cell>
          <cell r="H3622">
            <v>680.8</v>
          </cell>
          <cell r="I3622">
            <v>1069.2</v>
          </cell>
          <cell r="AY3622">
            <v>0</v>
          </cell>
          <cell r="CK3622">
            <v>0</v>
          </cell>
          <cell r="CL3622">
            <v>0</v>
          </cell>
          <cell r="CM3622">
            <v>0</v>
          </cell>
        </row>
        <row r="3623">
          <cell r="F3623">
            <v>32037</v>
          </cell>
          <cell r="G3623">
            <v>40814.21</v>
          </cell>
          <cell r="H3623">
            <v>40626.370000000003</v>
          </cell>
          <cell r="I3623">
            <v>0</v>
          </cell>
          <cell r="AY3623">
            <v>0</v>
          </cell>
          <cell r="CK3623">
            <v>0</v>
          </cell>
          <cell r="CL3623">
            <v>0</v>
          </cell>
          <cell r="CM3623">
            <v>0</v>
          </cell>
        </row>
        <row r="3624">
          <cell r="F3624">
            <v>24491</v>
          </cell>
          <cell r="G3624">
            <v>24491</v>
          </cell>
          <cell r="H3624">
            <v>9475</v>
          </cell>
          <cell r="I3624">
            <v>0</v>
          </cell>
          <cell r="AY3624">
            <v>2788</v>
          </cell>
          <cell r="CK3624">
            <v>0</v>
          </cell>
          <cell r="CL3624">
            <v>0</v>
          </cell>
          <cell r="CM3624">
            <v>0</v>
          </cell>
        </row>
        <row r="3625">
          <cell r="F3625">
            <v>6935</v>
          </cell>
          <cell r="G3625">
            <v>6906.37</v>
          </cell>
          <cell r="H3625">
            <v>3177.38</v>
          </cell>
          <cell r="I3625">
            <v>0</v>
          </cell>
          <cell r="AY3625">
            <v>409.4</v>
          </cell>
          <cell r="CK3625">
            <v>0</v>
          </cell>
          <cell r="CL3625">
            <v>0</v>
          </cell>
          <cell r="CM3625">
            <v>0</v>
          </cell>
        </row>
        <row r="3626"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CK3626">
            <v>0</v>
          </cell>
          <cell r="CL3626">
            <v>0</v>
          </cell>
          <cell r="CM3626">
            <v>0</v>
          </cell>
        </row>
        <row r="3627">
          <cell r="F3627">
            <v>292312</v>
          </cell>
          <cell r="G3627">
            <v>279849.89</v>
          </cell>
          <cell r="H3627">
            <v>183347.67</v>
          </cell>
          <cell r="I3627">
            <v>23000</v>
          </cell>
          <cell r="AY3627">
            <v>22836.89</v>
          </cell>
          <cell r="CK3627">
            <v>0</v>
          </cell>
          <cell r="CL3627">
            <v>0</v>
          </cell>
          <cell r="CM3627">
            <v>0</v>
          </cell>
        </row>
        <row r="3628">
          <cell r="F3628">
            <v>12000</v>
          </cell>
          <cell r="G3628">
            <v>6716</v>
          </cell>
          <cell r="H3628">
            <v>6397.62</v>
          </cell>
          <cell r="I3628">
            <v>0</v>
          </cell>
          <cell r="AY3628">
            <v>0</v>
          </cell>
          <cell r="CK3628">
            <v>0</v>
          </cell>
          <cell r="CL3628">
            <v>0</v>
          </cell>
          <cell r="CM3628">
            <v>0</v>
          </cell>
        </row>
        <row r="3630">
          <cell r="F3630">
            <v>0</v>
          </cell>
          <cell r="G3630">
            <v>6204</v>
          </cell>
          <cell r="H3630">
            <v>6142.45</v>
          </cell>
          <cell r="I3630">
            <v>0</v>
          </cell>
          <cell r="AY3630">
            <v>0</v>
          </cell>
          <cell r="CK3630">
            <v>0</v>
          </cell>
          <cell r="CL3630">
            <v>0</v>
          </cell>
          <cell r="CM3630">
            <v>0</v>
          </cell>
        </row>
        <row r="3631">
          <cell r="F3631">
            <v>2000</v>
          </cell>
          <cell r="G3631">
            <v>2000</v>
          </cell>
          <cell r="H3631">
            <v>228.8</v>
          </cell>
          <cell r="I3631">
            <v>0</v>
          </cell>
          <cell r="AY3631">
            <v>0</v>
          </cell>
          <cell r="CK3631">
            <v>0</v>
          </cell>
          <cell r="CL3631">
            <v>0</v>
          </cell>
          <cell r="CM3631">
            <v>0</v>
          </cell>
        </row>
        <row r="3632">
          <cell r="F3632">
            <v>25000</v>
          </cell>
          <cell r="G3632">
            <v>265000</v>
          </cell>
          <cell r="H3632">
            <v>243717.14</v>
          </cell>
          <cell r="I3632">
            <v>3</v>
          </cell>
          <cell r="AY3632">
            <v>0</v>
          </cell>
          <cell r="CK3632">
            <v>0</v>
          </cell>
          <cell r="CL3632">
            <v>0</v>
          </cell>
          <cell r="CM3632">
            <v>0</v>
          </cell>
        </row>
        <row r="3633">
          <cell r="F3633">
            <v>7000</v>
          </cell>
          <cell r="G3633">
            <v>7000</v>
          </cell>
          <cell r="H3633">
            <v>5605.07</v>
          </cell>
          <cell r="I3633">
            <v>519</v>
          </cell>
          <cell r="AY3633">
            <v>0</v>
          </cell>
          <cell r="CK3633">
            <v>0</v>
          </cell>
          <cell r="CL3633">
            <v>0</v>
          </cell>
          <cell r="CM3633">
            <v>0</v>
          </cell>
        </row>
        <row r="3634">
          <cell r="F3634">
            <v>2693</v>
          </cell>
          <cell r="G3634">
            <v>2598</v>
          </cell>
          <cell r="H3634">
            <v>454.62</v>
          </cell>
          <cell r="I3634">
            <v>0</v>
          </cell>
          <cell r="AY3634">
            <v>0</v>
          </cell>
          <cell r="CK3634">
            <v>0</v>
          </cell>
          <cell r="CL3634">
            <v>0</v>
          </cell>
          <cell r="CM3634">
            <v>0</v>
          </cell>
        </row>
        <row r="3635">
          <cell r="F3635">
            <v>3441</v>
          </cell>
          <cell r="G3635">
            <v>3441</v>
          </cell>
          <cell r="H3635">
            <v>289.8</v>
          </cell>
          <cell r="I3635">
            <v>0</v>
          </cell>
          <cell r="AY3635">
            <v>0</v>
          </cell>
          <cell r="CK3635">
            <v>0</v>
          </cell>
          <cell r="CL3635">
            <v>0</v>
          </cell>
          <cell r="CM3635">
            <v>0</v>
          </cell>
        </row>
        <row r="3636">
          <cell r="F3636">
            <v>61000</v>
          </cell>
          <cell r="G3636">
            <v>61000</v>
          </cell>
          <cell r="H3636">
            <v>53581</v>
          </cell>
          <cell r="I3636">
            <v>0</v>
          </cell>
          <cell r="AY3636">
            <v>0</v>
          </cell>
          <cell r="CK3636">
            <v>0</v>
          </cell>
          <cell r="CL3636">
            <v>0</v>
          </cell>
          <cell r="CM3636">
            <v>0</v>
          </cell>
        </row>
        <row r="3637">
          <cell r="F3637">
            <v>58000</v>
          </cell>
          <cell r="G3637">
            <v>57000</v>
          </cell>
          <cell r="H3637">
            <v>659</v>
          </cell>
          <cell r="I3637">
            <v>0</v>
          </cell>
          <cell r="AY3637">
            <v>0</v>
          </cell>
          <cell r="CK3637">
            <v>0</v>
          </cell>
          <cell r="CL3637">
            <v>0</v>
          </cell>
          <cell r="CM3637">
            <v>0</v>
          </cell>
        </row>
        <row r="3638">
          <cell r="F3638">
            <v>2000</v>
          </cell>
          <cell r="G3638">
            <v>2175</v>
          </cell>
          <cell r="H3638">
            <v>2173</v>
          </cell>
          <cell r="I3638">
            <v>0</v>
          </cell>
          <cell r="AY3638">
            <v>70</v>
          </cell>
          <cell r="CK3638">
            <v>0</v>
          </cell>
          <cell r="CL3638">
            <v>0</v>
          </cell>
          <cell r="CM3638">
            <v>0</v>
          </cell>
        </row>
        <row r="3639">
          <cell r="F3639">
            <v>25000</v>
          </cell>
          <cell r="G3639">
            <v>22000</v>
          </cell>
          <cell r="H3639">
            <v>11402.97</v>
          </cell>
          <cell r="I3639">
            <v>310</v>
          </cell>
          <cell r="AY3639">
            <v>605</v>
          </cell>
          <cell r="CK3639">
            <v>0</v>
          </cell>
          <cell r="CL3639">
            <v>0</v>
          </cell>
          <cell r="CM3639">
            <v>0</v>
          </cell>
        </row>
        <row r="3640">
          <cell r="F3640">
            <v>24000</v>
          </cell>
          <cell r="G3640">
            <v>24000</v>
          </cell>
          <cell r="H3640">
            <v>17925.72</v>
          </cell>
          <cell r="I3640">
            <v>1706</v>
          </cell>
          <cell r="AY3640">
            <v>811</v>
          </cell>
          <cell r="CK3640">
            <v>0</v>
          </cell>
          <cell r="CL3640">
            <v>0</v>
          </cell>
          <cell r="CM3640">
            <v>0</v>
          </cell>
        </row>
        <row r="3641">
          <cell r="F3641">
            <v>27863</v>
          </cell>
          <cell r="G3641">
            <v>27863</v>
          </cell>
          <cell r="H3641">
            <v>12187.82</v>
          </cell>
          <cell r="I3641">
            <v>9539.2900000000009</v>
          </cell>
          <cell r="AY3641">
            <v>0</v>
          </cell>
          <cell r="CK3641">
            <v>0</v>
          </cell>
          <cell r="CL3641">
            <v>0</v>
          </cell>
          <cell r="CM3641">
            <v>0</v>
          </cell>
        </row>
        <row r="3642">
          <cell r="F3642">
            <v>10841</v>
          </cell>
          <cell r="G3642">
            <v>13841</v>
          </cell>
          <cell r="H3642">
            <v>7822.64</v>
          </cell>
          <cell r="I3642">
            <v>2226.13</v>
          </cell>
          <cell r="AY3642">
            <v>0</v>
          </cell>
          <cell r="CK3642">
            <v>0</v>
          </cell>
          <cell r="CL3642">
            <v>0</v>
          </cell>
          <cell r="CM3642">
            <v>0</v>
          </cell>
        </row>
        <row r="3643">
          <cell r="F3643">
            <v>1000</v>
          </cell>
          <cell r="G3643">
            <v>1000</v>
          </cell>
          <cell r="H3643">
            <v>0</v>
          </cell>
          <cell r="I3643">
            <v>0</v>
          </cell>
          <cell r="AY3643">
            <v>0</v>
          </cell>
          <cell r="CK3643">
            <v>0</v>
          </cell>
          <cell r="CL3643">
            <v>0</v>
          </cell>
          <cell r="CM3643">
            <v>0</v>
          </cell>
        </row>
        <row r="3644">
          <cell r="F3644">
            <v>15000</v>
          </cell>
          <cell r="G3644">
            <v>15000</v>
          </cell>
          <cell r="H3644">
            <v>6103.35</v>
          </cell>
          <cell r="I3644">
            <v>0</v>
          </cell>
          <cell r="AY3644">
            <v>0</v>
          </cell>
          <cell r="CK3644">
            <v>0</v>
          </cell>
          <cell r="CL3644">
            <v>0</v>
          </cell>
          <cell r="CM3644">
            <v>0</v>
          </cell>
        </row>
        <row r="3645">
          <cell r="F3645">
            <v>10826</v>
          </cell>
          <cell r="G3645">
            <v>10826</v>
          </cell>
          <cell r="H3645">
            <v>5826</v>
          </cell>
          <cell r="I3645">
            <v>0</v>
          </cell>
          <cell r="AY3645">
            <v>268</v>
          </cell>
          <cell r="CK3645">
            <v>0</v>
          </cell>
          <cell r="CL3645">
            <v>0</v>
          </cell>
          <cell r="CM3645">
            <v>0</v>
          </cell>
        </row>
        <row r="3646">
          <cell r="F3646">
            <v>2200</v>
          </cell>
          <cell r="G3646">
            <v>2200</v>
          </cell>
          <cell r="H3646">
            <v>800.5</v>
          </cell>
          <cell r="I3646">
            <v>0</v>
          </cell>
          <cell r="AY3646">
            <v>0</v>
          </cell>
          <cell r="CK3646">
            <v>0</v>
          </cell>
          <cell r="CL3646">
            <v>0</v>
          </cell>
          <cell r="CM3646">
            <v>0</v>
          </cell>
        </row>
        <row r="3647">
          <cell r="F3647">
            <v>2000</v>
          </cell>
          <cell r="G3647">
            <v>2000</v>
          </cell>
          <cell r="H3647">
            <v>1989.6</v>
          </cell>
          <cell r="I3647">
            <v>0</v>
          </cell>
          <cell r="AY3647">
            <v>0</v>
          </cell>
          <cell r="CK3647">
            <v>0</v>
          </cell>
          <cell r="CL3647">
            <v>0</v>
          </cell>
          <cell r="CM3647">
            <v>0</v>
          </cell>
        </row>
        <row r="3648">
          <cell r="F3648">
            <v>3000</v>
          </cell>
          <cell r="G3648">
            <v>3000</v>
          </cell>
          <cell r="H3648">
            <v>1901.62</v>
          </cell>
          <cell r="I3648">
            <v>0</v>
          </cell>
          <cell r="AY3648">
            <v>0</v>
          </cell>
          <cell r="CK3648">
            <v>0</v>
          </cell>
          <cell r="CL3648">
            <v>0</v>
          </cell>
          <cell r="CM3648">
            <v>0</v>
          </cell>
        </row>
        <row r="3649">
          <cell r="F3649">
            <v>9642</v>
          </cell>
          <cell r="G3649">
            <v>7990.46</v>
          </cell>
          <cell r="H3649">
            <v>4853.26</v>
          </cell>
          <cell r="I3649">
            <v>0</v>
          </cell>
          <cell r="AY3649">
            <v>0</v>
          </cell>
          <cell r="CK3649">
            <v>0</v>
          </cell>
          <cell r="CL3649">
            <v>0</v>
          </cell>
          <cell r="CM3649">
            <v>0</v>
          </cell>
        </row>
        <row r="3651">
          <cell r="F3651">
            <v>0</v>
          </cell>
          <cell r="G3651">
            <v>110000</v>
          </cell>
          <cell r="H3651">
            <v>85068.3</v>
          </cell>
          <cell r="I3651">
            <v>0</v>
          </cell>
          <cell r="AY3651">
            <v>0</v>
          </cell>
          <cell r="CK3651">
            <v>0</v>
          </cell>
          <cell r="CL3651">
            <v>0</v>
          </cell>
          <cell r="CM3651">
            <v>0</v>
          </cell>
        </row>
        <row r="3652">
          <cell r="F3652">
            <v>556400</v>
          </cell>
          <cell r="G3652">
            <v>556400</v>
          </cell>
          <cell r="H3652">
            <v>556400</v>
          </cell>
          <cell r="I3652">
            <v>0</v>
          </cell>
          <cell r="AY3652">
            <v>0</v>
          </cell>
          <cell r="CK3652">
            <v>0</v>
          </cell>
          <cell r="CL3652">
            <v>0</v>
          </cell>
          <cell r="CM3652">
            <v>0</v>
          </cell>
        </row>
        <row r="3653">
          <cell r="F3653">
            <v>618800</v>
          </cell>
          <cell r="G3653">
            <v>618800</v>
          </cell>
          <cell r="H3653">
            <v>618800</v>
          </cell>
          <cell r="I3653">
            <v>0</v>
          </cell>
          <cell r="AY3653">
            <v>0</v>
          </cell>
          <cell r="CK3653">
            <v>0</v>
          </cell>
          <cell r="CL3653">
            <v>0</v>
          </cell>
          <cell r="CM3653">
            <v>0</v>
          </cell>
        </row>
        <row r="3654">
          <cell r="F3654">
            <v>1512912</v>
          </cell>
          <cell r="G3654">
            <v>1512912</v>
          </cell>
          <cell r="H3654">
            <v>1237763.49</v>
          </cell>
          <cell r="I3654">
            <v>0</v>
          </cell>
          <cell r="AY3654">
            <v>136136.25</v>
          </cell>
          <cell r="CK3654">
            <v>0</v>
          </cell>
          <cell r="CL3654">
            <v>0</v>
          </cell>
          <cell r="CM3654">
            <v>0</v>
          </cell>
        </row>
        <row r="3655">
          <cell r="F3655">
            <v>52411</v>
          </cell>
          <cell r="G3655">
            <v>64118.5</v>
          </cell>
          <cell r="H3655">
            <v>64118.5</v>
          </cell>
          <cell r="I3655">
            <v>0</v>
          </cell>
          <cell r="AY3655">
            <v>6000.5</v>
          </cell>
          <cell r="CK3655">
            <v>0</v>
          </cell>
          <cell r="CL3655">
            <v>0</v>
          </cell>
          <cell r="CM3655">
            <v>0</v>
          </cell>
        </row>
        <row r="3656">
          <cell r="F3656">
            <v>109038</v>
          </cell>
          <cell r="G3656">
            <v>109038</v>
          </cell>
          <cell r="H3656">
            <v>54715.38</v>
          </cell>
          <cell r="I3656">
            <v>0</v>
          </cell>
          <cell r="AY3656">
            <v>0</v>
          </cell>
          <cell r="CK3656">
            <v>0</v>
          </cell>
          <cell r="CL3656">
            <v>0</v>
          </cell>
          <cell r="CM3656">
            <v>0</v>
          </cell>
        </row>
        <row r="3657">
          <cell r="F3657">
            <v>0</v>
          </cell>
          <cell r="G3657">
            <v>132.97999999999999</v>
          </cell>
          <cell r="H3657">
            <v>132.97999999999999</v>
          </cell>
          <cell r="I3657">
            <v>0</v>
          </cell>
          <cell r="AY3657">
            <v>0</v>
          </cell>
          <cell r="CK3657">
            <v>0</v>
          </cell>
          <cell r="CL3657">
            <v>0</v>
          </cell>
          <cell r="CM3657">
            <v>0</v>
          </cell>
        </row>
        <row r="3658">
          <cell r="F3658">
            <v>248115</v>
          </cell>
          <cell r="G3658">
            <v>248115</v>
          </cell>
          <cell r="H3658">
            <v>195038.76</v>
          </cell>
          <cell r="I3658">
            <v>0</v>
          </cell>
          <cell r="AY3658">
            <v>21204.639999999999</v>
          </cell>
          <cell r="CK3658">
            <v>0</v>
          </cell>
          <cell r="CL3658">
            <v>0</v>
          </cell>
          <cell r="CM3658">
            <v>0</v>
          </cell>
        </row>
        <row r="3659">
          <cell r="F3659">
            <v>39655</v>
          </cell>
          <cell r="G3659">
            <v>39655</v>
          </cell>
          <cell r="H3659">
            <v>31841.439999999999</v>
          </cell>
          <cell r="I3659">
            <v>0</v>
          </cell>
          <cell r="AY3659">
            <v>3470.49</v>
          </cell>
          <cell r="CK3659">
            <v>0</v>
          </cell>
          <cell r="CL3659">
            <v>0</v>
          </cell>
          <cell r="CM3659">
            <v>0</v>
          </cell>
        </row>
        <row r="3660">
          <cell r="F3660">
            <v>85800</v>
          </cell>
          <cell r="G3660">
            <v>85800</v>
          </cell>
          <cell r="H3660">
            <v>68117.52</v>
          </cell>
          <cell r="I3660">
            <v>0</v>
          </cell>
          <cell r="AY3660">
            <v>7306.9</v>
          </cell>
          <cell r="CK3660">
            <v>0</v>
          </cell>
          <cell r="CL3660">
            <v>0</v>
          </cell>
          <cell r="CM3660">
            <v>0</v>
          </cell>
        </row>
        <row r="3661">
          <cell r="F3661">
            <v>34793</v>
          </cell>
          <cell r="G3661">
            <v>37582.620000000003</v>
          </cell>
          <cell r="H3661">
            <v>37582.620000000003</v>
          </cell>
          <cell r="I3661">
            <v>0</v>
          </cell>
          <cell r="AY3661">
            <v>0</v>
          </cell>
          <cell r="CK3661">
            <v>0</v>
          </cell>
          <cell r="CL3661">
            <v>0</v>
          </cell>
          <cell r="CM3661">
            <v>0</v>
          </cell>
        </row>
        <row r="3662">
          <cell r="F3662">
            <v>179152</v>
          </cell>
          <cell r="G3662">
            <v>179152</v>
          </cell>
          <cell r="H3662">
            <v>127029.36</v>
          </cell>
          <cell r="I3662">
            <v>0</v>
          </cell>
          <cell r="AY3662">
            <v>13428.73</v>
          </cell>
          <cell r="CK3662">
            <v>0</v>
          </cell>
          <cell r="CL3662">
            <v>0</v>
          </cell>
          <cell r="CM3662">
            <v>0</v>
          </cell>
        </row>
        <row r="3663"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CK3663">
            <v>0</v>
          </cell>
          <cell r="CL3663">
            <v>0</v>
          </cell>
          <cell r="CM3663">
            <v>0</v>
          </cell>
        </row>
        <row r="3664">
          <cell r="F3664">
            <v>2511600</v>
          </cell>
          <cell r="G3664">
            <v>2511600</v>
          </cell>
          <cell r="H3664">
            <v>2117600</v>
          </cell>
          <cell r="I3664">
            <v>0</v>
          </cell>
          <cell r="AY3664">
            <v>0</v>
          </cell>
          <cell r="CK3664">
            <v>0</v>
          </cell>
          <cell r="CL3664">
            <v>0</v>
          </cell>
          <cell r="CM3664">
            <v>0</v>
          </cell>
        </row>
        <row r="3665">
          <cell r="F3665">
            <v>1192200</v>
          </cell>
          <cell r="G3665">
            <v>1192200</v>
          </cell>
          <cell r="H3665">
            <v>893281.4</v>
          </cell>
          <cell r="I3665">
            <v>0</v>
          </cell>
          <cell r="AY3665">
            <v>106413.88</v>
          </cell>
          <cell r="CK3665">
            <v>0</v>
          </cell>
          <cell r="CL3665">
            <v>0</v>
          </cell>
          <cell r="CM3665">
            <v>0</v>
          </cell>
        </row>
        <row r="3666">
          <cell r="F3666">
            <v>8472</v>
          </cell>
          <cell r="G3666">
            <v>11223</v>
          </cell>
          <cell r="H3666">
            <v>11223</v>
          </cell>
          <cell r="I3666">
            <v>0</v>
          </cell>
          <cell r="AY3666">
            <v>975</v>
          </cell>
          <cell r="CK3666">
            <v>0</v>
          </cell>
          <cell r="CL3666">
            <v>0</v>
          </cell>
          <cell r="CM3666">
            <v>0</v>
          </cell>
        </row>
        <row r="3667">
          <cell r="F3667">
            <v>72711</v>
          </cell>
          <cell r="G3667">
            <v>72711</v>
          </cell>
          <cell r="H3667">
            <v>37083.879999999997</v>
          </cell>
          <cell r="I3667">
            <v>0</v>
          </cell>
          <cell r="AY3667">
            <v>0</v>
          </cell>
          <cell r="CK3667">
            <v>0</v>
          </cell>
          <cell r="CL3667">
            <v>0</v>
          </cell>
          <cell r="CM3667">
            <v>0</v>
          </cell>
        </row>
        <row r="3668">
          <cell r="F3668">
            <v>0</v>
          </cell>
          <cell r="G3668">
            <v>16699.060000000001</v>
          </cell>
          <cell r="H3668">
            <v>16699.060000000001</v>
          </cell>
          <cell r="I3668">
            <v>0</v>
          </cell>
          <cell r="AY3668">
            <v>0</v>
          </cell>
          <cell r="CK3668">
            <v>0</v>
          </cell>
          <cell r="CL3668">
            <v>0</v>
          </cell>
          <cell r="CM3668">
            <v>0</v>
          </cell>
        </row>
        <row r="3669">
          <cell r="F3669">
            <v>0</v>
          </cell>
          <cell r="G3669">
            <v>97118.52</v>
          </cell>
          <cell r="H3669">
            <v>97118.52</v>
          </cell>
          <cell r="I3669">
            <v>0</v>
          </cell>
          <cell r="AY3669">
            <v>0</v>
          </cell>
          <cell r="CK3669">
            <v>0</v>
          </cell>
          <cell r="CL3669">
            <v>0</v>
          </cell>
          <cell r="CM3669">
            <v>0</v>
          </cell>
        </row>
        <row r="3670">
          <cell r="F3670">
            <v>145505</v>
          </cell>
          <cell r="G3670">
            <v>145505</v>
          </cell>
          <cell r="H3670">
            <v>102736.4</v>
          </cell>
          <cell r="I3670">
            <v>0</v>
          </cell>
          <cell r="AY3670">
            <v>12628.84</v>
          </cell>
          <cell r="CK3670">
            <v>0</v>
          </cell>
          <cell r="CL3670">
            <v>0</v>
          </cell>
          <cell r="CM3670">
            <v>0</v>
          </cell>
        </row>
        <row r="3671">
          <cell r="F3671">
            <v>24696</v>
          </cell>
          <cell r="G3671">
            <v>24696</v>
          </cell>
          <cell r="H3671">
            <v>17867.52</v>
          </cell>
          <cell r="I3671">
            <v>0</v>
          </cell>
          <cell r="AY3671">
            <v>2200.63</v>
          </cell>
          <cell r="CK3671">
            <v>0</v>
          </cell>
          <cell r="CL3671">
            <v>0</v>
          </cell>
          <cell r="CM3671">
            <v>0</v>
          </cell>
        </row>
        <row r="3672">
          <cell r="F3672">
            <v>33000</v>
          </cell>
          <cell r="G3672">
            <v>33000</v>
          </cell>
          <cell r="H3672">
            <v>23985</v>
          </cell>
          <cell r="I3672">
            <v>0</v>
          </cell>
          <cell r="AY3672">
            <v>2925</v>
          </cell>
          <cell r="CK3672">
            <v>0</v>
          </cell>
          <cell r="CL3672">
            <v>0</v>
          </cell>
          <cell r="CM3672">
            <v>0</v>
          </cell>
        </row>
        <row r="3673">
          <cell r="F3673">
            <v>26682</v>
          </cell>
          <cell r="G3673">
            <v>24240.32</v>
          </cell>
          <cell r="H3673">
            <v>24002.959999999999</v>
          </cell>
          <cell r="I3673">
            <v>0</v>
          </cell>
          <cell r="AY3673">
            <v>0</v>
          </cell>
          <cell r="CK3673">
            <v>0</v>
          </cell>
          <cell r="CL3673">
            <v>0</v>
          </cell>
          <cell r="CM3673">
            <v>0</v>
          </cell>
        </row>
        <row r="3674">
          <cell r="F3674">
            <v>163495</v>
          </cell>
          <cell r="G3674">
            <v>163495</v>
          </cell>
          <cell r="H3674">
            <v>110273.93</v>
          </cell>
          <cell r="I3674">
            <v>0</v>
          </cell>
          <cell r="AY3674">
            <v>12266.69</v>
          </cell>
          <cell r="CK3674">
            <v>0</v>
          </cell>
          <cell r="CL3674">
            <v>0</v>
          </cell>
          <cell r="CM3674">
            <v>0</v>
          </cell>
        </row>
        <row r="3675">
          <cell r="F3675">
            <v>920400</v>
          </cell>
          <cell r="G3675">
            <v>920400</v>
          </cell>
          <cell r="H3675">
            <v>724463</v>
          </cell>
          <cell r="I3675">
            <v>0</v>
          </cell>
          <cell r="AY3675">
            <v>79597</v>
          </cell>
          <cell r="CK3675">
            <v>0</v>
          </cell>
          <cell r="CL3675">
            <v>0</v>
          </cell>
          <cell r="CM3675">
            <v>0</v>
          </cell>
        </row>
        <row r="3676">
          <cell r="F3676">
            <v>53690</v>
          </cell>
          <cell r="G3676">
            <v>53690</v>
          </cell>
          <cell r="H3676">
            <v>28187.25</v>
          </cell>
          <cell r="I3676">
            <v>0</v>
          </cell>
          <cell r="AY3676">
            <v>0</v>
          </cell>
          <cell r="CK3676">
            <v>0</v>
          </cell>
          <cell r="CL3676">
            <v>0</v>
          </cell>
          <cell r="CM3676">
            <v>0</v>
          </cell>
        </row>
        <row r="3677">
          <cell r="F3677">
            <v>70382</v>
          </cell>
          <cell r="G3677">
            <v>70382</v>
          </cell>
          <cell r="H3677">
            <v>53546.68</v>
          </cell>
          <cell r="I3677">
            <v>0</v>
          </cell>
          <cell r="AY3677">
            <v>5950.29</v>
          </cell>
          <cell r="CK3677">
            <v>0</v>
          </cell>
          <cell r="CL3677">
            <v>0</v>
          </cell>
          <cell r="CM3677">
            <v>0</v>
          </cell>
        </row>
        <row r="3678">
          <cell r="F3678">
            <v>12205</v>
          </cell>
          <cell r="G3678">
            <v>12205</v>
          </cell>
          <cell r="H3678">
            <v>9483.8799999999992</v>
          </cell>
          <cell r="I3678">
            <v>0</v>
          </cell>
          <cell r="AY3678">
            <v>1056.3</v>
          </cell>
          <cell r="CK3678">
            <v>0</v>
          </cell>
          <cell r="CL3678">
            <v>0</v>
          </cell>
          <cell r="CM3678">
            <v>0</v>
          </cell>
        </row>
        <row r="3679">
          <cell r="F3679">
            <v>13200</v>
          </cell>
          <cell r="G3679">
            <v>13200</v>
          </cell>
          <cell r="H3679">
            <v>10530</v>
          </cell>
          <cell r="I3679">
            <v>0</v>
          </cell>
          <cell r="AY3679">
            <v>1170</v>
          </cell>
          <cell r="CK3679">
            <v>0</v>
          </cell>
          <cell r="CL3679">
            <v>0</v>
          </cell>
          <cell r="CM3679">
            <v>0</v>
          </cell>
        </row>
        <row r="3680">
          <cell r="F3680">
            <v>20453</v>
          </cell>
          <cell r="G3680">
            <v>21476</v>
          </cell>
          <cell r="H3680">
            <v>21476</v>
          </cell>
          <cell r="I3680">
            <v>0</v>
          </cell>
          <cell r="AY3680">
            <v>0</v>
          </cell>
          <cell r="CK3680">
            <v>0</v>
          </cell>
          <cell r="CL3680">
            <v>0</v>
          </cell>
          <cell r="CM3680">
            <v>0</v>
          </cell>
        </row>
        <row r="3681">
          <cell r="F3681">
            <v>134015</v>
          </cell>
          <cell r="G3681">
            <v>134015</v>
          </cell>
          <cell r="H3681">
            <v>102527.01</v>
          </cell>
          <cell r="I3681">
            <v>0</v>
          </cell>
          <cell r="AY3681">
            <v>10764.75</v>
          </cell>
          <cell r="CK3681">
            <v>0</v>
          </cell>
          <cell r="CL3681">
            <v>0</v>
          </cell>
          <cell r="CM3681">
            <v>0</v>
          </cell>
        </row>
        <row r="3682"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CK3682">
            <v>0</v>
          </cell>
          <cell r="CL3682">
            <v>0</v>
          </cell>
          <cell r="CM3682">
            <v>0</v>
          </cell>
        </row>
        <row r="3683">
          <cell r="F3683">
            <v>2000</v>
          </cell>
          <cell r="G3683">
            <v>2000</v>
          </cell>
          <cell r="H3683">
            <v>727.09</v>
          </cell>
          <cell r="I3683">
            <v>572.87</v>
          </cell>
          <cell r="AY3683">
            <v>0</v>
          </cell>
          <cell r="CK3683">
            <v>0</v>
          </cell>
          <cell r="CL3683">
            <v>0</v>
          </cell>
          <cell r="CM3683">
            <v>0</v>
          </cell>
        </row>
        <row r="3684">
          <cell r="F3684">
            <v>11107</v>
          </cell>
          <cell r="G3684">
            <v>9702</v>
          </cell>
          <cell r="H3684">
            <v>0</v>
          </cell>
          <cell r="I3684">
            <v>0</v>
          </cell>
          <cell r="AY3684">
            <v>0</v>
          </cell>
          <cell r="CK3684">
            <v>0</v>
          </cell>
          <cell r="CL3684">
            <v>0</v>
          </cell>
          <cell r="CM3684">
            <v>0</v>
          </cell>
        </row>
        <row r="3685">
          <cell r="F3685">
            <v>5000</v>
          </cell>
          <cell r="G3685">
            <v>5000</v>
          </cell>
          <cell r="H3685">
            <v>705</v>
          </cell>
          <cell r="I3685">
            <v>190</v>
          </cell>
          <cell r="AY3685">
            <v>0</v>
          </cell>
          <cell r="CK3685">
            <v>0</v>
          </cell>
          <cell r="CL3685">
            <v>0</v>
          </cell>
          <cell r="CM3685">
            <v>0</v>
          </cell>
        </row>
        <row r="3686">
          <cell r="F3686">
            <v>3600</v>
          </cell>
          <cell r="G3686">
            <v>3600</v>
          </cell>
          <cell r="H3686">
            <v>1428.34</v>
          </cell>
          <cell r="I3686">
            <v>0</v>
          </cell>
          <cell r="AY3686">
            <v>0</v>
          </cell>
          <cell r="CK3686">
            <v>0</v>
          </cell>
          <cell r="CL3686">
            <v>0</v>
          </cell>
          <cell r="CM3686">
            <v>0</v>
          </cell>
        </row>
        <row r="3687">
          <cell r="F3687">
            <v>10000</v>
          </cell>
          <cell r="G3687">
            <v>11905</v>
          </cell>
          <cell r="H3687">
            <v>11515</v>
          </cell>
          <cell r="I3687">
            <v>390</v>
          </cell>
          <cell r="AY3687">
            <v>0</v>
          </cell>
          <cell r="CK3687">
            <v>0</v>
          </cell>
          <cell r="CL3687">
            <v>0</v>
          </cell>
          <cell r="CM3687">
            <v>0</v>
          </cell>
        </row>
        <row r="3688">
          <cell r="F3688">
            <v>4000</v>
          </cell>
          <cell r="G3688">
            <v>3500</v>
          </cell>
          <cell r="H3688">
            <v>0</v>
          </cell>
          <cell r="I3688">
            <v>0</v>
          </cell>
          <cell r="AY3688">
            <v>0</v>
          </cell>
          <cell r="CK3688">
            <v>0</v>
          </cell>
          <cell r="CL3688">
            <v>0</v>
          </cell>
          <cell r="CM3688">
            <v>0</v>
          </cell>
        </row>
        <row r="3689">
          <cell r="F3689">
            <v>2000</v>
          </cell>
          <cell r="G3689">
            <v>2000</v>
          </cell>
          <cell r="H3689">
            <v>105</v>
          </cell>
          <cell r="I3689">
            <v>0</v>
          </cell>
          <cell r="AY3689">
            <v>0</v>
          </cell>
          <cell r="CK3689">
            <v>0</v>
          </cell>
          <cell r="CL3689">
            <v>0</v>
          </cell>
          <cell r="CM3689">
            <v>0</v>
          </cell>
        </row>
        <row r="3690">
          <cell r="F3690">
            <v>3000</v>
          </cell>
          <cell r="G3690">
            <v>3000</v>
          </cell>
          <cell r="H3690">
            <v>0</v>
          </cell>
          <cell r="I3690">
            <v>919.18</v>
          </cell>
          <cell r="AY3690">
            <v>0</v>
          </cell>
          <cell r="CK3690">
            <v>0</v>
          </cell>
          <cell r="CL3690">
            <v>0</v>
          </cell>
          <cell r="CM3690">
            <v>0</v>
          </cell>
        </row>
        <row r="3691">
          <cell r="F3691">
            <v>3000</v>
          </cell>
          <cell r="G3691">
            <v>3000</v>
          </cell>
          <cell r="H3691">
            <v>1110.5</v>
          </cell>
          <cell r="I3691">
            <v>0</v>
          </cell>
          <cell r="AY3691">
            <v>0</v>
          </cell>
          <cell r="CK3691">
            <v>0</v>
          </cell>
          <cell r="CL3691">
            <v>0</v>
          </cell>
          <cell r="CM3691">
            <v>0</v>
          </cell>
        </row>
        <row r="3692">
          <cell r="F3692">
            <v>7000</v>
          </cell>
          <cell r="G3692">
            <v>7000</v>
          </cell>
          <cell r="H3692">
            <v>4144.1899999999996</v>
          </cell>
          <cell r="I3692">
            <v>951.08</v>
          </cell>
          <cell r="AY3692">
            <v>0</v>
          </cell>
          <cell r="CK3692">
            <v>0</v>
          </cell>
          <cell r="CL3692">
            <v>0</v>
          </cell>
          <cell r="CM3692">
            <v>0</v>
          </cell>
        </row>
        <row r="3693">
          <cell r="F3693">
            <v>5000</v>
          </cell>
          <cell r="G3693">
            <v>5000</v>
          </cell>
          <cell r="H3693">
            <v>0</v>
          </cell>
          <cell r="I3693">
            <v>2949</v>
          </cell>
          <cell r="AY3693">
            <v>0</v>
          </cell>
          <cell r="CK3693">
            <v>0</v>
          </cell>
          <cell r="CL3693">
            <v>0</v>
          </cell>
          <cell r="CM3693">
            <v>0</v>
          </cell>
        </row>
        <row r="3694">
          <cell r="F3694">
            <v>5000</v>
          </cell>
          <cell r="G3694">
            <v>5000</v>
          </cell>
          <cell r="H3694">
            <v>0</v>
          </cell>
          <cell r="I3694">
            <v>0</v>
          </cell>
          <cell r="AY3694">
            <v>0</v>
          </cell>
          <cell r="CK3694">
            <v>0</v>
          </cell>
          <cell r="CL3694">
            <v>0</v>
          </cell>
          <cell r="CM3694">
            <v>0</v>
          </cell>
        </row>
        <row r="3695">
          <cell r="F3695">
            <v>3000</v>
          </cell>
          <cell r="G3695">
            <v>3000</v>
          </cell>
          <cell r="H3695">
            <v>3000</v>
          </cell>
          <cell r="I3695">
            <v>0</v>
          </cell>
          <cell r="AY3695">
            <v>0</v>
          </cell>
          <cell r="CK3695">
            <v>0</v>
          </cell>
          <cell r="CL3695">
            <v>0</v>
          </cell>
          <cell r="CM3695">
            <v>0</v>
          </cell>
        </row>
        <row r="3696">
          <cell r="F3696">
            <v>6000</v>
          </cell>
          <cell r="G3696">
            <v>6000</v>
          </cell>
          <cell r="H3696">
            <v>2265</v>
          </cell>
          <cell r="I3696">
            <v>0</v>
          </cell>
          <cell r="AY3696">
            <v>0</v>
          </cell>
          <cell r="CK3696">
            <v>0</v>
          </cell>
          <cell r="CL3696">
            <v>0</v>
          </cell>
          <cell r="CM3696">
            <v>0</v>
          </cell>
        </row>
        <row r="3697">
          <cell r="F3697">
            <v>34756</v>
          </cell>
          <cell r="G3697">
            <v>34065.269999999997</v>
          </cell>
          <cell r="H3697">
            <v>17959.759999999998</v>
          </cell>
          <cell r="I3697">
            <v>1422.94</v>
          </cell>
          <cell r="AY3697">
            <v>0</v>
          </cell>
          <cell r="CK3697">
            <v>0</v>
          </cell>
          <cell r="CL3697">
            <v>0</v>
          </cell>
          <cell r="CM3697">
            <v>0</v>
          </cell>
        </row>
        <row r="3698">
          <cell r="F3698">
            <v>3528000</v>
          </cell>
          <cell r="G3698">
            <v>3528000</v>
          </cell>
          <cell r="H3698">
            <v>2260000</v>
          </cell>
          <cell r="I3698">
            <v>34500</v>
          </cell>
          <cell r="AY3698">
            <v>0</v>
          </cell>
          <cell r="CK3698">
            <v>0</v>
          </cell>
          <cell r="CL3698">
            <v>0</v>
          </cell>
          <cell r="CM3698">
            <v>0</v>
          </cell>
        </row>
        <row r="3699">
          <cell r="F3699">
            <v>107100</v>
          </cell>
          <cell r="G3699">
            <v>107100</v>
          </cell>
          <cell r="H3699">
            <v>62475</v>
          </cell>
          <cell r="I3699">
            <v>0</v>
          </cell>
          <cell r="AY3699">
            <v>0</v>
          </cell>
          <cell r="CK3699">
            <v>0</v>
          </cell>
          <cell r="CL3699">
            <v>0</v>
          </cell>
          <cell r="CM3699">
            <v>0</v>
          </cell>
        </row>
        <row r="3700">
          <cell r="F3700">
            <v>273000</v>
          </cell>
          <cell r="G3700">
            <v>273000</v>
          </cell>
          <cell r="H3700">
            <v>188000</v>
          </cell>
          <cell r="I3700">
            <v>0</v>
          </cell>
          <cell r="AY3700">
            <v>0</v>
          </cell>
          <cell r="CK3700">
            <v>0</v>
          </cell>
          <cell r="CL3700">
            <v>0</v>
          </cell>
          <cell r="CM3700">
            <v>0</v>
          </cell>
        </row>
        <row r="3701">
          <cell r="F3701">
            <v>6823404</v>
          </cell>
          <cell r="G3701">
            <v>7623404</v>
          </cell>
          <cell r="H3701">
            <v>4589377.2699999996</v>
          </cell>
          <cell r="I3701">
            <v>308019.06</v>
          </cell>
          <cell r="AY3701">
            <v>297132.56</v>
          </cell>
          <cell r="CK3701">
            <v>0</v>
          </cell>
          <cell r="CL3701">
            <v>0</v>
          </cell>
          <cell r="CM3701">
            <v>0</v>
          </cell>
        </row>
        <row r="3702">
          <cell r="F3702">
            <v>0</v>
          </cell>
          <cell r="G3702">
            <v>4725000</v>
          </cell>
          <cell r="H3702">
            <v>3150000</v>
          </cell>
          <cell r="I3702">
            <v>0</v>
          </cell>
          <cell r="AY3702">
            <v>0</v>
          </cell>
          <cell r="CK3702">
            <v>0</v>
          </cell>
          <cell r="CL3702">
            <v>0</v>
          </cell>
          <cell r="CM3702">
            <v>0</v>
          </cell>
        </row>
        <row r="3703">
          <cell r="F3703">
            <v>0</v>
          </cell>
          <cell r="G3703">
            <v>2275000</v>
          </cell>
          <cell r="H3703">
            <v>1167400</v>
          </cell>
          <cell r="I3703">
            <v>29900</v>
          </cell>
          <cell r="AY3703">
            <v>0</v>
          </cell>
          <cell r="CK3703">
            <v>0</v>
          </cell>
          <cell r="CL3703">
            <v>0</v>
          </cell>
          <cell r="CM3703">
            <v>0</v>
          </cell>
        </row>
        <row r="3704">
          <cell r="F3704">
            <v>1365672</v>
          </cell>
          <cell r="G3704">
            <v>1365672</v>
          </cell>
          <cell r="H3704">
            <v>902138.54</v>
          </cell>
          <cell r="I3704">
            <v>0</v>
          </cell>
          <cell r="AY3704">
            <v>80190</v>
          </cell>
          <cell r="CK3704">
            <v>0</v>
          </cell>
          <cell r="CL3704">
            <v>0</v>
          </cell>
          <cell r="CM3704">
            <v>0</v>
          </cell>
        </row>
        <row r="3705">
          <cell r="F3705">
            <v>30900</v>
          </cell>
          <cell r="G3705">
            <v>30900</v>
          </cell>
          <cell r="H3705">
            <v>0</v>
          </cell>
          <cell r="I3705">
            <v>0</v>
          </cell>
          <cell r="AY3705">
            <v>0</v>
          </cell>
          <cell r="CK3705">
            <v>0</v>
          </cell>
          <cell r="CL3705">
            <v>0</v>
          </cell>
          <cell r="CM3705">
            <v>0</v>
          </cell>
        </row>
        <row r="3706">
          <cell r="F3706">
            <v>14640</v>
          </cell>
          <cell r="G3706">
            <v>14640</v>
          </cell>
          <cell r="H3706">
            <v>11529</v>
          </cell>
          <cell r="I3706">
            <v>0</v>
          </cell>
          <cell r="AY3706">
            <v>1281</v>
          </cell>
          <cell r="CK3706">
            <v>0</v>
          </cell>
          <cell r="CL3706">
            <v>0</v>
          </cell>
          <cell r="CM3706">
            <v>0</v>
          </cell>
        </row>
        <row r="3707">
          <cell r="F3707">
            <v>103683</v>
          </cell>
          <cell r="G3707">
            <v>103683</v>
          </cell>
          <cell r="H3707">
            <v>44837.33</v>
          </cell>
          <cell r="I3707">
            <v>0</v>
          </cell>
          <cell r="AY3707">
            <v>0</v>
          </cell>
          <cell r="CK3707">
            <v>0</v>
          </cell>
          <cell r="CL3707">
            <v>0</v>
          </cell>
          <cell r="CM3707">
            <v>0</v>
          </cell>
        </row>
        <row r="3708">
          <cell r="F3708">
            <v>120622</v>
          </cell>
          <cell r="G3708">
            <v>120622</v>
          </cell>
          <cell r="H3708">
            <v>77009.87</v>
          </cell>
          <cell r="I3708">
            <v>0</v>
          </cell>
          <cell r="AY3708">
            <v>5950.29</v>
          </cell>
          <cell r="CK3708">
            <v>0</v>
          </cell>
          <cell r="CL3708">
            <v>0</v>
          </cell>
          <cell r="CM3708">
            <v>0</v>
          </cell>
        </row>
        <row r="3709">
          <cell r="F3709">
            <v>21162</v>
          </cell>
          <cell r="G3709">
            <v>21162</v>
          </cell>
          <cell r="H3709">
            <v>13658.02</v>
          </cell>
          <cell r="I3709">
            <v>0</v>
          </cell>
          <cell r="AY3709">
            <v>1056.3</v>
          </cell>
          <cell r="CK3709">
            <v>0</v>
          </cell>
          <cell r="CL3709">
            <v>0</v>
          </cell>
          <cell r="CM3709">
            <v>0</v>
          </cell>
        </row>
        <row r="3710">
          <cell r="F3710">
            <v>19800</v>
          </cell>
          <cell r="G3710">
            <v>19800</v>
          </cell>
          <cell r="H3710">
            <v>14898</v>
          </cell>
          <cell r="I3710">
            <v>0</v>
          </cell>
          <cell r="AY3710">
            <v>1170</v>
          </cell>
          <cell r="CK3710">
            <v>0</v>
          </cell>
          <cell r="CL3710">
            <v>0</v>
          </cell>
          <cell r="CM3710">
            <v>0</v>
          </cell>
        </row>
        <row r="3711">
          <cell r="F3711">
            <v>30674</v>
          </cell>
          <cell r="G3711">
            <v>27946.13</v>
          </cell>
          <cell r="H3711">
            <v>27328.240000000002</v>
          </cell>
          <cell r="I3711">
            <v>0</v>
          </cell>
          <cell r="AY3711">
            <v>0</v>
          </cell>
          <cell r="CK3711">
            <v>0</v>
          </cell>
          <cell r="CL3711">
            <v>0</v>
          </cell>
          <cell r="CM3711">
            <v>0</v>
          </cell>
        </row>
        <row r="3712">
          <cell r="F3712">
            <v>202337</v>
          </cell>
          <cell r="G3712">
            <v>202337</v>
          </cell>
          <cell r="H3712">
            <v>125531.31</v>
          </cell>
          <cell r="I3712">
            <v>0</v>
          </cell>
          <cell r="AY3712">
            <v>11032.05</v>
          </cell>
          <cell r="CK3712">
            <v>0</v>
          </cell>
          <cell r="CL3712">
            <v>0</v>
          </cell>
          <cell r="CM3712">
            <v>0</v>
          </cell>
        </row>
        <row r="3713">
          <cell r="F3713">
            <v>0</v>
          </cell>
          <cell r="G3713">
            <v>8226.4599999999991</v>
          </cell>
          <cell r="H3713">
            <v>8226.4599999999991</v>
          </cell>
          <cell r="I3713">
            <v>0</v>
          </cell>
          <cell r="AY3713">
            <v>0</v>
          </cell>
          <cell r="CK3713">
            <v>0</v>
          </cell>
          <cell r="CL3713">
            <v>0</v>
          </cell>
          <cell r="CM3713">
            <v>0</v>
          </cell>
        </row>
        <row r="3714">
          <cell r="F3714">
            <v>0</v>
          </cell>
          <cell r="G3714">
            <v>329.32</v>
          </cell>
          <cell r="H3714">
            <v>329.32</v>
          </cell>
          <cell r="I3714">
            <v>0</v>
          </cell>
          <cell r="AY3714">
            <v>0</v>
          </cell>
          <cell r="CK3714">
            <v>0</v>
          </cell>
          <cell r="CL3714">
            <v>0</v>
          </cell>
          <cell r="CM3714">
            <v>0</v>
          </cell>
        </row>
        <row r="3715"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CK3715">
            <v>0</v>
          </cell>
          <cell r="CL3715">
            <v>0</v>
          </cell>
          <cell r="CM3715">
            <v>0</v>
          </cell>
        </row>
        <row r="3716">
          <cell r="F3716">
            <v>170603</v>
          </cell>
          <cell r="G3716">
            <v>165048</v>
          </cell>
          <cell r="H3716">
            <v>111090</v>
          </cell>
          <cell r="I3716">
            <v>0</v>
          </cell>
          <cell r="AY3716">
            <v>13225</v>
          </cell>
          <cell r="CK3716">
            <v>0</v>
          </cell>
          <cell r="CL3716">
            <v>0</v>
          </cell>
          <cell r="CM3716">
            <v>0</v>
          </cell>
        </row>
        <row r="3717">
          <cell r="F3717">
            <v>10000</v>
          </cell>
          <cell r="G3717">
            <v>10000</v>
          </cell>
          <cell r="H3717">
            <v>8657.2800000000007</v>
          </cell>
          <cell r="I3717">
            <v>0</v>
          </cell>
          <cell r="AY3717">
            <v>0</v>
          </cell>
          <cell r="CK3717">
            <v>0</v>
          </cell>
          <cell r="CL3717">
            <v>0</v>
          </cell>
          <cell r="CM3717">
            <v>0</v>
          </cell>
        </row>
        <row r="3718">
          <cell r="F3718">
            <v>1107</v>
          </cell>
          <cell r="G3718">
            <v>1107</v>
          </cell>
          <cell r="H3718">
            <v>0</v>
          </cell>
          <cell r="I3718">
            <v>0</v>
          </cell>
          <cell r="AY3718">
            <v>0</v>
          </cell>
          <cell r="CK3718">
            <v>0</v>
          </cell>
          <cell r="CL3718">
            <v>0</v>
          </cell>
          <cell r="CM3718">
            <v>0</v>
          </cell>
        </row>
        <row r="3719">
          <cell r="F3719">
            <v>5000</v>
          </cell>
          <cell r="G3719">
            <v>5000</v>
          </cell>
          <cell r="H3719">
            <v>2585</v>
          </cell>
          <cell r="I3719">
            <v>348</v>
          </cell>
          <cell r="AY3719">
            <v>0</v>
          </cell>
          <cell r="CK3719">
            <v>0</v>
          </cell>
          <cell r="CL3719">
            <v>0</v>
          </cell>
          <cell r="CM3719">
            <v>0</v>
          </cell>
        </row>
        <row r="3720">
          <cell r="F3720">
            <v>5000</v>
          </cell>
          <cell r="G3720">
            <v>5000</v>
          </cell>
          <cell r="H3720">
            <v>0</v>
          </cell>
          <cell r="I3720">
            <v>380.11</v>
          </cell>
          <cell r="AY3720">
            <v>0</v>
          </cell>
          <cell r="CK3720">
            <v>0</v>
          </cell>
          <cell r="CL3720">
            <v>0</v>
          </cell>
          <cell r="CM3720">
            <v>0</v>
          </cell>
        </row>
        <row r="3721">
          <cell r="F3721">
            <v>2500</v>
          </cell>
          <cell r="G3721">
            <v>2500</v>
          </cell>
          <cell r="H3721">
            <v>0</v>
          </cell>
          <cell r="I3721">
            <v>0</v>
          </cell>
          <cell r="AY3721">
            <v>0</v>
          </cell>
          <cell r="CK3721">
            <v>0</v>
          </cell>
          <cell r="CL3721">
            <v>0</v>
          </cell>
          <cell r="CM3721">
            <v>0</v>
          </cell>
        </row>
        <row r="3722">
          <cell r="F3722">
            <v>2000</v>
          </cell>
          <cell r="G3722">
            <v>2000</v>
          </cell>
          <cell r="H3722">
            <v>0</v>
          </cell>
          <cell r="I3722">
            <v>0</v>
          </cell>
          <cell r="AY3722">
            <v>0</v>
          </cell>
          <cell r="CK3722">
            <v>0</v>
          </cell>
          <cell r="CL3722">
            <v>0</v>
          </cell>
          <cell r="CM3722">
            <v>0</v>
          </cell>
        </row>
        <row r="3723">
          <cell r="F3723">
            <v>3000</v>
          </cell>
          <cell r="G3723">
            <v>3000</v>
          </cell>
          <cell r="H3723">
            <v>0</v>
          </cell>
          <cell r="I3723">
            <v>0</v>
          </cell>
          <cell r="AY3723">
            <v>0</v>
          </cell>
          <cell r="CK3723">
            <v>0</v>
          </cell>
          <cell r="CL3723">
            <v>0</v>
          </cell>
          <cell r="CM3723">
            <v>0</v>
          </cell>
        </row>
        <row r="3724">
          <cell r="F3724">
            <v>24012</v>
          </cell>
          <cell r="G3724">
            <v>22113.02</v>
          </cell>
          <cell r="H3724">
            <v>10162.549999999999</v>
          </cell>
          <cell r="I3724">
            <v>0</v>
          </cell>
          <cell r="AY3724">
            <v>0</v>
          </cell>
          <cell r="CK3724">
            <v>0</v>
          </cell>
          <cell r="CL3724">
            <v>0</v>
          </cell>
          <cell r="CM3724">
            <v>0</v>
          </cell>
        </row>
        <row r="3726">
          <cell r="F3726">
            <v>5520000</v>
          </cell>
          <cell r="G3726">
            <v>6020000</v>
          </cell>
          <cell r="H3726">
            <v>5276423.78</v>
          </cell>
          <cell r="I3726">
            <v>33964.14</v>
          </cell>
          <cell r="AY3726">
            <v>151150</v>
          </cell>
          <cell r="CK3726">
            <v>0</v>
          </cell>
          <cell r="CL3726">
            <v>0</v>
          </cell>
          <cell r="CM3726">
            <v>0</v>
          </cell>
        </row>
        <row r="3727">
          <cell r="F3727">
            <v>60000</v>
          </cell>
          <cell r="G3727">
            <v>60000</v>
          </cell>
          <cell r="H3727">
            <v>60000</v>
          </cell>
          <cell r="I3727">
            <v>0</v>
          </cell>
          <cell r="AY3727">
            <v>0</v>
          </cell>
          <cell r="CK3727">
            <v>0</v>
          </cell>
          <cell r="CL3727">
            <v>0</v>
          </cell>
          <cell r="CM3727">
            <v>0</v>
          </cell>
        </row>
        <row r="3728">
          <cell r="F3728">
            <v>920400</v>
          </cell>
          <cell r="G3728">
            <v>920400</v>
          </cell>
          <cell r="H3728">
            <v>673269.04</v>
          </cell>
          <cell r="I3728">
            <v>0</v>
          </cell>
          <cell r="AY3728">
            <v>70257</v>
          </cell>
          <cell r="CK3728">
            <v>0</v>
          </cell>
          <cell r="CL3728">
            <v>0</v>
          </cell>
          <cell r="CM3728">
            <v>0</v>
          </cell>
        </row>
        <row r="3729">
          <cell r="F3729">
            <v>34763</v>
          </cell>
          <cell r="G3729">
            <v>34763</v>
          </cell>
          <cell r="H3729">
            <v>0</v>
          </cell>
          <cell r="I3729">
            <v>0</v>
          </cell>
          <cell r="AY3729">
            <v>0</v>
          </cell>
          <cell r="CK3729">
            <v>0</v>
          </cell>
          <cell r="CL3729">
            <v>0</v>
          </cell>
          <cell r="CM3729">
            <v>0</v>
          </cell>
        </row>
        <row r="3730">
          <cell r="F3730">
            <v>53690</v>
          </cell>
          <cell r="G3730">
            <v>53690</v>
          </cell>
          <cell r="H3730">
            <v>24740.99</v>
          </cell>
          <cell r="I3730">
            <v>0</v>
          </cell>
          <cell r="AY3730">
            <v>0</v>
          </cell>
          <cell r="CK3730">
            <v>0</v>
          </cell>
          <cell r="CL3730">
            <v>0</v>
          </cell>
          <cell r="CM3730">
            <v>0</v>
          </cell>
        </row>
        <row r="3731">
          <cell r="F3731">
            <v>0</v>
          </cell>
          <cell r="G3731">
            <v>112.67</v>
          </cell>
          <cell r="H3731">
            <v>112.67</v>
          </cell>
          <cell r="I3731">
            <v>0</v>
          </cell>
          <cell r="AY3731">
            <v>0</v>
          </cell>
          <cell r="CK3731">
            <v>0</v>
          </cell>
          <cell r="CL3731">
            <v>0</v>
          </cell>
          <cell r="CM3731">
            <v>0</v>
          </cell>
        </row>
        <row r="3732">
          <cell r="F3732">
            <v>0</v>
          </cell>
          <cell r="G3732">
            <v>33022</v>
          </cell>
          <cell r="H3732">
            <v>33022</v>
          </cell>
          <cell r="I3732">
            <v>0</v>
          </cell>
          <cell r="AY3732">
            <v>0</v>
          </cell>
          <cell r="CK3732">
            <v>0</v>
          </cell>
          <cell r="CL3732">
            <v>0</v>
          </cell>
          <cell r="CM3732">
            <v>0</v>
          </cell>
        </row>
        <row r="3733">
          <cell r="F3733">
            <v>70382</v>
          </cell>
          <cell r="G3733">
            <v>70382</v>
          </cell>
          <cell r="H3733">
            <v>45494.67</v>
          </cell>
          <cell r="I3733">
            <v>0</v>
          </cell>
          <cell r="AY3733">
            <v>4440.37</v>
          </cell>
          <cell r="CK3733">
            <v>0</v>
          </cell>
          <cell r="CL3733">
            <v>0</v>
          </cell>
          <cell r="CM3733">
            <v>0</v>
          </cell>
        </row>
        <row r="3734">
          <cell r="F3734">
            <v>12205</v>
          </cell>
          <cell r="G3734">
            <v>12205</v>
          </cell>
          <cell r="H3734">
            <v>8197.1200000000008</v>
          </cell>
          <cell r="I3734">
            <v>0</v>
          </cell>
          <cell r="AY3734">
            <v>815.15</v>
          </cell>
          <cell r="CK3734">
            <v>0</v>
          </cell>
          <cell r="CL3734">
            <v>0</v>
          </cell>
          <cell r="CM3734">
            <v>0</v>
          </cell>
        </row>
        <row r="3735">
          <cell r="F3735">
            <v>13200</v>
          </cell>
          <cell r="G3735">
            <v>13200</v>
          </cell>
          <cell r="H3735">
            <v>7137</v>
          </cell>
          <cell r="I3735">
            <v>0</v>
          </cell>
          <cell r="AY3735">
            <v>585</v>
          </cell>
          <cell r="CK3735">
            <v>0</v>
          </cell>
          <cell r="CL3735">
            <v>0</v>
          </cell>
          <cell r="CM3735">
            <v>0</v>
          </cell>
        </row>
        <row r="3736">
          <cell r="F3736">
            <v>20453</v>
          </cell>
          <cell r="G3736">
            <v>21476</v>
          </cell>
          <cell r="H3736">
            <v>21476</v>
          </cell>
          <cell r="I3736">
            <v>0</v>
          </cell>
          <cell r="AY3736">
            <v>0</v>
          </cell>
          <cell r="CK3736">
            <v>0</v>
          </cell>
          <cell r="CL3736">
            <v>0</v>
          </cell>
          <cell r="CM3736">
            <v>0</v>
          </cell>
        </row>
        <row r="3737">
          <cell r="F3737">
            <v>134015</v>
          </cell>
          <cell r="G3737">
            <v>134015</v>
          </cell>
          <cell r="H3737">
            <v>97116.29</v>
          </cell>
          <cell r="I3737">
            <v>0</v>
          </cell>
          <cell r="AY3737">
            <v>9835.98</v>
          </cell>
          <cell r="CK3737">
            <v>0</v>
          </cell>
          <cell r="CL3737">
            <v>0</v>
          </cell>
          <cell r="CM3737">
            <v>0</v>
          </cell>
        </row>
        <row r="3738">
          <cell r="F3738">
            <v>0</v>
          </cell>
          <cell r="G3738">
            <v>3330.42</v>
          </cell>
          <cell r="H3738">
            <v>3330.42</v>
          </cell>
          <cell r="I3738">
            <v>0</v>
          </cell>
          <cell r="AY3738">
            <v>0</v>
          </cell>
          <cell r="CK3738">
            <v>0</v>
          </cell>
          <cell r="CL3738">
            <v>0</v>
          </cell>
          <cell r="CM3738">
            <v>0</v>
          </cell>
        </row>
        <row r="3739"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CK3739">
            <v>0</v>
          </cell>
          <cell r="CL3739">
            <v>0</v>
          </cell>
          <cell r="CM3739">
            <v>0</v>
          </cell>
        </row>
        <row r="3740">
          <cell r="F3740">
            <v>5000</v>
          </cell>
          <cell r="G3740">
            <v>5000</v>
          </cell>
          <cell r="H3740">
            <v>344.14</v>
          </cell>
          <cell r="I3740">
            <v>2682.21</v>
          </cell>
          <cell r="AY3740">
            <v>0</v>
          </cell>
          <cell r="CK3740">
            <v>0</v>
          </cell>
          <cell r="CL3740">
            <v>0</v>
          </cell>
          <cell r="CM3740">
            <v>0</v>
          </cell>
        </row>
        <row r="3741">
          <cell r="F3741">
            <v>10000</v>
          </cell>
          <cell r="G3741">
            <v>10000</v>
          </cell>
          <cell r="H3741">
            <v>2430.73</v>
          </cell>
          <cell r="I3741">
            <v>3642.19</v>
          </cell>
          <cell r="AY3741">
            <v>0</v>
          </cell>
          <cell r="CK3741">
            <v>0</v>
          </cell>
          <cell r="CL3741">
            <v>0</v>
          </cell>
          <cell r="CM3741">
            <v>0</v>
          </cell>
        </row>
        <row r="3742">
          <cell r="F3742">
            <v>2250</v>
          </cell>
          <cell r="G3742">
            <v>2250</v>
          </cell>
          <cell r="H3742">
            <v>0</v>
          </cell>
          <cell r="I3742">
            <v>0</v>
          </cell>
          <cell r="AY3742">
            <v>0</v>
          </cell>
          <cell r="CK3742">
            <v>0</v>
          </cell>
          <cell r="CL3742">
            <v>0</v>
          </cell>
          <cell r="CM3742">
            <v>0</v>
          </cell>
        </row>
        <row r="3743">
          <cell r="F3743">
            <v>5000</v>
          </cell>
          <cell r="G3743">
            <v>5000</v>
          </cell>
          <cell r="H3743">
            <v>4450</v>
          </cell>
          <cell r="I3743">
            <v>50</v>
          </cell>
          <cell r="AY3743">
            <v>0</v>
          </cell>
          <cell r="CK3743">
            <v>0</v>
          </cell>
          <cell r="CL3743">
            <v>0</v>
          </cell>
          <cell r="CM3743">
            <v>0</v>
          </cell>
        </row>
        <row r="3744">
          <cell r="F3744">
            <v>10000</v>
          </cell>
          <cell r="G3744">
            <v>10000</v>
          </cell>
          <cell r="H3744">
            <v>0</v>
          </cell>
          <cell r="I3744">
            <v>350</v>
          </cell>
          <cell r="AY3744">
            <v>0</v>
          </cell>
          <cell r="CK3744">
            <v>0</v>
          </cell>
          <cell r="CL3744">
            <v>0</v>
          </cell>
          <cell r="CM3744">
            <v>0</v>
          </cell>
        </row>
        <row r="3745">
          <cell r="F3745">
            <v>5000</v>
          </cell>
          <cell r="G3745">
            <v>5000</v>
          </cell>
          <cell r="H3745">
            <v>2310</v>
          </cell>
          <cell r="I3745">
            <v>0</v>
          </cell>
          <cell r="AY3745">
            <v>0</v>
          </cell>
          <cell r="CK3745">
            <v>0</v>
          </cell>
          <cell r="CL3745">
            <v>0</v>
          </cell>
          <cell r="CM3745">
            <v>0</v>
          </cell>
        </row>
        <row r="3746">
          <cell r="F3746">
            <v>5000</v>
          </cell>
          <cell r="G3746">
            <v>5000</v>
          </cell>
          <cell r="H3746">
            <v>0</v>
          </cell>
          <cell r="I3746">
            <v>0</v>
          </cell>
          <cell r="AY3746">
            <v>0</v>
          </cell>
          <cell r="CK3746">
            <v>0</v>
          </cell>
          <cell r="CL3746">
            <v>0</v>
          </cell>
          <cell r="CM3746">
            <v>0</v>
          </cell>
        </row>
        <row r="3747">
          <cell r="F3747">
            <v>2500</v>
          </cell>
          <cell r="G3747">
            <v>2500</v>
          </cell>
          <cell r="H3747">
            <v>0</v>
          </cell>
          <cell r="I3747">
            <v>0</v>
          </cell>
          <cell r="AY3747">
            <v>0</v>
          </cell>
          <cell r="CK3747">
            <v>0</v>
          </cell>
          <cell r="CL3747">
            <v>0</v>
          </cell>
          <cell r="CM3747">
            <v>0</v>
          </cell>
        </row>
        <row r="3748">
          <cell r="F3748">
            <v>2000</v>
          </cell>
          <cell r="G3748">
            <v>2000</v>
          </cell>
          <cell r="H3748">
            <v>0</v>
          </cell>
          <cell r="I3748">
            <v>0</v>
          </cell>
          <cell r="AY3748">
            <v>0</v>
          </cell>
          <cell r="CK3748">
            <v>0</v>
          </cell>
          <cell r="CL3748">
            <v>0</v>
          </cell>
          <cell r="CM3748">
            <v>0</v>
          </cell>
        </row>
        <row r="3749">
          <cell r="F3749">
            <v>2000</v>
          </cell>
          <cell r="G3749">
            <v>2000</v>
          </cell>
          <cell r="H3749">
            <v>0</v>
          </cell>
          <cell r="I3749">
            <v>0</v>
          </cell>
          <cell r="AY3749">
            <v>0</v>
          </cell>
          <cell r="CK3749">
            <v>0</v>
          </cell>
          <cell r="CL3749">
            <v>0</v>
          </cell>
          <cell r="CM3749">
            <v>0</v>
          </cell>
        </row>
        <row r="3750">
          <cell r="F3750">
            <v>7031</v>
          </cell>
          <cell r="G3750">
            <v>7031</v>
          </cell>
          <cell r="H3750">
            <v>4820.0200000000004</v>
          </cell>
          <cell r="I3750">
            <v>464.61</v>
          </cell>
          <cell r="AY3750">
            <v>0</v>
          </cell>
          <cell r="CK3750">
            <v>0</v>
          </cell>
          <cell r="CL3750">
            <v>0</v>
          </cell>
          <cell r="CM3750">
            <v>0</v>
          </cell>
        </row>
        <row r="3751">
          <cell r="F3751">
            <v>0</v>
          </cell>
          <cell r="G3751">
            <v>87141.7</v>
          </cell>
          <cell r="H3751">
            <v>87141.7</v>
          </cell>
          <cell r="I3751">
            <v>0</v>
          </cell>
          <cell r="AY3751">
            <v>9316.0300000000007</v>
          </cell>
          <cell r="CK3751">
            <v>0</v>
          </cell>
          <cell r="CL3751">
            <v>0</v>
          </cell>
          <cell r="CM3751">
            <v>0</v>
          </cell>
        </row>
        <row r="3752">
          <cell r="F3752">
            <v>0</v>
          </cell>
          <cell r="G3752">
            <v>3267.5</v>
          </cell>
          <cell r="H3752">
            <v>3267.5</v>
          </cell>
          <cell r="I3752">
            <v>0</v>
          </cell>
          <cell r="AY3752">
            <v>0</v>
          </cell>
          <cell r="CK3752">
            <v>0</v>
          </cell>
          <cell r="CL3752">
            <v>0</v>
          </cell>
          <cell r="CM3752">
            <v>0</v>
          </cell>
        </row>
        <row r="3753">
          <cell r="F3753">
            <v>0</v>
          </cell>
          <cell r="G3753">
            <v>13377.52</v>
          </cell>
          <cell r="H3753">
            <v>13377.52</v>
          </cell>
          <cell r="I3753">
            <v>0</v>
          </cell>
          <cell r="AY3753">
            <v>1506.19</v>
          </cell>
          <cell r="CK3753">
            <v>0</v>
          </cell>
          <cell r="CL3753">
            <v>0</v>
          </cell>
          <cell r="CM3753">
            <v>0</v>
          </cell>
        </row>
        <row r="3754">
          <cell r="F3754">
            <v>0</v>
          </cell>
          <cell r="G3754">
            <v>2130.6999999999998</v>
          </cell>
          <cell r="H3754">
            <v>2130.6999999999998</v>
          </cell>
          <cell r="I3754">
            <v>0</v>
          </cell>
          <cell r="AY3754">
            <v>240.55</v>
          </cell>
          <cell r="CK3754">
            <v>0</v>
          </cell>
          <cell r="CL3754">
            <v>0</v>
          </cell>
          <cell r="CM3754">
            <v>0</v>
          </cell>
        </row>
        <row r="3755">
          <cell r="F3755">
            <v>0</v>
          </cell>
          <cell r="G3755">
            <v>5263.02</v>
          </cell>
          <cell r="H3755">
            <v>5263.02</v>
          </cell>
          <cell r="I3755">
            <v>0</v>
          </cell>
          <cell r="AY3755">
            <v>583.5</v>
          </cell>
          <cell r="CK3755">
            <v>0</v>
          </cell>
          <cell r="CL3755">
            <v>0</v>
          </cell>
          <cell r="CM3755">
            <v>0</v>
          </cell>
        </row>
        <row r="3756">
          <cell r="F3756">
            <v>0</v>
          </cell>
          <cell r="G3756">
            <v>2490.64</v>
          </cell>
          <cell r="H3756">
            <v>2490.64</v>
          </cell>
          <cell r="I3756">
            <v>0</v>
          </cell>
          <cell r="AY3756">
            <v>0</v>
          </cell>
          <cell r="CK3756">
            <v>0</v>
          </cell>
          <cell r="CL3756">
            <v>0</v>
          </cell>
          <cell r="CM3756">
            <v>0</v>
          </cell>
        </row>
        <row r="3757">
          <cell r="F3757">
            <v>0</v>
          </cell>
          <cell r="G3757">
            <v>9055.84</v>
          </cell>
          <cell r="H3757">
            <v>9055.84</v>
          </cell>
          <cell r="I3757">
            <v>0</v>
          </cell>
          <cell r="AY3757">
            <v>924.48</v>
          </cell>
          <cell r="CK3757">
            <v>0</v>
          </cell>
          <cell r="CL3757">
            <v>0</v>
          </cell>
          <cell r="CM3757">
            <v>0</v>
          </cell>
        </row>
        <row r="3758">
          <cell r="F3758">
            <v>0</v>
          </cell>
          <cell r="G3758">
            <v>28020</v>
          </cell>
          <cell r="H3758">
            <v>28020</v>
          </cell>
          <cell r="I3758">
            <v>0</v>
          </cell>
          <cell r="AY3758">
            <v>0</v>
          </cell>
          <cell r="CK3758">
            <v>0</v>
          </cell>
          <cell r="CL3758">
            <v>0</v>
          </cell>
          <cell r="CM3758">
            <v>0</v>
          </cell>
        </row>
        <row r="3759">
          <cell r="F3759">
            <v>0</v>
          </cell>
          <cell r="G3759">
            <v>4675.21</v>
          </cell>
          <cell r="H3759">
            <v>4675.21</v>
          </cell>
          <cell r="I3759">
            <v>0</v>
          </cell>
          <cell r="AY3759">
            <v>0</v>
          </cell>
          <cell r="CK3759">
            <v>0</v>
          </cell>
          <cell r="CL3759">
            <v>0</v>
          </cell>
          <cell r="CM3759">
            <v>0</v>
          </cell>
        </row>
        <row r="3760">
          <cell r="F3760">
            <v>0</v>
          </cell>
          <cell r="G3760">
            <v>739.02</v>
          </cell>
          <cell r="H3760">
            <v>739.02</v>
          </cell>
          <cell r="I3760">
            <v>0</v>
          </cell>
          <cell r="AY3760">
            <v>0</v>
          </cell>
          <cell r="CK3760">
            <v>0</v>
          </cell>
          <cell r="CL3760">
            <v>0</v>
          </cell>
          <cell r="CM3760">
            <v>0</v>
          </cell>
        </row>
        <row r="3761">
          <cell r="F3761">
            <v>0</v>
          </cell>
          <cell r="G3761">
            <v>1755</v>
          </cell>
          <cell r="H3761">
            <v>1755</v>
          </cell>
          <cell r="I3761">
            <v>0</v>
          </cell>
          <cell r="AY3761">
            <v>0</v>
          </cell>
          <cell r="CK3761">
            <v>0</v>
          </cell>
          <cell r="CL3761">
            <v>0</v>
          </cell>
          <cell r="CM3761">
            <v>0</v>
          </cell>
        </row>
        <row r="3762">
          <cell r="F3762">
            <v>0</v>
          </cell>
          <cell r="G3762">
            <v>2490.64</v>
          </cell>
          <cell r="H3762">
            <v>2490.64</v>
          </cell>
          <cell r="I3762">
            <v>0</v>
          </cell>
          <cell r="AY3762">
            <v>0</v>
          </cell>
          <cell r="CK3762">
            <v>0</v>
          </cell>
          <cell r="CL3762">
            <v>0</v>
          </cell>
          <cell r="CM3762">
            <v>0</v>
          </cell>
        </row>
        <row r="3763">
          <cell r="F3763">
            <v>0</v>
          </cell>
          <cell r="G3763">
            <v>2780.44</v>
          </cell>
          <cell r="H3763">
            <v>2780.44</v>
          </cell>
          <cell r="I3763">
            <v>0</v>
          </cell>
          <cell r="AY3763">
            <v>0</v>
          </cell>
          <cell r="CK3763">
            <v>0</v>
          </cell>
          <cell r="CL3763">
            <v>0</v>
          </cell>
          <cell r="CM3763">
            <v>0</v>
          </cell>
        </row>
        <row r="3764">
          <cell r="F3764">
            <v>2000000</v>
          </cell>
          <cell r="G3764">
            <v>2000000</v>
          </cell>
          <cell r="H3764">
            <v>2000000</v>
          </cell>
          <cell r="I3764">
            <v>0</v>
          </cell>
          <cell r="AY3764">
            <v>0</v>
          </cell>
          <cell r="CK3764">
            <v>0</v>
          </cell>
          <cell r="CL3764">
            <v>0</v>
          </cell>
          <cell r="CM3764">
            <v>0</v>
          </cell>
        </row>
        <row r="3765">
          <cell r="F3765">
            <v>0</v>
          </cell>
          <cell r="G3765">
            <v>1097600</v>
          </cell>
          <cell r="H3765">
            <v>860755.77</v>
          </cell>
          <cell r="I3765">
            <v>187161.3</v>
          </cell>
          <cell r="AY3765">
            <v>0</v>
          </cell>
          <cell r="CK3765">
            <v>0</v>
          </cell>
          <cell r="CL3765">
            <v>0</v>
          </cell>
          <cell r="CM3765">
            <v>0</v>
          </cell>
        </row>
        <row r="3766">
          <cell r="F3766">
            <v>5135712</v>
          </cell>
          <cell r="G3766">
            <v>4631712</v>
          </cell>
          <cell r="H3766">
            <v>3509988.41</v>
          </cell>
          <cell r="I3766">
            <v>0</v>
          </cell>
          <cell r="AY3766">
            <v>446583.86</v>
          </cell>
          <cell r="CK3766">
            <v>0</v>
          </cell>
          <cell r="CL3766">
            <v>0</v>
          </cell>
          <cell r="CM3766">
            <v>0</v>
          </cell>
        </row>
        <row r="3767">
          <cell r="F3767">
            <v>0</v>
          </cell>
          <cell r="G3767">
            <v>66069.77</v>
          </cell>
          <cell r="H3767">
            <v>66069.77</v>
          </cell>
          <cell r="I3767">
            <v>0</v>
          </cell>
          <cell r="AY3767">
            <v>0</v>
          </cell>
          <cell r="CK3767">
            <v>0</v>
          </cell>
          <cell r="CL3767">
            <v>0</v>
          </cell>
          <cell r="CM3767">
            <v>0</v>
          </cell>
        </row>
        <row r="3768">
          <cell r="F3768">
            <v>94070</v>
          </cell>
          <cell r="G3768">
            <v>94070</v>
          </cell>
          <cell r="H3768">
            <v>87822.67</v>
          </cell>
          <cell r="I3768">
            <v>0</v>
          </cell>
          <cell r="AY3768">
            <v>9299</v>
          </cell>
          <cell r="CK3768">
            <v>0</v>
          </cell>
          <cell r="CL3768">
            <v>0</v>
          </cell>
          <cell r="CM3768">
            <v>0</v>
          </cell>
        </row>
        <row r="3769">
          <cell r="F3769">
            <v>338987</v>
          </cell>
          <cell r="G3769">
            <v>313787</v>
          </cell>
          <cell r="H3769">
            <v>150883.85</v>
          </cell>
          <cell r="I3769">
            <v>0</v>
          </cell>
          <cell r="AY3769">
            <v>0</v>
          </cell>
          <cell r="CK3769">
            <v>0</v>
          </cell>
          <cell r="CL3769">
            <v>0</v>
          </cell>
          <cell r="CM3769">
            <v>0</v>
          </cell>
        </row>
        <row r="3770">
          <cell r="F3770">
            <v>1018858</v>
          </cell>
          <cell r="G3770">
            <v>1018858</v>
          </cell>
          <cell r="H3770">
            <v>0</v>
          </cell>
          <cell r="I3770">
            <v>0</v>
          </cell>
          <cell r="AY3770">
            <v>0</v>
          </cell>
          <cell r="CK3770">
            <v>0</v>
          </cell>
          <cell r="CL3770">
            <v>0</v>
          </cell>
          <cell r="CM3770">
            <v>0</v>
          </cell>
        </row>
        <row r="3771">
          <cell r="F3771">
            <v>543181</v>
          </cell>
          <cell r="G3771">
            <v>512234.08</v>
          </cell>
          <cell r="H3771">
            <v>383294.39</v>
          </cell>
          <cell r="I3771">
            <v>0</v>
          </cell>
          <cell r="AY3771">
            <v>46643.23</v>
          </cell>
          <cell r="CK3771">
            <v>0</v>
          </cell>
          <cell r="CL3771">
            <v>0</v>
          </cell>
          <cell r="CM3771">
            <v>0</v>
          </cell>
        </row>
        <row r="3772">
          <cell r="F3772">
            <v>92417</v>
          </cell>
          <cell r="G3772">
            <v>86789.82</v>
          </cell>
          <cell r="H3772">
            <v>66539.69</v>
          </cell>
          <cell r="I3772">
            <v>0</v>
          </cell>
          <cell r="AY3772">
            <v>8153.25</v>
          </cell>
          <cell r="CK3772">
            <v>0</v>
          </cell>
          <cell r="CL3772">
            <v>0</v>
          </cell>
          <cell r="CM3772">
            <v>0</v>
          </cell>
        </row>
        <row r="3773">
          <cell r="F3773">
            <v>118800</v>
          </cell>
          <cell r="G3773">
            <v>115582.5</v>
          </cell>
          <cell r="H3773">
            <v>90671.360000000001</v>
          </cell>
          <cell r="I3773">
            <v>0</v>
          </cell>
          <cell r="AY3773">
            <v>10530</v>
          </cell>
          <cell r="CK3773">
            <v>0</v>
          </cell>
          <cell r="CL3773">
            <v>0</v>
          </cell>
          <cell r="CM3773">
            <v>0</v>
          </cell>
        </row>
        <row r="3774">
          <cell r="F3774">
            <v>116206</v>
          </cell>
          <cell r="G3774">
            <v>102721.75</v>
          </cell>
          <cell r="H3774">
            <v>102376.68</v>
          </cell>
          <cell r="I3774">
            <v>0</v>
          </cell>
          <cell r="AY3774">
            <v>0</v>
          </cell>
          <cell r="CK3774">
            <v>0</v>
          </cell>
          <cell r="CL3774">
            <v>0</v>
          </cell>
          <cell r="CM3774">
            <v>0</v>
          </cell>
        </row>
        <row r="3775">
          <cell r="F3775">
            <v>924339</v>
          </cell>
          <cell r="G3775">
            <v>849213.6</v>
          </cell>
          <cell r="H3775">
            <v>500303.09</v>
          </cell>
          <cell r="I3775">
            <v>0</v>
          </cell>
          <cell r="AY3775">
            <v>60648.47</v>
          </cell>
          <cell r="CK3775">
            <v>0</v>
          </cell>
          <cell r="CL3775">
            <v>0</v>
          </cell>
          <cell r="CM3775">
            <v>0</v>
          </cell>
        </row>
        <row r="3776">
          <cell r="F3776">
            <v>1859023</v>
          </cell>
          <cell r="G3776">
            <v>1650409.46</v>
          </cell>
          <cell r="H3776">
            <v>0</v>
          </cell>
          <cell r="I3776">
            <v>0</v>
          </cell>
          <cell r="AY3776">
            <v>0</v>
          </cell>
          <cell r="CK3776">
            <v>0</v>
          </cell>
          <cell r="CL3776">
            <v>0</v>
          </cell>
          <cell r="CM3776">
            <v>0</v>
          </cell>
        </row>
        <row r="3777">
          <cell r="F3777">
            <v>10000</v>
          </cell>
          <cell r="G3777">
            <v>10000</v>
          </cell>
          <cell r="H3777">
            <v>5800.6</v>
          </cell>
          <cell r="I3777">
            <v>781</v>
          </cell>
          <cell r="AY3777">
            <v>0</v>
          </cell>
          <cell r="CK3777">
            <v>0</v>
          </cell>
          <cell r="CL3777">
            <v>0</v>
          </cell>
          <cell r="CM3777">
            <v>0</v>
          </cell>
        </row>
        <row r="3778">
          <cell r="F3778">
            <v>93317</v>
          </cell>
          <cell r="G3778">
            <v>89841.94</v>
          </cell>
          <cell r="H3778">
            <v>49205.27</v>
          </cell>
          <cell r="I3778">
            <v>0</v>
          </cell>
          <cell r="AY3778">
            <v>0</v>
          </cell>
          <cell r="CK3778">
            <v>0</v>
          </cell>
          <cell r="CL3778">
            <v>0</v>
          </cell>
          <cell r="CM3778">
            <v>0</v>
          </cell>
        </row>
        <row r="3779">
          <cell r="F3779">
            <v>14501</v>
          </cell>
          <cell r="G3779">
            <v>14588.06</v>
          </cell>
          <cell r="H3779">
            <v>14588.06</v>
          </cell>
          <cell r="I3779">
            <v>0</v>
          </cell>
          <cell r="AY3779">
            <v>2620.12</v>
          </cell>
          <cell r="CK3779">
            <v>0</v>
          </cell>
          <cell r="CL3779">
            <v>0</v>
          </cell>
          <cell r="CM3779">
            <v>0</v>
          </cell>
        </row>
        <row r="3780">
          <cell r="F3780">
            <v>71661</v>
          </cell>
          <cell r="G3780">
            <v>67799</v>
          </cell>
          <cell r="H3780">
            <v>58428</v>
          </cell>
          <cell r="I3780">
            <v>0</v>
          </cell>
          <cell r="AY3780">
            <v>4662.4799999999996</v>
          </cell>
          <cell r="CK3780">
            <v>0</v>
          </cell>
          <cell r="CL3780">
            <v>0</v>
          </cell>
          <cell r="CM3780">
            <v>0</v>
          </cell>
        </row>
        <row r="3781">
          <cell r="F3781">
            <v>23200</v>
          </cell>
          <cell r="G3781">
            <v>23200</v>
          </cell>
          <cell r="H3781">
            <v>14064.14</v>
          </cell>
          <cell r="I3781">
            <v>0</v>
          </cell>
          <cell r="AY3781">
            <v>1681.73</v>
          </cell>
          <cell r="CK3781">
            <v>0</v>
          </cell>
          <cell r="CL3781">
            <v>0</v>
          </cell>
          <cell r="CM3781">
            <v>0</v>
          </cell>
        </row>
        <row r="3782">
          <cell r="F3782">
            <v>30000</v>
          </cell>
          <cell r="G3782">
            <v>30000</v>
          </cell>
          <cell r="H3782">
            <v>15425.38</v>
          </cell>
          <cell r="I3782">
            <v>1134.6199999999999</v>
          </cell>
          <cell r="AY3782">
            <v>0</v>
          </cell>
          <cell r="CK3782">
            <v>0</v>
          </cell>
          <cell r="CL3782">
            <v>0</v>
          </cell>
          <cell r="CM3782">
            <v>0</v>
          </cell>
        </row>
        <row r="3783">
          <cell r="F3783">
            <v>19205</v>
          </cell>
          <cell r="G3783">
            <v>19205</v>
          </cell>
          <cell r="H3783">
            <v>0</v>
          </cell>
          <cell r="I3783">
            <v>0</v>
          </cell>
          <cell r="AY3783">
            <v>0</v>
          </cell>
          <cell r="CK3783">
            <v>0</v>
          </cell>
          <cell r="CL3783">
            <v>0</v>
          </cell>
          <cell r="CM3783">
            <v>0</v>
          </cell>
        </row>
        <row r="3784">
          <cell r="F3784">
            <v>37333</v>
          </cell>
          <cell r="G3784">
            <v>37333</v>
          </cell>
          <cell r="H3784">
            <v>12631.11</v>
          </cell>
          <cell r="I3784">
            <v>0</v>
          </cell>
          <cell r="AY3784">
            <v>0</v>
          </cell>
          <cell r="CK3784">
            <v>0</v>
          </cell>
          <cell r="CL3784">
            <v>0</v>
          </cell>
          <cell r="CM3784">
            <v>0</v>
          </cell>
        </row>
        <row r="3785">
          <cell r="F3785">
            <v>141000</v>
          </cell>
          <cell r="G3785">
            <v>141000</v>
          </cell>
          <cell r="H3785">
            <v>26795</v>
          </cell>
          <cell r="I3785">
            <v>86997.5</v>
          </cell>
          <cell r="AY3785">
            <v>0</v>
          </cell>
          <cell r="CK3785">
            <v>0</v>
          </cell>
          <cell r="CL3785">
            <v>0</v>
          </cell>
          <cell r="CM3785">
            <v>0</v>
          </cell>
        </row>
        <row r="3786">
          <cell r="F3786">
            <v>0</v>
          </cell>
          <cell r="G3786">
            <v>22200</v>
          </cell>
          <cell r="H3786">
            <v>13535</v>
          </cell>
          <cell r="I3786">
            <v>0</v>
          </cell>
          <cell r="AY3786">
            <v>0</v>
          </cell>
          <cell r="CK3786">
            <v>0</v>
          </cell>
          <cell r="CL3786">
            <v>0</v>
          </cell>
          <cell r="CM3786">
            <v>0</v>
          </cell>
        </row>
        <row r="3787">
          <cell r="F3787">
            <v>1705</v>
          </cell>
          <cell r="G3787">
            <v>1705</v>
          </cell>
          <cell r="H3787">
            <v>858.62</v>
          </cell>
          <cell r="I3787">
            <v>0</v>
          </cell>
          <cell r="AY3787">
            <v>0</v>
          </cell>
          <cell r="CK3787">
            <v>0</v>
          </cell>
          <cell r="CL3787">
            <v>0</v>
          </cell>
          <cell r="CM3787">
            <v>0</v>
          </cell>
        </row>
        <row r="3788">
          <cell r="F3788">
            <v>23386</v>
          </cell>
          <cell r="G3788">
            <v>19386</v>
          </cell>
          <cell r="H3788">
            <v>3688.87</v>
          </cell>
          <cell r="I3788">
            <v>1470</v>
          </cell>
          <cell r="AY3788">
            <v>0</v>
          </cell>
          <cell r="CK3788">
            <v>300000</v>
          </cell>
          <cell r="CL3788">
            <v>0</v>
          </cell>
          <cell r="CM3788">
            <v>0</v>
          </cell>
        </row>
        <row r="3789">
          <cell r="F3789">
            <v>5962</v>
          </cell>
          <cell r="G3789">
            <v>5962</v>
          </cell>
          <cell r="H3789">
            <v>116.8</v>
          </cell>
          <cell r="I3789">
            <v>1</v>
          </cell>
          <cell r="AY3789">
            <v>0</v>
          </cell>
          <cell r="CK3789">
            <v>0</v>
          </cell>
          <cell r="CL3789">
            <v>0</v>
          </cell>
          <cell r="CM3789">
            <v>0</v>
          </cell>
        </row>
        <row r="3790">
          <cell r="F3790">
            <v>5383</v>
          </cell>
          <cell r="G3790">
            <v>5383</v>
          </cell>
          <cell r="H3790">
            <v>3874.5</v>
          </cell>
          <cell r="I3790">
            <v>0</v>
          </cell>
          <cell r="AY3790">
            <v>378.5</v>
          </cell>
          <cell r="CK3790">
            <v>0</v>
          </cell>
          <cell r="CL3790">
            <v>0</v>
          </cell>
          <cell r="CM3790">
            <v>0</v>
          </cell>
        </row>
        <row r="3791">
          <cell r="F3791">
            <v>60000</v>
          </cell>
          <cell r="G3791">
            <v>1360000</v>
          </cell>
          <cell r="H3791">
            <v>51206.02</v>
          </cell>
          <cell r="I3791">
            <v>46368.39</v>
          </cell>
          <cell r="AY3791">
            <v>0</v>
          </cell>
          <cell r="CK3791">
            <v>0</v>
          </cell>
          <cell r="CL3791">
            <v>0</v>
          </cell>
          <cell r="CM3791">
            <v>0</v>
          </cell>
        </row>
        <row r="3792">
          <cell r="F3792">
            <v>3701</v>
          </cell>
          <cell r="G3792">
            <v>3701</v>
          </cell>
          <cell r="H3792">
            <v>2727.5</v>
          </cell>
          <cell r="I3792">
            <v>110</v>
          </cell>
          <cell r="AY3792">
            <v>0</v>
          </cell>
          <cell r="CK3792">
            <v>0</v>
          </cell>
          <cell r="CL3792">
            <v>0</v>
          </cell>
          <cell r="CM3792">
            <v>0</v>
          </cell>
        </row>
        <row r="3793">
          <cell r="F3793">
            <v>48204</v>
          </cell>
          <cell r="G3793">
            <v>48204</v>
          </cell>
          <cell r="H3793">
            <v>38274.31</v>
          </cell>
          <cell r="I3793">
            <v>2073.4899999999998</v>
          </cell>
          <cell r="AY3793">
            <v>0</v>
          </cell>
          <cell r="CK3793">
            <v>0</v>
          </cell>
          <cell r="CL3793">
            <v>0</v>
          </cell>
          <cell r="CM3793">
            <v>0</v>
          </cell>
        </row>
        <row r="3794">
          <cell r="F3794">
            <v>10000</v>
          </cell>
          <cell r="G3794">
            <v>10000</v>
          </cell>
          <cell r="H3794">
            <v>345</v>
          </cell>
          <cell r="I3794">
            <v>0</v>
          </cell>
          <cell r="AY3794">
            <v>0</v>
          </cell>
          <cell r="CK3794">
            <v>0</v>
          </cell>
          <cell r="CL3794">
            <v>0</v>
          </cell>
          <cell r="CM3794">
            <v>0</v>
          </cell>
        </row>
        <row r="3795">
          <cell r="F3795">
            <v>48535</v>
          </cell>
          <cell r="G3795">
            <v>65335</v>
          </cell>
          <cell r="H3795">
            <v>47791.05</v>
          </cell>
          <cell r="I3795">
            <v>0</v>
          </cell>
          <cell r="AY3795">
            <v>0</v>
          </cell>
          <cell r="CK3795">
            <v>0</v>
          </cell>
          <cell r="CL3795">
            <v>0</v>
          </cell>
          <cell r="CM3795">
            <v>0</v>
          </cell>
        </row>
        <row r="3796">
          <cell r="F3796">
            <v>0</v>
          </cell>
          <cell r="G3796">
            <v>3200</v>
          </cell>
          <cell r="H3796">
            <v>0</v>
          </cell>
          <cell r="I3796">
            <v>0</v>
          </cell>
          <cell r="AY3796">
            <v>0</v>
          </cell>
          <cell r="CK3796">
            <v>0</v>
          </cell>
          <cell r="CL3796">
            <v>0</v>
          </cell>
          <cell r="CM3796">
            <v>0</v>
          </cell>
        </row>
        <row r="3797">
          <cell r="F3797">
            <v>1000000</v>
          </cell>
          <cell r="G3797">
            <v>2000000</v>
          </cell>
          <cell r="H3797">
            <v>1000000</v>
          </cell>
          <cell r="I3797">
            <v>0</v>
          </cell>
          <cell r="AY3797">
            <v>0</v>
          </cell>
          <cell r="CK3797">
            <v>0</v>
          </cell>
          <cell r="CL3797">
            <v>0</v>
          </cell>
          <cell r="CM3797">
            <v>0</v>
          </cell>
        </row>
        <row r="3798">
          <cell r="F3798">
            <v>17250</v>
          </cell>
          <cell r="G3798">
            <v>17250</v>
          </cell>
          <cell r="H3798">
            <v>0</v>
          </cell>
          <cell r="I3798">
            <v>0</v>
          </cell>
          <cell r="AY3798">
            <v>0</v>
          </cell>
          <cell r="CK3798">
            <v>0</v>
          </cell>
          <cell r="CL3798">
            <v>0</v>
          </cell>
          <cell r="CM3798">
            <v>0</v>
          </cell>
        </row>
        <row r="3799">
          <cell r="F3799">
            <v>11000</v>
          </cell>
          <cell r="G3799">
            <v>11000</v>
          </cell>
          <cell r="H3799">
            <v>1831.7</v>
          </cell>
          <cell r="I3799">
            <v>0</v>
          </cell>
          <cell r="AY3799">
            <v>0</v>
          </cell>
          <cell r="CK3799">
            <v>0</v>
          </cell>
          <cell r="CL3799">
            <v>0</v>
          </cell>
          <cell r="CM3799">
            <v>0</v>
          </cell>
        </row>
        <row r="3800">
          <cell r="F3800">
            <v>68000</v>
          </cell>
          <cell r="G3800">
            <v>68000</v>
          </cell>
          <cell r="H3800">
            <v>18010</v>
          </cell>
          <cell r="I3800">
            <v>0</v>
          </cell>
          <cell r="AY3800">
            <v>0</v>
          </cell>
          <cell r="CK3800">
            <v>0</v>
          </cell>
          <cell r="CL3800">
            <v>0</v>
          </cell>
          <cell r="CM3800">
            <v>0</v>
          </cell>
        </row>
        <row r="3801">
          <cell r="F3801">
            <v>50000</v>
          </cell>
          <cell r="G3801">
            <v>85264</v>
          </cell>
          <cell r="H3801">
            <v>84345.09</v>
          </cell>
          <cell r="I3801">
            <v>0</v>
          </cell>
          <cell r="AY3801">
            <v>0</v>
          </cell>
          <cell r="CK3801">
            <v>0</v>
          </cell>
          <cell r="CL3801">
            <v>0</v>
          </cell>
          <cell r="CM3801">
            <v>0</v>
          </cell>
        </row>
        <row r="3802">
          <cell r="F3802">
            <v>30000</v>
          </cell>
          <cell r="G3802">
            <v>35000</v>
          </cell>
          <cell r="H3802">
            <v>33795.050000000003</v>
          </cell>
          <cell r="I3802">
            <v>990</v>
          </cell>
          <cell r="AY3802">
            <v>0</v>
          </cell>
          <cell r="CK3802">
            <v>0</v>
          </cell>
          <cell r="CL3802">
            <v>0</v>
          </cell>
          <cell r="CM3802">
            <v>0</v>
          </cell>
        </row>
        <row r="3803">
          <cell r="F3803">
            <v>0</v>
          </cell>
          <cell r="G3803">
            <v>8900</v>
          </cell>
          <cell r="H3803">
            <v>0</v>
          </cell>
          <cell r="I3803">
            <v>8809.4599999999991</v>
          </cell>
          <cell r="AY3803">
            <v>0</v>
          </cell>
          <cell r="CK3803">
            <v>0</v>
          </cell>
          <cell r="CL3803">
            <v>0</v>
          </cell>
          <cell r="CM3803">
            <v>0</v>
          </cell>
        </row>
        <row r="3804">
          <cell r="F3804">
            <v>4362</v>
          </cell>
          <cell r="G3804">
            <v>4362</v>
          </cell>
          <cell r="H3804">
            <v>1238</v>
          </cell>
          <cell r="I3804">
            <v>1780</v>
          </cell>
          <cell r="AY3804">
            <v>0</v>
          </cell>
          <cell r="CK3804">
            <v>0</v>
          </cell>
          <cell r="CL3804">
            <v>0</v>
          </cell>
          <cell r="CM3804">
            <v>0</v>
          </cell>
        </row>
        <row r="3805">
          <cell r="F3805">
            <v>50000</v>
          </cell>
          <cell r="G3805">
            <v>50000</v>
          </cell>
          <cell r="H3805">
            <v>22890.23</v>
          </cell>
          <cell r="I3805">
            <v>2258.17</v>
          </cell>
          <cell r="AY3805">
            <v>0</v>
          </cell>
          <cell r="CK3805">
            <v>0</v>
          </cell>
          <cell r="CL3805">
            <v>0</v>
          </cell>
          <cell r="CM3805">
            <v>0</v>
          </cell>
        </row>
        <row r="3806">
          <cell r="F3806">
            <v>0</v>
          </cell>
          <cell r="G3806">
            <v>7000</v>
          </cell>
          <cell r="H3806">
            <v>0</v>
          </cell>
          <cell r="I3806">
            <v>6971.22</v>
          </cell>
          <cell r="AY3806">
            <v>0</v>
          </cell>
          <cell r="CK3806">
            <v>0</v>
          </cell>
          <cell r="CL3806">
            <v>0</v>
          </cell>
          <cell r="CM3806">
            <v>0</v>
          </cell>
        </row>
        <row r="3807">
          <cell r="F3807">
            <v>5000</v>
          </cell>
          <cell r="G3807">
            <v>5000</v>
          </cell>
          <cell r="H3807">
            <v>1199</v>
          </cell>
          <cell r="I3807">
            <v>0</v>
          </cell>
          <cell r="AY3807">
            <v>0</v>
          </cell>
          <cell r="CK3807">
            <v>0</v>
          </cell>
          <cell r="CL3807">
            <v>0</v>
          </cell>
          <cell r="CM3807">
            <v>0</v>
          </cell>
        </row>
        <row r="3808">
          <cell r="F3808">
            <v>79370</v>
          </cell>
          <cell r="G3808">
            <v>79370</v>
          </cell>
          <cell r="H3808">
            <v>46352.09</v>
          </cell>
          <cell r="I3808">
            <v>1861.08</v>
          </cell>
          <cell r="AY3808">
            <v>0</v>
          </cell>
          <cell r="CK3808">
            <v>0</v>
          </cell>
          <cell r="CL3808">
            <v>0</v>
          </cell>
          <cell r="CM3808">
            <v>0</v>
          </cell>
        </row>
        <row r="3809">
          <cell r="F3809">
            <v>5595</v>
          </cell>
          <cell r="G3809">
            <v>25595</v>
          </cell>
          <cell r="H3809">
            <v>3246.16</v>
          </cell>
          <cell r="I3809">
            <v>0</v>
          </cell>
          <cell r="AY3809">
            <v>0</v>
          </cell>
          <cell r="CK3809">
            <v>0</v>
          </cell>
          <cell r="CL3809">
            <v>0</v>
          </cell>
          <cell r="CM3809">
            <v>0</v>
          </cell>
        </row>
        <row r="3810">
          <cell r="F3810">
            <v>10000</v>
          </cell>
          <cell r="G3810">
            <v>10000</v>
          </cell>
          <cell r="H3810">
            <v>0</v>
          </cell>
          <cell r="I3810">
            <v>0</v>
          </cell>
          <cell r="AY3810">
            <v>0</v>
          </cell>
          <cell r="CK3810">
            <v>0</v>
          </cell>
          <cell r="CL3810">
            <v>0</v>
          </cell>
          <cell r="CM3810">
            <v>0</v>
          </cell>
        </row>
        <row r="3811">
          <cell r="F3811">
            <v>34795</v>
          </cell>
          <cell r="G3811">
            <v>82795</v>
          </cell>
          <cell r="H3811">
            <v>24874.61</v>
          </cell>
          <cell r="I3811">
            <v>40159.86</v>
          </cell>
          <cell r="AY3811">
            <v>0</v>
          </cell>
          <cell r="CK3811">
            <v>0</v>
          </cell>
          <cell r="CL3811">
            <v>0</v>
          </cell>
          <cell r="CM3811">
            <v>0</v>
          </cell>
        </row>
        <row r="3812">
          <cell r="F3812">
            <v>5822</v>
          </cell>
          <cell r="G3812">
            <v>9722</v>
          </cell>
          <cell r="H3812">
            <v>9622</v>
          </cell>
          <cell r="I3812">
            <v>0</v>
          </cell>
          <cell r="AY3812">
            <v>0</v>
          </cell>
          <cell r="CK3812">
            <v>0</v>
          </cell>
          <cell r="CL3812">
            <v>0</v>
          </cell>
          <cell r="CM3812">
            <v>0</v>
          </cell>
        </row>
        <row r="3813">
          <cell r="F3813">
            <v>11077</v>
          </cell>
          <cell r="G3813">
            <v>8077</v>
          </cell>
          <cell r="H3813">
            <v>5923</v>
          </cell>
          <cell r="I3813">
            <v>1116</v>
          </cell>
          <cell r="AY3813">
            <v>0</v>
          </cell>
          <cell r="CK3813">
            <v>0</v>
          </cell>
          <cell r="CL3813">
            <v>0</v>
          </cell>
          <cell r="CM3813">
            <v>0</v>
          </cell>
        </row>
        <row r="3814">
          <cell r="F3814">
            <v>0</v>
          </cell>
          <cell r="G3814">
            <v>3000</v>
          </cell>
          <cell r="H3814">
            <v>1320.31</v>
          </cell>
          <cell r="I3814">
            <v>110</v>
          </cell>
          <cell r="AY3814">
            <v>0</v>
          </cell>
          <cell r="CK3814">
            <v>0</v>
          </cell>
          <cell r="CL3814">
            <v>0</v>
          </cell>
          <cell r="CM3814">
            <v>0</v>
          </cell>
        </row>
        <row r="3815">
          <cell r="F3815">
            <v>1000</v>
          </cell>
          <cell r="G3815">
            <v>2000</v>
          </cell>
          <cell r="H3815">
            <v>520.38</v>
          </cell>
          <cell r="I3815">
            <v>1</v>
          </cell>
          <cell r="AY3815">
            <v>0</v>
          </cell>
          <cell r="CK3815">
            <v>0</v>
          </cell>
          <cell r="CL3815">
            <v>0</v>
          </cell>
          <cell r="CM3815">
            <v>0</v>
          </cell>
        </row>
        <row r="3816">
          <cell r="F3816">
            <v>0</v>
          </cell>
          <cell r="G3816">
            <v>500</v>
          </cell>
          <cell r="H3816">
            <v>336.3</v>
          </cell>
          <cell r="I3816">
            <v>0</v>
          </cell>
          <cell r="AY3816">
            <v>0</v>
          </cell>
          <cell r="CK3816">
            <v>0</v>
          </cell>
          <cell r="CL3816">
            <v>0</v>
          </cell>
          <cell r="CM3816">
            <v>0</v>
          </cell>
        </row>
        <row r="3817">
          <cell r="F3817">
            <v>500</v>
          </cell>
          <cell r="G3817">
            <v>500</v>
          </cell>
          <cell r="H3817">
            <v>0</v>
          </cell>
          <cell r="I3817">
            <v>0</v>
          </cell>
          <cell r="AY3817">
            <v>0</v>
          </cell>
          <cell r="CK3817">
            <v>0</v>
          </cell>
          <cell r="CL3817">
            <v>0</v>
          </cell>
          <cell r="CM3817">
            <v>0</v>
          </cell>
        </row>
        <row r="3818">
          <cell r="F3818">
            <v>1000</v>
          </cell>
          <cell r="G3818">
            <v>1000</v>
          </cell>
          <cell r="H3818">
            <v>0</v>
          </cell>
          <cell r="I3818">
            <v>0</v>
          </cell>
          <cell r="AY3818">
            <v>0</v>
          </cell>
          <cell r="CK3818">
            <v>0</v>
          </cell>
          <cell r="CL3818">
            <v>0</v>
          </cell>
          <cell r="CM3818">
            <v>0</v>
          </cell>
        </row>
        <row r="3819">
          <cell r="F3819">
            <v>206224</v>
          </cell>
          <cell r="G3819">
            <v>206224</v>
          </cell>
          <cell r="H3819">
            <v>113113.25</v>
          </cell>
          <cell r="I3819">
            <v>3489.02</v>
          </cell>
          <cell r="AY3819">
            <v>1094.29</v>
          </cell>
          <cell r="CK3819">
            <v>0</v>
          </cell>
          <cell r="CL3819">
            <v>0</v>
          </cell>
          <cell r="CM3819">
            <v>0</v>
          </cell>
        </row>
        <row r="3820">
          <cell r="F3820">
            <v>364000</v>
          </cell>
          <cell r="G3820">
            <v>210600</v>
          </cell>
          <cell r="H3820">
            <v>97816.06</v>
          </cell>
          <cell r="I3820">
            <v>5568.73</v>
          </cell>
          <cell r="AY3820">
            <v>0</v>
          </cell>
          <cell r="CK3820">
            <v>0</v>
          </cell>
          <cell r="CL3820">
            <v>0</v>
          </cell>
          <cell r="CM3820">
            <v>0</v>
          </cell>
        </row>
        <row r="3821">
          <cell r="F3821">
            <v>445710</v>
          </cell>
          <cell r="G3821">
            <v>445710</v>
          </cell>
          <cell r="H3821">
            <v>342214.88</v>
          </cell>
          <cell r="I3821">
            <v>0</v>
          </cell>
          <cell r="AY3821">
            <v>48653</v>
          </cell>
          <cell r="CK3821">
            <v>0</v>
          </cell>
          <cell r="CL3821">
            <v>0</v>
          </cell>
          <cell r="CM3821">
            <v>0</v>
          </cell>
        </row>
        <row r="3822">
          <cell r="F3822">
            <v>789528</v>
          </cell>
          <cell r="G3822">
            <v>789528</v>
          </cell>
          <cell r="H3822">
            <v>630874</v>
          </cell>
          <cell r="I3822">
            <v>0</v>
          </cell>
          <cell r="AY3822">
            <v>70916.800000000003</v>
          </cell>
          <cell r="CK3822">
            <v>0</v>
          </cell>
          <cell r="CL3822">
            <v>0</v>
          </cell>
          <cell r="CM3822">
            <v>0</v>
          </cell>
        </row>
        <row r="3823">
          <cell r="F3823">
            <v>75226</v>
          </cell>
          <cell r="G3823">
            <v>75226</v>
          </cell>
          <cell r="H3823">
            <v>64883</v>
          </cell>
          <cell r="I3823">
            <v>0</v>
          </cell>
          <cell r="AY3823">
            <v>6942</v>
          </cell>
          <cell r="CK3823">
            <v>0</v>
          </cell>
          <cell r="CL3823">
            <v>0</v>
          </cell>
          <cell r="CM3823">
            <v>0</v>
          </cell>
        </row>
        <row r="3824">
          <cell r="F3824">
            <v>63828</v>
          </cell>
          <cell r="G3824">
            <v>63828</v>
          </cell>
          <cell r="H3824">
            <v>33089.269999999997</v>
          </cell>
          <cell r="I3824">
            <v>0</v>
          </cell>
          <cell r="AY3824">
            <v>0</v>
          </cell>
          <cell r="CK3824">
            <v>0</v>
          </cell>
          <cell r="CL3824">
            <v>0</v>
          </cell>
          <cell r="CM3824">
            <v>0</v>
          </cell>
        </row>
        <row r="3825">
          <cell r="F3825">
            <v>168945</v>
          </cell>
          <cell r="G3825">
            <v>168945</v>
          </cell>
          <cell r="H3825">
            <v>0</v>
          </cell>
          <cell r="I3825">
            <v>0</v>
          </cell>
          <cell r="AY3825">
            <v>0</v>
          </cell>
          <cell r="CK3825">
            <v>0</v>
          </cell>
          <cell r="CL3825">
            <v>0</v>
          </cell>
          <cell r="CM3825">
            <v>0</v>
          </cell>
        </row>
        <row r="3826">
          <cell r="F3826">
            <v>150274</v>
          </cell>
          <cell r="G3826">
            <v>150274</v>
          </cell>
          <cell r="H3826">
            <v>96306.43</v>
          </cell>
          <cell r="I3826">
            <v>0</v>
          </cell>
          <cell r="AY3826">
            <v>0</v>
          </cell>
          <cell r="CK3826">
            <v>0</v>
          </cell>
          <cell r="CL3826">
            <v>0</v>
          </cell>
          <cell r="CM3826">
            <v>0</v>
          </cell>
        </row>
        <row r="3827">
          <cell r="F3827">
            <v>125122</v>
          </cell>
          <cell r="G3827">
            <v>125122</v>
          </cell>
          <cell r="H3827">
            <v>97101.18</v>
          </cell>
          <cell r="I3827">
            <v>0</v>
          </cell>
          <cell r="AY3827">
            <v>10953.3</v>
          </cell>
          <cell r="CK3827">
            <v>0</v>
          </cell>
          <cell r="CL3827">
            <v>0</v>
          </cell>
          <cell r="CM3827">
            <v>0</v>
          </cell>
        </row>
        <row r="3828">
          <cell r="F3828">
            <v>20369</v>
          </cell>
          <cell r="G3828">
            <v>20369</v>
          </cell>
          <cell r="H3828">
            <v>16065.61</v>
          </cell>
          <cell r="I3828">
            <v>0</v>
          </cell>
          <cell r="AY3828">
            <v>1817.81</v>
          </cell>
          <cell r="CK3828">
            <v>0</v>
          </cell>
          <cell r="CL3828">
            <v>0</v>
          </cell>
          <cell r="CM3828">
            <v>0</v>
          </cell>
        </row>
        <row r="3829">
          <cell r="F3829">
            <v>39600</v>
          </cell>
          <cell r="G3829">
            <v>39600</v>
          </cell>
          <cell r="H3829">
            <v>31588.87</v>
          </cell>
          <cell r="I3829">
            <v>0</v>
          </cell>
          <cell r="AY3829">
            <v>3510</v>
          </cell>
          <cell r="CK3829">
            <v>0</v>
          </cell>
          <cell r="CL3829">
            <v>0</v>
          </cell>
          <cell r="CM3829">
            <v>0</v>
          </cell>
        </row>
        <row r="3830">
          <cell r="F3830">
            <v>19308</v>
          </cell>
          <cell r="G3830">
            <v>20372.259999999998</v>
          </cell>
          <cell r="H3830">
            <v>20372.259999999998</v>
          </cell>
          <cell r="I3830">
            <v>0</v>
          </cell>
          <cell r="AY3830">
            <v>0</v>
          </cell>
          <cell r="CK3830">
            <v>0</v>
          </cell>
          <cell r="CL3830">
            <v>0</v>
          </cell>
          <cell r="CM3830">
            <v>0</v>
          </cell>
        </row>
        <row r="3831">
          <cell r="F3831">
            <v>102257</v>
          </cell>
          <cell r="G3831">
            <v>102257</v>
          </cell>
          <cell r="H3831">
            <v>72863.47</v>
          </cell>
          <cell r="I3831">
            <v>0</v>
          </cell>
          <cell r="AY3831">
            <v>7725.99</v>
          </cell>
          <cell r="CK3831">
            <v>0</v>
          </cell>
          <cell r="CL3831">
            <v>0</v>
          </cell>
          <cell r="CM3831">
            <v>0</v>
          </cell>
        </row>
        <row r="3832">
          <cell r="F3832">
            <v>2023</v>
          </cell>
          <cell r="G3832">
            <v>2023</v>
          </cell>
          <cell r="H3832">
            <v>1098.5</v>
          </cell>
          <cell r="I3832">
            <v>0</v>
          </cell>
          <cell r="AY3832">
            <v>0</v>
          </cell>
          <cell r="CK3832">
            <v>0</v>
          </cell>
          <cell r="CL3832">
            <v>0</v>
          </cell>
          <cell r="CM3832">
            <v>0</v>
          </cell>
        </row>
        <row r="3833">
          <cell r="F3833">
            <v>11944</v>
          </cell>
          <cell r="G3833">
            <v>12129.14</v>
          </cell>
          <cell r="H3833">
            <v>9738</v>
          </cell>
          <cell r="I3833">
            <v>0</v>
          </cell>
          <cell r="AY3833">
            <v>777.08</v>
          </cell>
          <cell r="CK3833">
            <v>0</v>
          </cell>
          <cell r="CL3833">
            <v>0</v>
          </cell>
          <cell r="CM3833">
            <v>0</v>
          </cell>
        </row>
        <row r="3834">
          <cell r="F3834">
            <v>16723</v>
          </cell>
          <cell r="G3834">
            <v>16723</v>
          </cell>
          <cell r="H3834">
            <v>8389.82</v>
          </cell>
          <cell r="I3834">
            <v>0</v>
          </cell>
          <cell r="AY3834">
            <v>960.16</v>
          </cell>
          <cell r="CK3834">
            <v>0</v>
          </cell>
          <cell r="CL3834">
            <v>0</v>
          </cell>
          <cell r="CM3834">
            <v>0</v>
          </cell>
        </row>
        <row r="3835">
          <cell r="F3835">
            <v>0</v>
          </cell>
          <cell r="G3835">
            <v>6776</v>
          </cell>
          <cell r="H3835">
            <v>6776</v>
          </cell>
          <cell r="I3835">
            <v>0</v>
          </cell>
          <cell r="AY3835">
            <v>0</v>
          </cell>
          <cell r="CK3835">
            <v>0</v>
          </cell>
          <cell r="CL3835">
            <v>0</v>
          </cell>
          <cell r="CM3835">
            <v>0</v>
          </cell>
        </row>
        <row r="3836">
          <cell r="F3836">
            <v>15000</v>
          </cell>
          <cell r="G3836">
            <v>15000</v>
          </cell>
          <cell r="H3836">
            <v>11975.04</v>
          </cell>
          <cell r="I3836">
            <v>0</v>
          </cell>
          <cell r="AY3836">
            <v>3508.45</v>
          </cell>
          <cell r="CK3836">
            <v>0</v>
          </cell>
          <cell r="CL3836">
            <v>0</v>
          </cell>
          <cell r="CM3836">
            <v>0</v>
          </cell>
        </row>
        <row r="3837">
          <cell r="F3837">
            <v>0</v>
          </cell>
          <cell r="G3837">
            <v>504000</v>
          </cell>
          <cell r="H3837">
            <v>504000</v>
          </cell>
          <cell r="I3837">
            <v>0</v>
          </cell>
          <cell r="AY3837">
            <v>0</v>
          </cell>
          <cell r="CK3837">
            <v>0</v>
          </cell>
          <cell r="CL3837">
            <v>0</v>
          </cell>
          <cell r="CM3837">
            <v>0</v>
          </cell>
        </row>
        <row r="3838">
          <cell r="F3838">
            <v>0</v>
          </cell>
          <cell r="G3838">
            <v>25200</v>
          </cell>
          <cell r="H3838">
            <v>25200</v>
          </cell>
          <cell r="I3838">
            <v>0</v>
          </cell>
          <cell r="AY3838">
            <v>0</v>
          </cell>
          <cell r="CK3838">
            <v>0</v>
          </cell>
          <cell r="CL3838">
            <v>0</v>
          </cell>
          <cell r="CM3838">
            <v>0</v>
          </cell>
        </row>
        <row r="3839">
          <cell r="F3839">
            <v>0</v>
          </cell>
          <cell r="G3839">
            <v>30946.92</v>
          </cell>
          <cell r="H3839">
            <v>30946.92</v>
          </cell>
          <cell r="I3839">
            <v>0</v>
          </cell>
          <cell r="AY3839">
            <v>0</v>
          </cell>
          <cell r="CK3839">
            <v>0</v>
          </cell>
          <cell r="CL3839">
            <v>0</v>
          </cell>
          <cell r="CM3839">
            <v>0</v>
          </cell>
        </row>
        <row r="3840">
          <cell r="F3840">
            <v>0</v>
          </cell>
          <cell r="G3840">
            <v>5627.18</v>
          </cell>
          <cell r="H3840">
            <v>5627.18</v>
          </cell>
          <cell r="I3840">
            <v>0</v>
          </cell>
          <cell r="AY3840">
            <v>0</v>
          </cell>
          <cell r="CK3840">
            <v>0</v>
          </cell>
          <cell r="CL3840">
            <v>0</v>
          </cell>
          <cell r="CM3840">
            <v>0</v>
          </cell>
        </row>
        <row r="3841">
          <cell r="F3841">
            <v>0</v>
          </cell>
          <cell r="G3841">
            <v>4095</v>
          </cell>
          <cell r="H3841">
            <v>4095</v>
          </cell>
          <cell r="I3841">
            <v>0</v>
          </cell>
          <cell r="AY3841">
            <v>0</v>
          </cell>
          <cell r="CK3841">
            <v>0</v>
          </cell>
          <cell r="CL3841">
            <v>0</v>
          </cell>
          <cell r="CM3841">
            <v>0</v>
          </cell>
        </row>
        <row r="3842">
          <cell r="F3842">
            <v>0</v>
          </cell>
          <cell r="G3842">
            <v>19200</v>
          </cell>
          <cell r="H3842">
            <v>19200</v>
          </cell>
          <cell r="I3842">
            <v>0</v>
          </cell>
          <cell r="AY3842">
            <v>0</v>
          </cell>
          <cell r="CK3842">
            <v>0</v>
          </cell>
          <cell r="CL3842">
            <v>0</v>
          </cell>
          <cell r="CM3842">
            <v>0</v>
          </cell>
        </row>
        <row r="3843">
          <cell r="F3843">
            <v>0</v>
          </cell>
          <cell r="G3843">
            <v>75125.399999999994</v>
          </cell>
          <cell r="H3843">
            <v>75125.399999999994</v>
          </cell>
          <cell r="I3843">
            <v>0</v>
          </cell>
          <cell r="AY3843">
            <v>0</v>
          </cell>
          <cell r="CK3843">
            <v>0</v>
          </cell>
          <cell r="CL3843">
            <v>0</v>
          </cell>
          <cell r="CM3843">
            <v>0</v>
          </cell>
        </row>
        <row r="3844"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CK3844">
            <v>0</v>
          </cell>
          <cell r="CL3844">
            <v>0</v>
          </cell>
          <cell r="CM3844">
            <v>0</v>
          </cell>
        </row>
        <row r="3845">
          <cell r="F3845">
            <v>9603828</v>
          </cell>
          <cell r="G3845">
            <v>9603828</v>
          </cell>
          <cell r="H3845">
            <v>7468764.5800000001</v>
          </cell>
          <cell r="I3845">
            <v>0</v>
          </cell>
          <cell r="AY3845">
            <v>848518.95</v>
          </cell>
          <cell r="CK3845">
            <v>0</v>
          </cell>
          <cell r="CL3845">
            <v>0</v>
          </cell>
          <cell r="CM3845">
            <v>0</v>
          </cell>
        </row>
        <row r="3846">
          <cell r="F3846">
            <v>0</v>
          </cell>
          <cell r="G3846">
            <v>229558.26</v>
          </cell>
          <cell r="H3846">
            <v>229558.26</v>
          </cell>
          <cell r="I3846">
            <v>0</v>
          </cell>
          <cell r="AY3846">
            <v>0</v>
          </cell>
          <cell r="CK3846">
            <v>0</v>
          </cell>
          <cell r="CL3846">
            <v>0</v>
          </cell>
          <cell r="CM3846">
            <v>0</v>
          </cell>
        </row>
        <row r="3847">
          <cell r="F3847">
            <v>287476</v>
          </cell>
          <cell r="G3847">
            <v>292118</v>
          </cell>
          <cell r="H3847">
            <v>256323.5</v>
          </cell>
          <cell r="I3847">
            <v>0</v>
          </cell>
          <cell r="AY3847">
            <v>28277</v>
          </cell>
          <cell r="CK3847">
            <v>0</v>
          </cell>
          <cell r="CL3847">
            <v>0</v>
          </cell>
          <cell r="CM3847">
            <v>0</v>
          </cell>
        </row>
        <row r="3848">
          <cell r="F3848">
            <v>719660</v>
          </cell>
          <cell r="G3848">
            <v>719660</v>
          </cell>
          <cell r="H3848">
            <v>335009</v>
          </cell>
          <cell r="I3848">
            <v>0</v>
          </cell>
          <cell r="AY3848">
            <v>1017.56</v>
          </cell>
          <cell r="CK3848">
            <v>0</v>
          </cell>
          <cell r="CL3848">
            <v>0</v>
          </cell>
          <cell r="CM3848">
            <v>0</v>
          </cell>
        </row>
        <row r="3849">
          <cell r="F3849">
            <v>1928082</v>
          </cell>
          <cell r="G3849">
            <v>1928082</v>
          </cell>
          <cell r="H3849">
            <v>226.26</v>
          </cell>
          <cell r="I3849">
            <v>0</v>
          </cell>
          <cell r="AY3849">
            <v>0</v>
          </cell>
          <cell r="CK3849">
            <v>0</v>
          </cell>
          <cell r="CL3849">
            <v>0</v>
          </cell>
          <cell r="CM3849">
            <v>0</v>
          </cell>
        </row>
        <row r="3850">
          <cell r="F3850">
            <v>0</v>
          </cell>
          <cell r="G3850">
            <v>101230.32</v>
          </cell>
          <cell r="H3850">
            <v>50615.16</v>
          </cell>
          <cell r="I3850">
            <v>0</v>
          </cell>
          <cell r="AY3850">
            <v>0</v>
          </cell>
          <cell r="CK3850">
            <v>0</v>
          </cell>
          <cell r="CL3850">
            <v>0</v>
          </cell>
          <cell r="CM3850">
            <v>0</v>
          </cell>
        </row>
        <row r="3851">
          <cell r="F3851">
            <v>1392030</v>
          </cell>
          <cell r="G3851">
            <v>1392030</v>
          </cell>
          <cell r="H3851">
            <v>1050701</v>
          </cell>
          <cell r="I3851">
            <v>0</v>
          </cell>
          <cell r="AY3851">
            <v>120950.93</v>
          </cell>
          <cell r="CK3851">
            <v>0</v>
          </cell>
          <cell r="CL3851">
            <v>0</v>
          </cell>
          <cell r="CM3851">
            <v>0</v>
          </cell>
        </row>
        <row r="3852">
          <cell r="F3852">
            <v>233890</v>
          </cell>
          <cell r="G3852">
            <v>233890</v>
          </cell>
          <cell r="H3852">
            <v>180739.8</v>
          </cell>
          <cell r="I3852">
            <v>0</v>
          </cell>
          <cell r="AY3852">
            <v>20853.37</v>
          </cell>
          <cell r="CK3852">
            <v>0</v>
          </cell>
          <cell r="CL3852">
            <v>0</v>
          </cell>
          <cell r="CM3852">
            <v>0</v>
          </cell>
        </row>
        <row r="3853">
          <cell r="F3853">
            <v>343200</v>
          </cell>
          <cell r="G3853">
            <v>343200</v>
          </cell>
          <cell r="H3853">
            <v>266004.51</v>
          </cell>
          <cell r="I3853">
            <v>0</v>
          </cell>
          <cell r="AY3853">
            <v>30381</v>
          </cell>
          <cell r="CK3853">
            <v>0</v>
          </cell>
          <cell r="CL3853">
            <v>0</v>
          </cell>
          <cell r="CM3853">
            <v>0</v>
          </cell>
        </row>
        <row r="3854">
          <cell r="F3854">
            <v>219842</v>
          </cell>
          <cell r="G3854">
            <v>227270.38</v>
          </cell>
          <cell r="H3854">
            <v>227270.38</v>
          </cell>
          <cell r="I3854">
            <v>0</v>
          </cell>
          <cell r="AY3854">
            <v>0</v>
          </cell>
          <cell r="CK3854">
            <v>0</v>
          </cell>
          <cell r="CL3854">
            <v>0</v>
          </cell>
          <cell r="CM3854">
            <v>0</v>
          </cell>
        </row>
        <row r="3855">
          <cell r="F3855">
            <v>1272726</v>
          </cell>
          <cell r="G3855">
            <v>1272726</v>
          </cell>
          <cell r="H3855">
            <v>862310.06</v>
          </cell>
          <cell r="I3855">
            <v>0</v>
          </cell>
          <cell r="AY3855">
            <v>92021.48</v>
          </cell>
          <cell r="CK3855">
            <v>0</v>
          </cell>
          <cell r="CL3855">
            <v>0</v>
          </cell>
          <cell r="CM3855">
            <v>0</v>
          </cell>
        </row>
        <row r="3856">
          <cell r="F3856">
            <v>3523</v>
          </cell>
          <cell r="G3856">
            <v>3523</v>
          </cell>
          <cell r="H3856">
            <v>2314.6</v>
          </cell>
          <cell r="I3856">
            <v>0</v>
          </cell>
          <cell r="AY3856">
            <v>0</v>
          </cell>
          <cell r="CK3856">
            <v>0</v>
          </cell>
          <cell r="CL3856">
            <v>0</v>
          </cell>
          <cell r="CM3856">
            <v>0</v>
          </cell>
        </row>
        <row r="3857">
          <cell r="F3857">
            <v>91694</v>
          </cell>
          <cell r="G3857">
            <v>91694</v>
          </cell>
          <cell r="H3857">
            <v>50844.69</v>
          </cell>
          <cell r="I3857">
            <v>0</v>
          </cell>
          <cell r="AY3857">
            <v>0</v>
          </cell>
          <cell r="CK3857">
            <v>0</v>
          </cell>
          <cell r="CL3857">
            <v>0</v>
          </cell>
          <cell r="CM3857">
            <v>0</v>
          </cell>
        </row>
        <row r="3858">
          <cell r="F3858">
            <v>70342</v>
          </cell>
          <cell r="G3858">
            <v>70342</v>
          </cell>
          <cell r="H3858">
            <v>61405</v>
          </cell>
          <cell r="I3858">
            <v>0</v>
          </cell>
          <cell r="AY3858">
            <v>7372.78</v>
          </cell>
          <cell r="CK3858">
            <v>0</v>
          </cell>
          <cell r="CL3858">
            <v>0</v>
          </cell>
          <cell r="CM3858">
            <v>0</v>
          </cell>
        </row>
        <row r="3859">
          <cell r="F3859">
            <v>68700</v>
          </cell>
          <cell r="G3859">
            <v>68700</v>
          </cell>
          <cell r="H3859">
            <v>41272.589999999997</v>
          </cell>
          <cell r="I3859">
            <v>0</v>
          </cell>
          <cell r="AY3859">
            <v>4935.21</v>
          </cell>
          <cell r="CK3859">
            <v>0</v>
          </cell>
          <cell r="CL3859">
            <v>0</v>
          </cell>
          <cell r="CM3859">
            <v>0</v>
          </cell>
        </row>
        <row r="3860">
          <cell r="F3860">
            <v>43596</v>
          </cell>
          <cell r="G3860">
            <v>43596</v>
          </cell>
          <cell r="H3860">
            <v>27637.13</v>
          </cell>
          <cell r="I3860">
            <v>0</v>
          </cell>
          <cell r="AY3860">
            <v>0</v>
          </cell>
          <cell r="CK3860">
            <v>0</v>
          </cell>
          <cell r="CL3860">
            <v>0</v>
          </cell>
          <cell r="CM3860">
            <v>0</v>
          </cell>
        </row>
        <row r="3861">
          <cell r="F3861">
            <v>1734851</v>
          </cell>
          <cell r="G3861">
            <v>1734851</v>
          </cell>
          <cell r="H3861">
            <v>1375407.5</v>
          </cell>
          <cell r="I3861">
            <v>145282.5</v>
          </cell>
          <cell r="AY3861">
            <v>66000</v>
          </cell>
          <cell r="CK3861">
            <v>0</v>
          </cell>
          <cell r="CL3861">
            <v>0</v>
          </cell>
          <cell r="CM3861">
            <v>0</v>
          </cell>
        </row>
        <row r="3862">
          <cell r="F3862">
            <v>110000</v>
          </cell>
          <cell r="G3862">
            <v>170000</v>
          </cell>
          <cell r="H3862">
            <v>158124.99</v>
          </cell>
          <cell r="I3862">
            <v>0</v>
          </cell>
          <cell r="AY3862">
            <v>0</v>
          </cell>
          <cell r="CK3862">
            <v>0</v>
          </cell>
          <cell r="CL3862">
            <v>0</v>
          </cell>
          <cell r="CM3862">
            <v>0</v>
          </cell>
        </row>
        <row r="3863">
          <cell r="F3863">
            <v>2162</v>
          </cell>
          <cell r="G3863">
            <v>2162</v>
          </cell>
          <cell r="H3863">
            <v>1747.65</v>
          </cell>
          <cell r="I3863">
            <v>0</v>
          </cell>
          <cell r="AY3863">
            <v>0</v>
          </cell>
          <cell r="CK3863">
            <v>0</v>
          </cell>
          <cell r="CL3863">
            <v>0</v>
          </cell>
          <cell r="CM3863">
            <v>0</v>
          </cell>
        </row>
        <row r="3864">
          <cell r="F3864">
            <v>1127</v>
          </cell>
          <cell r="G3864">
            <v>1127</v>
          </cell>
          <cell r="H3864">
            <v>690</v>
          </cell>
          <cell r="I3864">
            <v>0</v>
          </cell>
          <cell r="AY3864">
            <v>0</v>
          </cell>
          <cell r="CK3864">
            <v>0</v>
          </cell>
          <cell r="CL3864">
            <v>0</v>
          </cell>
          <cell r="CM3864">
            <v>0</v>
          </cell>
        </row>
        <row r="3865">
          <cell r="F3865">
            <v>53813</v>
          </cell>
          <cell r="G3865">
            <v>53813</v>
          </cell>
          <cell r="H3865">
            <v>4948.63</v>
          </cell>
          <cell r="I3865">
            <v>521.70000000000005</v>
          </cell>
          <cell r="AY3865">
            <v>0</v>
          </cell>
          <cell r="CK3865">
            <v>0</v>
          </cell>
          <cell r="CL3865">
            <v>0</v>
          </cell>
          <cell r="CM3865">
            <v>0</v>
          </cell>
        </row>
        <row r="3866">
          <cell r="F3866">
            <v>1119</v>
          </cell>
          <cell r="G3866">
            <v>1119</v>
          </cell>
          <cell r="H3866">
            <v>0</v>
          </cell>
          <cell r="I3866">
            <v>0</v>
          </cell>
          <cell r="AY3866">
            <v>0</v>
          </cell>
          <cell r="CK3866">
            <v>0</v>
          </cell>
          <cell r="CL3866">
            <v>0</v>
          </cell>
          <cell r="CM3866">
            <v>0</v>
          </cell>
        </row>
        <row r="3867">
          <cell r="F3867">
            <v>72000</v>
          </cell>
          <cell r="G3867">
            <v>72000</v>
          </cell>
          <cell r="H3867">
            <v>53333.25</v>
          </cell>
          <cell r="I3867">
            <v>7530.79</v>
          </cell>
          <cell r="AY3867">
            <v>0</v>
          </cell>
          <cell r="CK3867">
            <v>0</v>
          </cell>
          <cell r="CL3867">
            <v>0</v>
          </cell>
          <cell r="CM3867">
            <v>0</v>
          </cell>
        </row>
        <row r="3868">
          <cell r="F3868">
            <v>7856</v>
          </cell>
          <cell r="G3868">
            <v>7856</v>
          </cell>
          <cell r="H3868">
            <v>4863.1899999999996</v>
          </cell>
          <cell r="I3868">
            <v>740</v>
          </cell>
          <cell r="AY3868">
            <v>0</v>
          </cell>
          <cell r="CK3868">
            <v>0</v>
          </cell>
          <cell r="CL3868">
            <v>0</v>
          </cell>
          <cell r="CM3868">
            <v>0</v>
          </cell>
        </row>
        <row r="3869">
          <cell r="F3869">
            <v>29616</v>
          </cell>
          <cell r="G3869">
            <v>29616</v>
          </cell>
          <cell r="H3869">
            <v>16910.98</v>
          </cell>
          <cell r="I3869">
            <v>4000</v>
          </cell>
          <cell r="AY3869">
            <v>0</v>
          </cell>
          <cell r="CK3869">
            <v>0</v>
          </cell>
          <cell r="CL3869">
            <v>0</v>
          </cell>
          <cell r="CM3869">
            <v>0</v>
          </cell>
        </row>
        <row r="3870">
          <cell r="F3870">
            <v>25312</v>
          </cell>
          <cell r="G3870">
            <v>25312</v>
          </cell>
          <cell r="H3870">
            <v>12161.1</v>
          </cell>
          <cell r="I3870">
            <v>900</v>
          </cell>
          <cell r="AY3870">
            <v>0</v>
          </cell>
          <cell r="CK3870">
            <v>0</v>
          </cell>
          <cell r="CL3870">
            <v>0</v>
          </cell>
          <cell r="CM3870">
            <v>0</v>
          </cell>
        </row>
        <row r="3871">
          <cell r="F3871">
            <v>5603</v>
          </cell>
          <cell r="G3871">
            <v>5603</v>
          </cell>
          <cell r="H3871">
            <v>2808</v>
          </cell>
          <cell r="I3871">
            <v>0</v>
          </cell>
          <cell r="AY3871">
            <v>0</v>
          </cell>
          <cell r="CK3871">
            <v>0</v>
          </cell>
          <cell r="CL3871">
            <v>0</v>
          </cell>
          <cell r="CM3871">
            <v>0</v>
          </cell>
        </row>
        <row r="3872">
          <cell r="F3872">
            <v>23216</v>
          </cell>
          <cell r="G3872">
            <v>23216</v>
          </cell>
          <cell r="H3872">
            <v>16082.88</v>
          </cell>
          <cell r="I3872">
            <v>0</v>
          </cell>
          <cell r="AY3872">
            <v>0</v>
          </cell>
          <cell r="CK3872">
            <v>0</v>
          </cell>
          <cell r="CL3872">
            <v>0</v>
          </cell>
          <cell r="CM3872">
            <v>0</v>
          </cell>
        </row>
        <row r="3873">
          <cell r="F3873">
            <v>1386</v>
          </cell>
          <cell r="G3873">
            <v>1386</v>
          </cell>
          <cell r="H3873">
            <v>869</v>
          </cell>
          <cell r="I3873">
            <v>0</v>
          </cell>
          <cell r="AY3873">
            <v>0</v>
          </cell>
          <cell r="CK3873">
            <v>0</v>
          </cell>
          <cell r="CL3873">
            <v>0</v>
          </cell>
          <cell r="CM3873">
            <v>0</v>
          </cell>
        </row>
        <row r="3874">
          <cell r="F3874">
            <v>3739</v>
          </cell>
          <cell r="G3874">
            <v>3739</v>
          </cell>
          <cell r="H3874">
            <v>2180.7199999999998</v>
          </cell>
          <cell r="I3874">
            <v>575</v>
          </cell>
          <cell r="AY3874">
            <v>0</v>
          </cell>
          <cell r="CK3874">
            <v>0</v>
          </cell>
          <cell r="CL3874">
            <v>0</v>
          </cell>
          <cell r="CM3874">
            <v>0</v>
          </cell>
        </row>
        <row r="3875">
          <cell r="F3875">
            <v>25669</v>
          </cell>
          <cell r="G3875">
            <v>25669</v>
          </cell>
          <cell r="H3875">
            <v>0</v>
          </cell>
          <cell r="I3875">
            <v>0</v>
          </cell>
          <cell r="AY3875">
            <v>0</v>
          </cell>
          <cell r="CK3875">
            <v>0</v>
          </cell>
          <cell r="CL3875">
            <v>0</v>
          </cell>
          <cell r="CM3875">
            <v>0</v>
          </cell>
        </row>
        <row r="3876">
          <cell r="F3876">
            <v>500</v>
          </cell>
          <cell r="G3876">
            <v>500</v>
          </cell>
          <cell r="H3876">
            <v>0</v>
          </cell>
          <cell r="I3876">
            <v>0</v>
          </cell>
          <cell r="AY3876">
            <v>0</v>
          </cell>
          <cell r="CK3876">
            <v>0</v>
          </cell>
          <cell r="CL3876">
            <v>0</v>
          </cell>
          <cell r="CM3876">
            <v>0</v>
          </cell>
        </row>
        <row r="3877">
          <cell r="F3877">
            <v>155691</v>
          </cell>
          <cell r="G3877">
            <v>155691</v>
          </cell>
          <cell r="H3877">
            <v>83049.16</v>
          </cell>
          <cell r="I3877">
            <v>1578.96</v>
          </cell>
          <cell r="AY3877">
            <v>1381.7</v>
          </cell>
          <cell r="CK3877">
            <v>0</v>
          </cell>
          <cell r="CL3877">
            <v>0</v>
          </cell>
          <cell r="CM3877">
            <v>0</v>
          </cell>
        </row>
        <row r="3878">
          <cell r="F3878">
            <v>816084</v>
          </cell>
          <cell r="G3878">
            <v>816084</v>
          </cell>
          <cell r="H3878">
            <v>637479.49</v>
          </cell>
          <cell r="I3878">
            <v>0</v>
          </cell>
          <cell r="AY3878">
            <v>71407</v>
          </cell>
          <cell r="CK3878">
            <v>0</v>
          </cell>
          <cell r="CL3878">
            <v>0</v>
          </cell>
          <cell r="CM3878">
            <v>0</v>
          </cell>
        </row>
        <row r="3879">
          <cell r="F3879">
            <v>0</v>
          </cell>
          <cell r="G3879">
            <v>15528.21</v>
          </cell>
          <cell r="H3879">
            <v>15528.21</v>
          </cell>
          <cell r="I3879">
            <v>0</v>
          </cell>
          <cell r="AY3879">
            <v>0</v>
          </cell>
          <cell r="CK3879">
            <v>0</v>
          </cell>
          <cell r="CL3879">
            <v>0</v>
          </cell>
          <cell r="CM3879">
            <v>0</v>
          </cell>
        </row>
        <row r="3880">
          <cell r="F3880">
            <v>36055</v>
          </cell>
          <cell r="G3880">
            <v>36055</v>
          </cell>
          <cell r="H3880">
            <v>30591</v>
          </cell>
          <cell r="I3880">
            <v>0</v>
          </cell>
          <cell r="AY3880">
            <v>3399</v>
          </cell>
          <cell r="CK3880">
            <v>0</v>
          </cell>
          <cell r="CL3880">
            <v>0</v>
          </cell>
          <cell r="CM3880">
            <v>0</v>
          </cell>
        </row>
        <row r="3881">
          <cell r="F3881">
            <v>70012</v>
          </cell>
          <cell r="G3881">
            <v>70012</v>
          </cell>
          <cell r="H3881">
            <v>30536.14</v>
          </cell>
          <cell r="I3881">
            <v>0</v>
          </cell>
          <cell r="AY3881">
            <v>0</v>
          </cell>
          <cell r="CK3881">
            <v>0</v>
          </cell>
          <cell r="CL3881">
            <v>0</v>
          </cell>
          <cell r="CM3881">
            <v>0</v>
          </cell>
        </row>
        <row r="3882">
          <cell r="F3882">
            <v>166236</v>
          </cell>
          <cell r="G3882">
            <v>166236</v>
          </cell>
          <cell r="H3882">
            <v>0</v>
          </cell>
          <cell r="I3882">
            <v>0</v>
          </cell>
          <cell r="AY3882">
            <v>0</v>
          </cell>
          <cell r="CK3882">
            <v>0</v>
          </cell>
          <cell r="CL3882">
            <v>0</v>
          </cell>
          <cell r="CM3882">
            <v>0</v>
          </cell>
        </row>
        <row r="3883">
          <cell r="F3883">
            <v>111674</v>
          </cell>
          <cell r="G3883">
            <v>111674</v>
          </cell>
          <cell r="H3883">
            <v>85281.79</v>
          </cell>
          <cell r="I3883">
            <v>0</v>
          </cell>
          <cell r="AY3883">
            <v>9706.43</v>
          </cell>
          <cell r="CK3883">
            <v>0</v>
          </cell>
          <cell r="CL3883">
            <v>0</v>
          </cell>
          <cell r="CM3883">
            <v>0</v>
          </cell>
        </row>
        <row r="3884">
          <cell r="F3884">
            <v>18889</v>
          </cell>
          <cell r="G3884">
            <v>18889</v>
          </cell>
          <cell r="H3884">
            <v>14744.42</v>
          </cell>
          <cell r="I3884">
            <v>0</v>
          </cell>
          <cell r="AY3884">
            <v>1682.81</v>
          </cell>
          <cell r="CK3884">
            <v>0</v>
          </cell>
          <cell r="CL3884">
            <v>0</v>
          </cell>
          <cell r="CM3884">
            <v>0</v>
          </cell>
        </row>
        <row r="3885">
          <cell r="F3885">
            <v>26400</v>
          </cell>
          <cell r="G3885">
            <v>26400</v>
          </cell>
          <cell r="H3885">
            <v>20765.8</v>
          </cell>
          <cell r="I3885">
            <v>0</v>
          </cell>
          <cell r="AY3885">
            <v>2340</v>
          </cell>
          <cell r="CK3885">
            <v>0</v>
          </cell>
          <cell r="CL3885">
            <v>0</v>
          </cell>
          <cell r="CM3885">
            <v>0</v>
          </cell>
        </row>
        <row r="3886">
          <cell r="F3886">
            <v>18998</v>
          </cell>
          <cell r="G3886">
            <v>19948.240000000002</v>
          </cell>
          <cell r="H3886">
            <v>19948.240000000002</v>
          </cell>
          <cell r="I3886">
            <v>0</v>
          </cell>
          <cell r="AY3886">
            <v>0</v>
          </cell>
          <cell r="CK3886">
            <v>0</v>
          </cell>
          <cell r="CL3886">
            <v>0</v>
          </cell>
          <cell r="CM3886">
            <v>0</v>
          </cell>
        </row>
        <row r="3887">
          <cell r="F3887">
            <v>113352</v>
          </cell>
          <cell r="G3887">
            <v>113352</v>
          </cell>
          <cell r="H3887">
            <v>78146.259999999995</v>
          </cell>
          <cell r="I3887">
            <v>0</v>
          </cell>
          <cell r="AY3887">
            <v>8271.7900000000009</v>
          </cell>
          <cell r="CK3887">
            <v>0</v>
          </cell>
          <cell r="CL3887">
            <v>0</v>
          </cell>
          <cell r="CM3887">
            <v>0</v>
          </cell>
        </row>
        <row r="3888">
          <cell r="F3888">
            <v>5972</v>
          </cell>
          <cell r="G3888">
            <v>6064.57</v>
          </cell>
          <cell r="H3888">
            <v>4869</v>
          </cell>
          <cell r="I3888">
            <v>0</v>
          </cell>
          <cell r="AY3888">
            <v>388.54</v>
          </cell>
          <cell r="CK3888">
            <v>0</v>
          </cell>
          <cell r="CL3888">
            <v>0</v>
          </cell>
          <cell r="CM3888">
            <v>0</v>
          </cell>
        </row>
        <row r="3889">
          <cell r="F3889">
            <v>6788</v>
          </cell>
          <cell r="G3889">
            <v>6788</v>
          </cell>
          <cell r="H3889">
            <v>2730.49</v>
          </cell>
          <cell r="I3889">
            <v>0</v>
          </cell>
          <cell r="AY3889">
            <v>326.5</v>
          </cell>
          <cell r="CK3889">
            <v>0</v>
          </cell>
          <cell r="CL3889">
            <v>0</v>
          </cell>
          <cell r="CM3889">
            <v>0</v>
          </cell>
        </row>
        <row r="3890">
          <cell r="F3890">
            <v>3579264</v>
          </cell>
          <cell r="G3890">
            <v>3579264</v>
          </cell>
          <cell r="H3890">
            <v>2830796.83</v>
          </cell>
          <cell r="I3890">
            <v>0</v>
          </cell>
          <cell r="AY3890">
            <v>314240.32</v>
          </cell>
          <cell r="CK3890">
            <v>0</v>
          </cell>
          <cell r="CL3890">
            <v>0</v>
          </cell>
          <cell r="CM3890">
            <v>0</v>
          </cell>
        </row>
        <row r="3891">
          <cell r="F3891">
            <v>0</v>
          </cell>
          <cell r="G3891">
            <v>71135.360000000001</v>
          </cell>
          <cell r="H3891">
            <v>71135.360000000001</v>
          </cell>
          <cell r="I3891">
            <v>0</v>
          </cell>
          <cell r="AY3891">
            <v>0</v>
          </cell>
          <cell r="CK3891">
            <v>0</v>
          </cell>
          <cell r="CL3891">
            <v>0</v>
          </cell>
          <cell r="CM3891">
            <v>0</v>
          </cell>
        </row>
        <row r="3892">
          <cell r="F3892">
            <v>82273</v>
          </cell>
          <cell r="G3892">
            <v>83055</v>
          </cell>
          <cell r="H3892">
            <v>83055</v>
          </cell>
          <cell r="I3892">
            <v>0</v>
          </cell>
          <cell r="AY3892">
            <v>8049</v>
          </cell>
          <cell r="CK3892">
            <v>0</v>
          </cell>
          <cell r="CL3892">
            <v>0</v>
          </cell>
          <cell r="CM3892">
            <v>0</v>
          </cell>
        </row>
        <row r="3893">
          <cell r="F3893">
            <v>251931</v>
          </cell>
          <cell r="G3893">
            <v>251931</v>
          </cell>
          <cell r="H3893">
            <v>126031.87</v>
          </cell>
          <cell r="I3893">
            <v>0</v>
          </cell>
          <cell r="AY3893">
            <v>0</v>
          </cell>
          <cell r="CK3893">
            <v>0</v>
          </cell>
          <cell r="CL3893">
            <v>0</v>
          </cell>
          <cell r="CM3893">
            <v>0</v>
          </cell>
        </row>
        <row r="3894">
          <cell r="F3894">
            <v>713029</v>
          </cell>
          <cell r="G3894">
            <v>713029</v>
          </cell>
          <cell r="H3894">
            <v>0</v>
          </cell>
          <cell r="I3894">
            <v>0</v>
          </cell>
          <cell r="AY3894">
            <v>0</v>
          </cell>
          <cell r="CK3894">
            <v>0</v>
          </cell>
          <cell r="CL3894">
            <v>0</v>
          </cell>
          <cell r="CM3894">
            <v>0</v>
          </cell>
        </row>
        <row r="3895">
          <cell r="F3895">
            <v>541029</v>
          </cell>
          <cell r="G3895">
            <v>541029</v>
          </cell>
          <cell r="H3895">
            <v>419846.95</v>
          </cell>
          <cell r="I3895">
            <v>0</v>
          </cell>
          <cell r="AY3895">
            <v>47200.62</v>
          </cell>
          <cell r="CK3895">
            <v>0</v>
          </cell>
          <cell r="CL3895">
            <v>0</v>
          </cell>
          <cell r="CM3895">
            <v>0</v>
          </cell>
        </row>
        <row r="3896">
          <cell r="F3896">
            <v>88285</v>
          </cell>
          <cell r="G3896">
            <v>88285</v>
          </cell>
          <cell r="H3896">
            <v>69915.11</v>
          </cell>
          <cell r="I3896">
            <v>0</v>
          </cell>
          <cell r="AY3896">
            <v>7880.21</v>
          </cell>
          <cell r="CK3896">
            <v>0</v>
          </cell>
          <cell r="CL3896">
            <v>0</v>
          </cell>
          <cell r="CM3896">
            <v>0</v>
          </cell>
        </row>
        <row r="3897">
          <cell r="F3897">
            <v>165000</v>
          </cell>
          <cell r="G3897">
            <v>165000</v>
          </cell>
          <cell r="H3897">
            <v>131612.26999999999</v>
          </cell>
          <cell r="I3897">
            <v>0</v>
          </cell>
          <cell r="AY3897">
            <v>14625</v>
          </cell>
          <cell r="CK3897">
            <v>0</v>
          </cell>
          <cell r="CL3897">
            <v>0</v>
          </cell>
          <cell r="CM3897">
            <v>0</v>
          </cell>
        </row>
        <row r="3898">
          <cell r="F3898">
            <v>81395</v>
          </cell>
          <cell r="G3898">
            <v>86192.57</v>
          </cell>
          <cell r="H3898">
            <v>86192.57</v>
          </cell>
          <cell r="I3898">
            <v>0</v>
          </cell>
          <cell r="AY3898">
            <v>0</v>
          </cell>
          <cell r="CK3898">
            <v>0</v>
          </cell>
          <cell r="CL3898">
            <v>0</v>
          </cell>
          <cell r="CM3898">
            <v>0</v>
          </cell>
        </row>
        <row r="3899">
          <cell r="F3899">
            <v>456227</v>
          </cell>
          <cell r="G3899">
            <v>456227</v>
          </cell>
          <cell r="H3899">
            <v>314268.96999999997</v>
          </cell>
          <cell r="I3899">
            <v>0</v>
          </cell>
          <cell r="AY3899">
            <v>32497</v>
          </cell>
          <cell r="CK3899">
            <v>0</v>
          </cell>
          <cell r="CL3899">
            <v>0</v>
          </cell>
          <cell r="CM3899">
            <v>0</v>
          </cell>
        </row>
        <row r="3900">
          <cell r="F3900">
            <v>10684</v>
          </cell>
          <cell r="G3900">
            <v>10684</v>
          </cell>
          <cell r="H3900">
            <v>7904.35</v>
          </cell>
          <cell r="I3900">
            <v>994</v>
          </cell>
          <cell r="AY3900">
            <v>0</v>
          </cell>
          <cell r="CK3900">
            <v>0</v>
          </cell>
          <cell r="CL3900">
            <v>0</v>
          </cell>
          <cell r="CM3900">
            <v>0</v>
          </cell>
        </row>
        <row r="3901">
          <cell r="F3901">
            <v>198973</v>
          </cell>
          <cell r="G3901">
            <v>209855</v>
          </cell>
          <cell r="H3901">
            <v>184215.57</v>
          </cell>
          <cell r="I3901">
            <v>0</v>
          </cell>
          <cell r="AY3901">
            <v>0</v>
          </cell>
          <cell r="CK3901">
            <v>0</v>
          </cell>
          <cell r="CL3901">
            <v>0</v>
          </cell>
          <cell r="CM3901">
            <v>0</v>
          </cell>
        </row>
        <row r="3902">
          <cell r="F3902">
            <v>66950</v>
          </cell>
          <cell r="G3902">
            <v>70812</v>
          </cell>
          <cell r="H3902">
            <v>70812</v>
          </cell>
          <cell r="I3902">
            <v>0</v>
          </cell>
          <cell r="AY3902">
            <v>0</v>
          </cell>
          <cell r="CK3902">
            <v>0</v>
          </cell>
          <cell r="CL3902">
            <v>0</v>
          </cell>
          <cell r="CM3902">
            <v>0</v>
          </cell>
        </row>
        <row r="3903">
          <cell r="F3903">
            <v>5001</v>
          </cell>
          <cell r="G3903">
            <v>5001</v>
          </cell>
          <cell r="H3903">
            <v>3192</v>
          </cell>
          <cell r="I3903">
            <v>0</v>
          </cell>
          <cell r="AY3903">
            <v>0</v>
          </cell>
          <cell r="CK3903">
            <v>0</v>
          </cell>
          <cell r="CL3903">
            <v>0</v>
          </cell>
          <cell r="CM3903">
            <v>0</v>
          </cell>
        </row>
        <row r="3904">
          <cell r="F3904">
            <v>1500</v>
          </cell>
          <cell r="G3904">
            <v>1500</v>
          </cell>
          <cell r="H3904">
            <v>30</v>
          </cell>
          <cell r="I3904">
            <v>92</v>
          </cell>
          <cell r="AY3904">
            <v>0</v>
          </cell>
          <cell r="CK3904">
            <v>0</v>
          </cell>
          <cell r="CL3904">
            <v>0</v>
          </cell>
          <cell r="CM3904">
            <v>0</v>
          </cell>
        </row>
        <row r="3905">
          <cell r="F3905">
            <v>443954</v>
          </cell>
          <cell r="G3905">
            <v>401951.58</v>
          </cell>
          <cell r="H3905">
            <v>294575.40000000002</v>
          </cell>
          <cell r="I3905">
            <v>26478.17</v>
          </cell>
          <cell r="AY3905">
            <v>8955.64</v>
          </cell>
          <cell r="CK3905">
            <v>0</v>
          </cell>
          <cell r="CL3905">
            <v>0</v>
          </cell>
          <cell r="CM3905">
            <v>0</v>
          </cell>
        </row>
        <row r="3906">
          <cell r="F3906">
            <v>1670</v>
          </cell>
          <cell r="G3906">
            <v>1670</v>
          </cell>
          <cell r="H3906">
            <v>50</v>
          </cell>
          <cell r="I3906">
            <v>0</v>
          </cell>
          <cell r="AY3906">
            <v>0</v>
          </cell>
          <cell r="CK3906">
            <v>0</v>
          </cell>
          <cell r="CL3906">
            <v>0</v>
          </cell>
          <cell r="CM3906">
            <v>0</v>
          </cell>
        </row>
        <row r="3907">
          <cell r="F3907">
            <v>6266</v>
          </cell>
          <cell r="G3907">
            <v>6266</v>
          </cell>
          <cell r="H3907">
            <v>0</v>
          </cell>
          <cell r="I3907">
            <v>0</v>
          </cell>
          <cell r="AY3907">
            <v>0</v>
          </cell>
          <cell r="CK3907">
            <v>0</v>
          </cell>
          <cell r="CL3907">
            <v>0</v>
          </cell>
          <cell r="CM3907">
            <v>0</v>
          </cell>
        </row>
        <row r="3908">
          <cell r="F3908">
            <v>2203</v>
          </cell>
          <cell r="G3908">
            <v>6203</v>
          </cell>
          <cell r="H3908">
            <v>5232.5</v>
          </cell>
          <cell r="I3908">
            <v>0</v>
          </cell>
          <cell r="AY3908">
            <v>0</v>
          </cell>
          <cell r="CK3908">
            <v>0</v>
          </cell>
          <cell r="CL3908">
            <v>0</v>
          </cell>
          <cell r="CM3908">
            <v>0</v>
          </cell>
        </row>
        <row r="3909">
          <cell r="F3909">
            <v>19800</v>
          </cell>
          <cell r="G3909">
            <v>19800</v>
          </cell>
          <cell r="H3909">
            <v>19749.330000000002</v>
          </cell>
          <cell r="I3909">
            <v>6</v>
          </cell>
          <cell r="AY3909">
            <v>0</v>
          </cell>
          <cell r="CK3909">
            <v>0</v>
          </cell>
          <cell r="CL3909">
            <v>0</v>
          </cell>
          <cell r="CM3909">
            <v>0</v>
          </cell>
        </row>
        <row r="3910">
          <cell r="F3910">
            <v>2057</v>
          </cell>
          <cell r="G3910">
            <v>2057</v>
          </cell>
          <cell r="H3910">
            <v>0</v>
          </cell>
          <cell r="I3910">
            <v>1</v>
          </cell>
          <cell r="AY3910">
            <v>0</v>
          </cell>
          <cell r="CK3910">
            <v>0</v>
          </cell>
          <cell r="CL3910">
            <v>0</v>
          </cell>
          <cell r="CM3910">
            <v>0</v>
          </cell>
        </row>
        <row r="3911">
          <cell r="F3911">
            <v>48229</v>
          </cell>
          <cell r="G3911">
            <v>48229</v>
          </cell>
          <cell r="H3911">
            <v>38225.97</v>
          </cell>
          <cell r="I3911">
            <v>3381.7</v>
          </cell>
          <cell r="AY3911">
            <v>0</v>
          </cell>
          <cell r="CK3911">
            <v>0</v>
          </cell>
          <cell r="CL3911">
            <v>0</v>
          </cell>
          <cell r="CM3911">
            <v>0</v>
          </cell>
        </row>
        <row r="3912">
          <cell r="F3912">
            <v>750</v>
          </cell>
          <cell r="G3912">
            <v>750</v>
          </cell>
          <cell r="H3912">
            <v>0</v>
          </cell>
          <cell r="I3912">
            <v>0</v>
          </cell>
          <cell r="AY3912">
            <v>0</v>
          </cell>
          <cell r="CK3912">
            <v>0</v>
          </cell>
          <cell r="CL3912">
            <v>0</v>
          </cell>
          <cell r="CM3912">
            <v>0</v>
          </cell>
        </row>
        <row r="3913">
          <cell r="F3913">
            <v>250000</v>
          </cell>
          <cell r="G3913">
            <v>211900</v>
          </cell>
          <cell r="H3913">
            <v>85760.43</v>
          </cell>
          <cell r="I3913">
            <v>28327.26</v>
          </cell>
          <cell r="AY3913">
            <v>0</v>
          </cell>
          <cell r="CK3913">
            <v>0</v>
          </cell>
          <cell r="CL3913">
            <v>0</v>
          </cell>
          <cell r="CM3913">
            <v>0</v>
          </cell>
        </row>
        <row r="3914">
          <cell r="F3914">
            <v>1000</v>
          </cell>
          <cell r="G3914">
            <v>1000</v>
          </cell>
          <cell r="H3914">
            <v>60</v>
          </cell>
          <cell r="I3914">
            <v>0</v>
          </cell>
          <cell r="AY3914">
            <v>0</v>
          </cell>
          <cell r="CK3914">
            <v>0</v>
          </cell>
          <cell r="CL3914">
            <v>0</v>
          </cell>
          <cell r="CM3914">
            <v>0</v>
          </cell>
        </row>
        <row r="3915">
          <cell r="F3915">
            <v>5600</v>
          </cell>
          <cell r="G3915">
            <v>10600</v>
          </cell>
          <cell r="H3915">
            <v>10569.5</v>
          </cell>
          <cell r="I3915">
            <v>0</v>
          </cell>
          <cell r="AY3915">
            <v>0</v>
          </cell>
          <cell r="CK3915">
            <v>0</v>
          </cell>
          <cell r="CL3915">
            <v>0</v>
          </cell>
          <cell r="CM3915">
            <v>0</v>
          </cell>
        </row>
        <row r="3916">
          <cell r="F3916">
            <v>5888</v>
          </cell>
          <cell r="G3916">
            <v>5888</v>
          </cell>
          <cell r="H3916">
            <v>4589.07</v>
          </cell>
          <cell r="I3916">
            <v>644</v>
          </cell>
          <cell r="AY3916">
            <v>0</v>
          </cell>
          <cell r="CK3916">
            <v>0</v>
          </cell>
          <cell r="CL3916">
            <v>0</v>
          </cell>
          <cell r="CM3916">
            <v>0</v>
          </cell>
        </row>
        <row r="3917">
          <cell r="F3917">
            <v>20493</v>
          </cell>
          <cell r="G3917">
            <v>20493</v>
          </cell>
          <cell r="H3917">
            <v>6624.12</v>
          </cell>
          <cell r="I3917">
            <v>1059</v>
          </cell>
          <cell r="AY3917">
            <v>0</v>
          </cell>
          <cell r="CK3917">
            <v>0</v>
          </cell>
          <cell r="CL3917">
            <v>0</v>
          </cell>
          <cell r="CM3917">
            <v>0</v>
          </cell>
        </row>
        <row r="3918">
          <cell r="F3918">
            <v>4658</v>
          </cell>
          <cell r="G3918">
            <v>4658</v>
          </cell>
          <cell r="H3918">
            <v>3187.78</v>
          </cell>
          <cell r="I3918">
            <v>260</v>
          </cell>
          <cell r="AY3918">
            <v>0</v>
          </cell>
          <cell r="CK3918">
            <v>0</v>
          </cell>
          <cell r="CL3918">
            <v>0</v>
          </cell>
          <cell r="CM3918">
            <v>0</v>
          </cell>
        </row>
        <row r="3919">
          <cell r="F3919">
            <v>7295</v>
          </cell>
          <cell r="G3919">
            <v>7295</v>
          </cell>
          <cell r="H3919">
            <v>2628.58</v>
          </cell>
          <cell r="I3919">
            <v>0</v>
          </cell>
          <cell r="AY3919">
            <v>0</v>
          </cell>
          <cell r="CK3919">
            <v>0</v>
          </cell>
          <cell r="CL3919">
            <v>0</v>
          </cell>
          <cell r="CM3919">
            <v>0</v>
          </cell>
        </row>
        <row r="3920">
          <cell r="F3920">
            <v>2060</v>
          </cell>
          <cell r="G3920">
            <v>2060</v>
          </cell>
          <cell r="H3920">
            <v>2050</v>
          </cell>
          <cell r="I3920">
            <v>0</v>
          </cell>
          <cell r="AY3920">
            <v>0</v>
          </cell>
          <cell r="CK3920">
            <v>0</v>
          </cell>
          <cell r="CL3920">
            <v>0</v>
          </cell>
          <cell r="CM3920">
            <v>0</v>
          </cell>
        </row>
        <row r="3921">
          <cell r="F3921">
            <v>1052</v>
          </cell>
          <cell r="G3921">
            <v>1052</v>
          </cell>
          <cell r="H3921">
            <v>599</v>
          </cell>
          <cell r="I3921">
            <v>0</v>
          </cell>
          <cell r="AY3921">
            <v>0</v>
          </cell>
          <cell r="CK3921">
            <v>0</v>
          </cell>
          <cell r="CL3921">
            <v>0</v>
          </cell>
          <cell r="CM3921">
            <v>0</v>
          </cell>
        </row>
        <row r="3922">
          <cell r="F3922">
            <v>1000</v>
          </cell>
          <cell r="G3922">
            <v>1000</v>
          </cell>
          <cell r="H3922">
            <v>211</v>
          </cell>
          <cell r="I3922">
            <v>0</v>
          </cell>
          <cell r="AY3922">
            <v>0</v>
          </cell>
          <cell r="CK3922">
            <v>0</v>
          </cell>
          <cell r="CL3922">
            <v>0</v>
          </cell>
          <cell r="CM3922">
            <v>0</v>
          </cell>
        </row>
        <row r="3923">
          <cell r="F3923">
            <v>44138</v>
          </cell>
          <cell r="G3923">
            <v>44138</v>
          </cell>
          <cell r="H3923">
            <v>38878.6</v>
          </cell>
          <cell r="I3923">
            <v>1527.79</v>
          </cell>
          <cell r="AY3923">
            <v>736.05</v>
          </cell>
          <cell r="CK3923">
            <v>0</v>
          </cell>
          <cell r="CL3923">
            <v>0</v>
          </cell>
          <cell r="CM3923">
            <v>0</v>
          </cell>
        </row>
        <row r="3924">
          <cell r="F3924">
            <v>2885328</v>
          </cell>
          <cell r="G3924">
            <v>2885328</v>
          </cell>
          <cell r="H3924">
            <v>2261765.92</v>
          </cell>
          <cell r="I3924">
            <v>0</v>
          </cell>
          <cell r="AY3924">
            <v>241820.46</v>
          </cell>
          <cell r="CK3924">
            <v>0</v>
          </cell>
          <cell r="CL3924">
            <v>0</v>
          </cell>
          <cell r="CM3924">
            <v>0</v>
          </cell>
        </row>
        <row r="3925">
          <cell r="F3925">
            <v>50000</v>
          </cell>
          <cell r="G3925">
            <v>69600</v>
          </cell>
          <cell r="H3925">
            <v>49300</v>
          </cell>
          <cell r="I3925">
            <v>20300</v>
          </cell>
          <cell r="AY3925">
            <v>0</v>
          </cell>
          <cell r="CK3925">
            <v>0</v>
          </cell>
          <cell r="CL3925">
            <v>0</v>
          </cell>
          <cell r="CM3925">
            <v>0</v>
          </cell>
        </row>
        <row r="3926">
          <cell r="F3926">
            <v>23112</v>
          </cell>
          <cell r="G3926">
            <v>23112</v>
          </cell>
          <cell r="H3926">
            <v>20655.599999999999</v>
          </cell>
          <cell r="I3926">
            <v>0</v>
          </cell>
          <cell r="AY3926">
            <v>2023</v>
          </cell>
          <cell r="CK3926">
            <v>0</v>
          </cell>
          <cell r="CL3926">
            <v>0</v>
          </cell>
          <cell r="CM3926">
            <v>0</v>
          </cell>
        </row>
        <row r="3927">
          <cell r="F3927">
            <v>180044</v>
          </cell>
          <cell r="G3927">
            <v>180044</v>
          </cell>
          <cell r="H3927">
            <v>89806.92</v>
          </cell>
          <cell r="I3927">
            <v>0</v>
          </cell>
          <cell r="AY3927">
            <v>0</v>
          </cell>
          <cell r="CK3927">
            <v>0</v>
          </cell>
          <cell r="CL3927">
            <v>0</v>
          </cell>
          <cell r="CM3927">
            <v>0</v>
          </cell>
        </row>
        <row r="3928">
          <cell r="F3928">
            <v>565530</v>
          </cell>
          <cell r="G3928">
            <v>565530</v>
          </cell>
          <cell r="H3928">
            <v>0</v>
          </cell>
          <cell r="I3928">
            <v>0</v>
          </cell>
          <cell r="AY3928">
            <v>0</v>
          </cell>
          <cell r="CK3928">
            <v>0</v>
          </cell>
          <cell r="CL3928">
            <v>0</v>
          </cell>
          <cell r="CM3928">
            <v>0</v>
          </cell>
        </row>
        <row r="3929">
          <cell r="F3929">
            <v>64574</v>
          </cell>
          <cell r="G3929">
            <v>64574</v>
          </cell>
          <cell r="H3929">
            <v>43201.7</v>
          </cell>
          <cell r="I3929">
            <v>0</v>
          </cell>
          <cell r="AY3929">
            <v>3563.33</v>
          </cell>
          <cell r="CK3929">
            <v>0</v>
          </cell>
          <cell r="CL3929">
            <v>0</v>
          </cell>
          <cell r="CM3929">
            <v>0</v>
          </cell>
        </row>
        <row r="3930">
          <cell r="F3930">
            <v>0</v>
          </cell>
          <cell r="G3930">
            <v>36075.980000000003</v>
          </cell>
          <cell r="H3930">
            <v>30029.5</v>
          </cell>
          <cell r="I3930">
            <v>0</v>
          </cell>
          <cell r="AY3930">
            <v>0</v>
          </cell>
          <cell r="CK3930">
            <v>0</v>
          </cell>
          <cell r="CL3930">
            <v>0</v>
          </cell>
          <cell r="CM3930">
            <v>0</v>
          </cell>
        </row>
        <row r="3931">
          <cell r="F3931">
            <v>253786</v>
          </cell>
          <cell r="G3931">
            <v>253786</v>
          </cell>
          <cell r="H3931">
            <v>191720.64</v>
          </cell>
          <cell r="I3931">
            <v>0</v>
          </cell>
          <cell r="AY3931">
            <v>20283.490000000002</v>
          </cell>
          <cell r="CK3931">
            <v>0</v>
          </cell>
          <cell r="CL3931">
            <v>0</v>
          </cell>
          <cell r="CM3931">
            <v>0</v>
          </cell>
        </row>
        <row r="3932">
          <cell r="F3932">
            <v>43467</v>
          </cell>
          <cell r="G3932">
            <v>43467</v>
          </cell>
          <cell r="H3932">
            <v>33580.54</v>
          </cell>
          <cell r="I3932">
            <v>0</v>
          </cell>
          <cell r="AY3932">
            <v>3564.34</v>
          </cell>
          <cell r="CK3932">
            <v>0</v>
          </cell>
          <cell r="CL3932">
            <v>0</v>
          </cell>
          <cell r="CM3932">
            <v>0</v>
          </cell>
        </row>
        <row r="3933">
          <cell r="F3933">
            <v>52800</v>
          </cell>
          <cell r="G3933">
            <v>52800</v>
          </cell>
          <cell r="H3933">
            <v>41827.5</v>
          </cell>
          <cell r="I3933">
            <v>0</v>
          </cell>
          <cell r="AY3933">
            <v>4387.5</v>
          </cell>
          <cell r="CK3933">
            <v>0</v>
          </cell>
          <cell r="CL3933">
            <v>0</v>
          </cell>
          <cell r="CM3933">
            <v>0</v>
          </cell>
        </row>
        <row r="3934">
          <cell r="F3934">
            <v>64632</v>
          </cell>
          <cell r="G3934">
            <v>67879.83</v>
          </cell>
          <cell r="H3934">
            <v>67879.83</v>
          </cell>
          <cell r="I3934">
            <v>0</v>
          </cell>
          <cell r="AY3934">
            <v>0</v>
          </cell>
          <cell r="CK3934">
            <v>0</v>
          </cell>
          <cell r="CL3934">
            <v>0</v>
          </cell>
          <cell r="CM3934">
            <v>0</v>
          </cell>
        </row>
        <row r="3935">
          <cell r="F3935">
            <v>628055</v>
          </cell>
          <cell r="G3935">
            <v>628055</v>
          </cell>
          <cell r="H3935">
            <v>368477.44</v>
          </cell>
          <cell r="I3935">
            <v>0</v>
          </cell>
          <cell r="AY3935">
            <v>37659.79</v>
          </cell>
          <cell r="CK3935">
            <v>0</v>
          </cell>
          <cell r="CL3935">
            <v>0</v>
          </cell>
          <cell r="CM3935">
            <v>0</v>
          </cell>
        </row>
        <row r="3936">
          <cell r="F3936">
            <v>996858</v>
          </cell>
          <cell r="G3936">
            <v>894422.8</v>
          </cell>
          <cell r="H3936">
            <v>0</v>
          </cell>
          <cell r="I3936">
            <v>0</v>
          </cell>
          <cell r="AY3936">
            <v>0</v>
          </cell>
          <cell r="CK3936">
            <v>0</v>
          </cell>
          <cell r="CL3936">
            <v>0</v>
          </cell>
          <cell r="CM3936">
            <v>0</v>
          </cell>
        </row>
        <row r="3937">
          <cell r="F3937">
            <v>9376</v>
          </cell>
          <cell r="G3937">
            <v>9376</v>
          </cell>
          <cell r="H3937">
            <v>2525.15</v>
          </cell>
          <cell r="I3937">
            <v>0</v>
          </cell>
          <cell r="AY3937">
            <v>0</v>
          </cell>
          <cell r="CK3937">
            <v>0</v>
          </cell>
          <cell r="CL3937">
            <v>0</v>
          </cell>
          <cell r="CM3937">
            <v>0</v>
          </cell>
        </row>
        <row r="3938">
          <cell r="F3938">
            <v>20399</v>
          </cell>
          <cell r="G3938">
            <v>20399</v>
          </cell>
          <cell r="H3938">
            <v>13123.36</v>
          </cell>
          <cell r="I3938">
            <v>0</v>
          </cell>
          <cell r="AY3938">
            <v>963.68</v>
          </cell>
          <cell r="CK3938">
            <v>0</v>
          </cell>
          <cell r="CL3938">
            <v>0</v>
          </cell>
          <cell r="CM3938">
            <v>0</v>
          </cell>
        </row>
        <row r="3939">
          <cell r="F3939">
            <v>26397</v>
          </cell>
          <cell r="G3939">
            <v>29637.1</v>
          </cell>
          <cell r="H3939">
            <v>28675.55</v>
          </cell>
          <cell r="I3939">
            <v>0</v>
          </cell>
          <cell r="AY3939">
            <v>524.42999999999995</v>
          </cell>
          <cell r="CK3939">
            <v>0</v>
          </cell>
          <cell r="CL3939">
            <v>0</v>
          </cell>
          <cell r="CM3939">
            <v>0</v>
          </cell>
        </row>
        <row r="3940">
          <cell r="F3940">
            <v>31000</v>
          </cell>
          <cell r="G3940">
            <v>31000</v>
          </cell>
          <cell r="H3940">
            <v>31000</v>
          </cell>
          <cell r="I3940">
            <v>0</v>
          </cell>
          <cell r="AY3940">
            <v>30468.75</v>
          </cell>
          <cell r="CK3940">
            <v>0</v>
          </cell>
          <cell r="CL3940">
            <v>0</v>
          </cell>
          <cell r="CM3940">
            <v>0</v>
          </cell>
        </row>
        <row r="3941">
          <cell r="F3941">
            <v>3300</v>
          </cell>
          <cell r="G3941">
            <v>3300</v>
          </cell>
          <cell r="H3941">
            <v>582</v>
          </cell>
          <cell r="I3941">
            <v>0</v>
          </cell>
          <cell r="AY3941">
            <v>0</v>
          </cell>
          <cell r="CK3941">
            <v>0</v>
          </cell>
          <cell r="CL3941">
            <v>0</v>
          </cell>
          <cell r="CM3941">
            <v>0</v>
          </cell>
        </row>
        <row r="3942">
          <cell r="F3942">
            <v>18000</v>
          </cell>
          <cell r="G3942">
            <v>18000</v>
          </cell>
          <cell r="H3942">
            <v>7673.8</v>
          </cell>
          <cell r="I3942">
            <v>71</v>
          </cell>
          <cell r="AY3942">
            <v>0</v>
          </cell>
          <cell r="CK3942">
            <v>0</v>
          </cell>
          <cell r="CL3942">
            <v>0</v>
          </cell>
          <cell r="CM3942">
            <v>0</v>
          </cell>
        </row>
        <row r="3943">
          <cell r="F3943">
            <v>2000000</v>
          </cell>
          <cell r="G3943">
            <v>2000000</v>
          </cell>
          <cell r="H3943">
            <v>0</v>
          </cell>
          <cell r="I3943">
            <v>0</v>
          </cell>
          <cell r="AY3943">
            <v>0</v>
          </cell>
          <cell r="CK3943">
            <v>0</v>
          </cell>
          <cell r="CL3943">
            <v>0</v>
          </cell>
          <cell r="CM3943">
            <v>0</v>
          </cell>
        </row>
        <row r="3944">
          <cell r="F3944">
            <v>80000</v>
          </cell>
          <cell r="G3944">
            <v>135443</v>
          </cell>
          <cell r="H3944">
            <v>76528.94</v>
          </cell>
          <cell r="I3944">
            <v>44899.78</v>
          </cell>
          <cell r="AY3944">
            <v>155.02000000000001</v>
          </cell>
          <cell r="CK3944">
            <v>0</v>
          </cell>
          <cell r="CL3944">
            <v>0</v>
          </cell>
          <cell r="CM3944">
            <v>0</v>
          </cell>
        </row>
        <row r="3945">
          <cell r="F3945">
            <v>10000</v>
          </cell>
          <cell r="G3945">
            <v>10000</v>
          </cell>
          <cell r="H3945">
            <v>4763</v>
          </cell>
          <cell r="I3945">
            <v>673</v>
          </cell>
          <cell r="AY3945">
            <v>360</v>
          </cell>
          <cell r="CK3945">
            <v>0</v>
          </cell>
          <cell r="CL3945">
            <v>0</v>
          </cell>
          <cell r="CM3945">
            <v>0</v>
          </cell>
        </row>
        <row r="3946">
          <cell r="F3946">
            <v>170000</v>
          </cell>
          <cell r="G3946">
            <v>225000</v>
          </cell>
          <cell r="H3946">
            <v>154356.76999999999</v>
          </cell>
          <cell r="I3946">
            <v>33869.870000000003</v>
          </cell>
          <cell r="AY3946">
            <v>728.56</v>
          </cell>
          <cell r="CK3946">
            <v>0</v>
          </cell>
          <cell r="CL3946">
            <v>0</v>
          </cell>
          <cell r="CM3946">
            <v>0</v>
          </cell>
        </row>
        <row r="3947">
          <cell r="F3947">
            <v>327882</v>
          </cell>
          <cell r="G3947">
            <v>274905</v>
          </cell>
          <cell r="H3947">
            <v>77459.45</v>
          </cell>
          <cell r="I3947">
            <v>56258.07</v>
          </cell>
          <cell r="AY3947">
            <v>0</v>
          </cell>
          <cell r="CK3947">
            <v>0</v>
          </cell>
          <cell r="CL3947">
            <v>0</v>
          </cell>
          <cell r="CM3947">
            <v>0</v>
          </cell>
        </row>
        <row r="3948">
          <cell r="F3948">
            <v>85000</v>
          </cell>
          <cell r="G3948">
            <v>72220</v>
          </cell>
          <cell r="H3948">
            <v>44122.49</v>
          </cell>
          <cell r="I3948">
            <v>9227.5</v>
          </cell>
          <cell r="AY3948">
            <v>1684.99</v>
          </cell>
          <cell r="CK3948">
            <v>0</v>
          </cell>
          <cell r="CL3948">
            <v>0</v>
          </cell>
          <cell r="CM3948">
            <v>0</v>
          </cell>
        </row>
        <row r="3949">
          <cell r="F3949">
            <v>290000</v>
          </cell>
          <cell r="G3949">
            <v>336000</v>
          </cell>
          <cell r="H3949">
            <v>246368.72</v>
          </cell>
          <cell r="I3949">
            <v>80503.53</v>
          </cell>
          <cell r="AY3949">
            <v>813</v>
          </cell>
          <cell r="CK3949">
            <v>0</v>
          </cell>
          <cell r="CL3949">
            <v>0</v>
          </cell>
          <cell r="CM3949">
            <v>0</v>
          </cell>
        </row>
        <row r="3950">
          <cell r="F3950">
            <v>269000</v>
          </cell>
          <cell r="G3950">
            <v>219000</v>
          </cell>
          <cell r="H3950">
            <v>88488.48</v>
          </cell>
          <cell r="I3950">
            <v>10530.2</v>
          </cell>
          <cell r="AY3950">
            <v>0</v>
          </cell>
          <cell r="CK3950">
            <v>0</v>
          </cell>
          <cell r="CL3950">
            <v>0</v>
          </cell>
          <cell r="CM3950">
            <v>0</v>
          </cell>
        </row>
        <row r="3951">
          <cell r="F3951">
            <v>87480</v>
          </cell>
          <cell r="G3951">
            <v>87480</v>
          </cell>
          <cell r="H3951">
            <v>66751.839999999997</v>
          </cell>
          <cell r="I3951">
            <v>1128.53</v>
          </cell>
          <cell r="AY3951">
            <v>2252.54</v>
          </cell>
          <cell r="CK3951">
            <v>0</v>
          </cell>
          <cell r="CL3951">
            <v>0</v>
          </cell>
          <cell r="CM3951">
            <v>0</v>
          </cell>
        </row>
        <row r="3952">
          <cell r="F3952">
            <v>0</v>
          </cell>
          <cell r="G3952">
            <v>2200</v>
          </cell>
          <cell r="H3952">
            <v>2199</v>
          </cell>
          <cell r="I3952">
            <v>0</v>
          </cell>
          <cell r="AY3952">
            <v>0</v>
          </cell>
          <cell r="CK3952">
            <v>0</v>
          </cell>
          <cell r="CL3952">
            <v>0</v>
          </cell>
          <cell r="CM3952">
            <v>0</v>
          </cell>
        </row>
        <row r="3953">
          <cell r="F3953">
            <v>0</v>
          </cell>
          <cell r="G3953">
            <v>1640</v>
          </cell>
          <cell r="H3953">
            <v>1635</v>
          </cell>
          <cell r="I3953">
            <v>0</v>
          </cell>
          <cell r="AY3953">
            <v>0</v>
          </cell>
          <cell r="CK3953">
            <v>0</v>
          </cell>
          <cell r="CL3953">
            <v>0</v>
          </cell>
          <cell r="CM3953">
            <v>0</v>
          </cell>
        </row>
        <row r="3954">
          <cell r="F3954">
            <v>0</v>
          </cell>
          <cell r="G3954">
            <v>2000</v>
          </cell>
          <cell r="H3954">
            <v>1138.5</v>
          </cell>
          <cell r="I3954">
            <v>0</v>
          </cell>
          <cell r="AY3954">
            <v>0</v>
          </cell>
          <cell r="CK3954">
            <v>0</v>
          </cell>
          <cell r="CL3954">
            <v>0</v>
          </cell>
          <cell r="CM3954">
            <v>0</v>
          </cell>
        </row>
        <row r="3955">
          <cell r="F3955">
            <v>0</v>
          </cell>
          <cell r="G3955">
            <v>75203</v>
          </cell>
          <cell r="H3955">
            <v>68202.37</v>
          </cell>
          <cell r="I3955">
            <v>0</v>
          </cell>
          <cell r="AY3955">
            <v>0</v>
          </cell>
          <cell r="CK3955">
            <v>0</v>
          </cell>
          <cell r="CL3955">
            <v>0</v>
          </cell>
          <cell r="CM3955">
            <v>0</v>
          </cell>
        </row>
        <row r="3956">
          <cell r="F3956">
            <v>0</v>
          </cell>
          <cell r="G3956">
            <v>4500</v>
          </cell>
          <cell r="H3956">
            <v>0</v>
          </cell>
          <cell r="I3956">
            <v>4446</v>
          </cell>
          <cell r="AY3956">
            <v>0</v>
          </cell>
          <cell r="CK3956">
            <v>0</v>
          </cell>
          <cell r="CL3956">
            <v>0</v>
          </cell>
          <cell r="CM3956">
            <v>0</v>
          </cell>
        </row>
        <row r="3957">
          <cell r="F3957">
            <v>2138328</v>
          </cell>
          <cell r="G3957">
            <v>2138328</v>
          </cell>
          <cell r="H3957">
            <v>1809195.3</v>
          </cell>
          <cell r="I3957">
            <v>0</v>
          </cell>
          <cell r="AY3957">
            <v>196612.83</v>
          </cell>
          <cell r="CK3957">
            <v>0</v>
          </cell>
          <cell r="CL3957">
            <v>0</v>
          </cell>
          <cell r="CM3957">
            <v>0</v>
          </cell>
        </row>
        <row r="3958">
          <cell r="F3958">
            <v>0</v>
          </cell>
          <cell r="G3958">
            <v>4395.78</v>
          </cell>
          <cell r="H3958">
            <v>4395.78</v>
          </cell>
          <cell r="I3958">
            <v>0</v>
          </cell>
          <cell r="AY3958">
            <v>0</v>
          </cell>
          <cell r="CK3958">
            <v>0</v>
          </cell>
          <cell r="CL3958">
            <v>0</v>
          </cell>
          <cell r="CM3958">
            <v>0</v>
          </cell>
        </row>
        <row r="3959">
          <cell r="F3959">
            <v>71330</v>
          </cell>
          <cell r="G3959">
            <v>71330</v>
          </cell>
          <cell r="H3959">
            <v>65401</v>
          </cell>
          <cell r="I3959">
            <v>0</v>
          </cell>
          <cell r="AY3959">
            <v>6937</v>
          </cell>
          <cell r="CK3959">
            <v>0</v>
          </cell>
          <cell r="CL3959">
            <v>0</v>
          </cell>
          <cell r="CM3959">
            <v>0</v>
          </cell>
        </row>
        <row r="3960">
          <cell r="F3960">
            <v>158917</v>
          </cell>
          <cell r="G3960">
            <v>158917</v>
          </cell>
          <cell r="H3960">
            <v>88900.15</v>
          </cell>
          <cell r="I3960">
            <v>0</v>
          </cell>
          <cell r="AY3960">
            <v>894.04</v>
          </cell>
          <cell r="CK3960">
            <v>0</v>
          </cell>
          <cell r="CL3960">
            <v>0</v>
          </cell>
          <cell r="CM3960">
            <v>0</v>
          </cell>
        </row>
        <row r="3961">
          <cell r="F3961">
            <v>431200</v>
          </cell>
          <cell r="G3961">
            <v>431200</v>
          </cell>
          <cell r="H3961">
            <v>0</v>
          </cell>
          <cell r="I3961">
            <v>0</v>
          </cell>
          <cell r="AY3961">
            <v>0</v>
          </cell>
          <cell r="CK3961">
            <v>0</v>
          </cell>
          <cell r="CL3961">
            <v>0</v>
          </cell>
          <cell r="CM3961">
            <v>0</v>
          </cell>
        </row>
        <row r="3962">
          <cell r="F3962">
            <v>88920</v>
          </cell>
          <cell r="G3962">
            <v>88920</v>
          </cell>
          <cell r="H3962">
            <v>66361.38</v>
          </cell>
          <cell r="I3962">
            <v>0</v>
          </cell>
          <cell r="AY3962">
            <v>3704.63</v>
          </cell>
          <cell r="CK3962">
            <v>0</v>
          </cell>
          <cell r="CL3962">
            <v>0</v>
          </cell>
          <cell r="CM3962">
            <v>0</v>
          </cell>
        </row>
        <row r="3963">
          <cell r="F3963">
            <v>101403</v>
          </cell>
          <cell r="G3963">
            <v>101403</v>
          </cell>
          <cell r="H3963">
            <v>81420.259999999995</v>
          </cell>
          <cell r="I3963">
            <v>0</v>
          </cell>
          <cell r="AY3963">
            <v>0</v>
          </cell>
          <cell r="CK3963">
            <v>0</v>
          </cell>
          <cell r="CL3963">
            <v>0</v>
          </cell>
          <cell r="CM3963">
            <v>0</v>
          </cell>
        </row>
        <row r="3964">
          <cell r="F3964">
            <v>322756</v>
          </cell>
          <cell r="G3964">
            <v>322756</v>
          </cell>
          <cell r="H3964">
            <v>249619</v>
          </cell>
          <cell r="I3964">
            <v>0</v>
          </cell>
          <cell r="AY3964">
            <v>28105.16</v>
          </cell>
          <cell r="CK3964">
            <v>0</v>
          </cell>
          <cell r="CL3964">
            <v>0</v>
          </cell>
          <cell r="CM3964">
            <v>0</v>
          </cell>
        </row>
        <row r="3965">
          <cell r="F3965">
            <v>53690</v>
          </cell>
          <cell r="G3965">
            <v>53690</v>
          </cell>
          <cell r="H3965">
            <v>42458.33</v>
          </cell>
          <cell r="I3965">
            <v>0</v>
          </cell>
          <cell r="AY3965">
            <v>4795.17</v>
          </cell>
          <cell r="CK3965">
            <v>0</v>
          </cell>
          <cell r="CL3965">
            <v>0</v>
          </cell>
          <cell r="CM3965">
            <v>0</v>
          </cell>
        </row>
        <row r="3966">
          <cell r="F3966">
            <v>85800</v>
          </cell>
          <cell r="G3966">
            <v>85800</v>
          </cell>
          <cell r="H3966">
            <v>68445</v>
          </cell>
          <cell r="I3966">
            <v>0</v>
          </cell>
          <cell r="AY3966">
            <v>7605</v>
          </cell>
          <cell r="CK3966">
            <v>0</v>
          </cell>
          <cell r="CL3966">
            <v>0</v>
          </cell>
          <cell r="CM3966">
            <v>0</v>
          </cell>
        </row>
        <row r="3967">
          <cell r="F3967">
            <v>49186</v>
          </cell>
          <cell r="G3967">
            <v>51843.34</v>
          </cell>
          <cell r="H3967">
            <v>51843.34</v>
          </cell>
          <cell r="I3967">
            <v>0</v>
          </cell>
          <cell r="AY3967">
            <v>0</v>
          </cell>
          <cell r="CK3967">
            <v>0</v>
          </cell>
          <cell r="CL3967">
            <v>0</v>
          </cell>
          <cell r="CM3967">
            <v>0</v>
          </cell>
        </row>
        <row r="3968">
          <cell r="F3968">
            <v>287939</v>
          </cell>
          <cell r="G3968">
            <v>287939</v>
          </cell>
          <cell r="H3968">
            <v>211654.06</v>
          </cell>
          <cell r="I3968">
            <v>0</v>
          </cell>
          <cell r="AY3968">
            <v>21601.27</v>
          </cell>
          <cell r="CK3968">
            <v>0</v>
          </cell>
          <cell r="CL3968">
            <v>0</v>
          </cell>
          <cell r="CM3968">
            <v>0</v>
          </cell>
        </row>
        <row r="3969">
          <cell r="F3969">
            <v>70000</v>
          </cell>
          <cell r="G3969">
            <v>70000</v>
          </cell>
          <cell r="H3969">
            <v>42683.9</v>
          </cell>
          <cell r="I3969">
            <v>23518.33</v>
          </cell>
          <cell r="AY3969">
            <v>2082.73</v>
          </cell>
          <cell r="CK3969">
            <v>0</v>
          </cell>
          <cell r="CL3969">
            <v>0</v>
          </cell>
          <cell r="CM3969">
            <v>0</v>
          </cell>
        </row>
        <row r="3970">
          <cell r="F3970">
            <v>123174</v>
          </cell>
          <cell r="G3970">
            <v>125367.67</v>
          </cell>
          <cell r="H3970">
            <v>117519.53</v>
          </cell>
          <cell r="I3970">
            <v>0</v>
          </cell>
          <cell r="AY3970">
            <v>15212.8</v>
          </cell>
          <cell r="CK3970">
            <v>0</v>
          </cell>
          <cell r="CL3970">
            <v>0</v>
          </cell>
          <cell r="CM3970">
            <v>0</v>
          </cell>
        </row>
        <row r="3971">
          <cell r="F3971">
            <v>8925</v>
          </cell>
          <cell r="G3971">
            <v>8925</v>
          </cell>
          <cell r="H3971">
            <v>5741.47</v>
          </cell>
          <cell r="I3971">
            <v>0</v>
          </cell>
          <cell r="AY3971">
            <v>421.61</v>
          </cell>
          <cell r="CK3971">
            <v>0</v>
          </cell>
          <cell r="CL3971">
            <v>0</v>
          </cell>
          <cell r="CM3971">
            <v>0</v>
          </cell>
        </row>
        <row r="3972">
          <cell r="CK3972">
            <v>0</v>
          </cell>
          <cell r="CL3972">
            <v>0</v>
          </cell>
          <cell r="CM3972">
            <v>0</v>
          </cell>
        </row>
        <row r="3973">
          <cell r="F3973">
            <v>32008</v>
          </cell>
          <cell r="G3973">
            <v>32008</v>
          </cell>
          <cell r="H3973">
            <v>19084.11</v>
          </cell>
          <cell r="I3973">
            <v>0</v>
          </cell>
          <cell r="AY3973">
            <v>439.17</v>
          </cell>
          <cell r="CK3973">
            <v>0</v>
          </cell>
          <cell r="CL3973">
            <v>0</v>
          </cell>
          <cell r="CM3973">
            <v>0</v>
          </cell>
        </row>
        <row r="3974">
          <cell r="F3974">
            <v>4000</v>
          </cell>
          <cell r="G3974">
            <v>4000</v>
          </cell>
          <cell r="H3974">
            <v>1045</v>
          </cell>
          <cell r="I3974">
            <v>100</v>
          </cell>
          <cell r="AY3974">
            <v>100</v>
          </cell>
          <cell r="CK3974">
            <v>0</v>
          </cell>
          <cell r="CL3974">
            <v>0</v>
          </cell>
          <cell r="CM3974">
            <v>0</v>
          </cell>
        </row>
        <row r="3975">
          <cell r="F3975">
            <v>112610</v>
          </cell>
          <cell r="G3975">
            <v>112610</v>
          </cell>
          <cell r="H3975">
            <v>91526.5</v>
          </cell>
          <cell r="I3975">
            <v>8470</v>
          </cell>
          <cell r="AY3975">
            <v>8543.5</v>
          </cell>
          <cell r="CK3975">
            <v>0</v>
          </cell>
          <cell r="CL3975">
            <v>0</v>
          </cell>
          <cell r="CM3975">
            <v>0</v>
          </cell>
        </row>
        <row r="3976">
          <cell r="F3976">
            <v>374769</v>
          </cell>
          <cell r="G3976">
            <v>374769</v>
          </cell>
          <cell r="H3976">
            <v>228866.56</v>
          </cell>
          <cell r="I3976">
            <v>28608.32</v>
          </cell>
          <cell r="AY3976">
            <v>28608.32</v>
          </cell>
          <cell r="CK3976">
            <v>0</v>
          </cell>
          <cell r="CL3976">
            <v>0</v>
          </cell>
          <cell r="CM3976">
            <v>0</v>
          </cell>
        </row>
        <row r="3977">
          <cell r="F3977">
            <v>45000</v>
          </cell>
          <cell r="G3977">
            <v>45000</v>
          </cell>
          <cell r="H3977">
            <v>24400.92</v>
          </cell>
          <cell r="I3977">
            <v>1645.91</v>
          </cell>
          <cell r="AY3977">
            <v>0</v>
          </cell>
          <cell r="CK3977">
            <v>0</v>
          </cell>
          <cell r="CL3977">
            <v>0</v>
          </cell>
          <cell r="CM3977">
            <v>0</v>
          </cell>
        </row>
        <row r="3978">
          <cell r="F3978">
            <v>34000</v>
          </cell>
          <cell r="G3978">
            <v>49757</v>
          </cell>
          <cell r="H3978">
            <v>44869.91</v>
          </cell>
          <cell r="I3978">
            <v>4801.29</v>
          </cell>
          <cell r="AY3978">
            <v>0</v>
          </cell>
          <cell r="CK3978">
            <v>0</v>
          </cell>
          <cell r="CL3978">
            <v>0</v>
          </cell>
          <cell r="CM3978">
            <v>0</v>
          </cell>
        </row>
        <row r="3979">
          <cell r="F3979">
            <v>6859</v>
          </cell>
          <cell r="G3979">
            <v>6859</v>
          </cell>
          <cell r="H3979">
            <v>6859</v>
          </cell>
          <cell r="I3979">
            <v>0</v>
          </cell>
          <cell r="AY3979">
            <v>0</v>
          </cell>
          <cell r="CK3979">
            <v>0</v>
          </cell>
          <cell r="CL3979">
            <v>0</v>
          </cell>
          <cell r="CM3979">
            <v>0</v>
          </cell>
        </row>
        <row r="3980">
          <cell r="F3980">
            <v>0</v>
          </cell>
          <cell r="G3980">
            <v>62430</v>
          </cell>
          <cell r="H3980">
            <v>52025</v>
          </cell>
          <cell r="I3980">
            <v>10405</v>
          </cell>
          <cell r="AY3980">
            <v>0</v>
          </cell>
          <cell r="CK3980">
            <v>0</v>
          </cell>
          <cell r="CL3980">
            <v>0</v>
          </cell>
          <cell r="CM3980">
            <v>0</v>
          </cell>
        </row>
        <row r="3981">
          <cell r="F3981">
            <v>18000</v>
          </cell>
          <cell r="G3981">
            <v>18000</v>
          </cell>
          <cell r="H3981">
            <v>0</v>
          </cell>
          <cell r="I3981">
            <v>0</v>
          </cell>
          <cell r="AY3981">
            <v>0</v>
          </cell>
          <cell r="CK3981">
            <v>0</v>
          </cell>
          <cell r="CL3981">
            <v>0</v>
          </cell>
          <cell r="CM3981">
            <v>0</v>
          </cell>
        </row>
        <row r="3982">
          <cell r="F3982">
            <v>155415</v>
          </cell>
          <cell r="G3982">
            <v>155415</v>
          </cell>
          <cell r="H3982">
            <v>122315.07</v>
          </cell>
          <cell r="I3982">
            <v>0</v>
          </cell>
          <cell r="AY3982">
            <v>0</v>
          </cell>
          <cell r="CK3982">
            <v>0</v>
          </cell>
          <cell r="CL3982">
            <v>0</v>
          </cell>
          <cell r="CM3982">
            <v>0</v>
          </cell>
        </row>
        <row r="3983">
          <cell r="F3983">
            <v>10661</v>
          </cell>
          <cell r="G3983">
            <v>10661</v>
          </cell>
          <cell r="H3983">
            <v>4485</v>
          </cell>
          <cell r="I3983">
            <v>0</v>
          </cell>
          <cell r="AY3983">
            <v>0</v>
          </cell>
          <cell r="CK3983">
            <v>0</v>
          </cell>
          <cell r="CL3983">
            <v>0</v>
          </cell>
          <cell r="CM3983">
            <v>0</v>
          </cell>
        </row>
        <row r="3984">
          <cell r="F3984">
            <v>90000</v>
          </cell>
          <cell r="G3984">
            <v>31658.63</v>
          </cell>
          <cell r="H3984">
            <v>13348.8</v>
          </cell>
          <cell r="I3984">
            <v>8280.5</v>
          </cell>
          <cell r="AY3984">
            <v>110</v>
          </cell>
          <cell r="CK3984">
            <v>0</v>
          </cell>
          <cell r="CL3984">
            <v>0</v>
          </cell>
          <cell r="CM3984">
            <v>0</v>
          </cell>
        </row>
        <row r="3985">
          <cell r="F3985">
            <v>7000</v>
          </cell>
          <cell r="G3985">
            <v>7000</v>
          </cell>
          <cell r="H3985">
            <v>6196.2</v>
          </cell>
          <cell r="I3985">
            <v>802</v>
          </cell>
          <cell r="AY3985">
            <v>0</v>
          </cell>
          <cell r="CK3985">
            <v>0</v>
          </cell>
          <cell r="CL3985">
            <v>0</v>
          </cell>
          <cell r="CM3985">
            <v>0</v>
          </cell>
        </row>
        <row r="3986">
          <cell r="F3986">
            <v>15000</v>
          </cell>
          <cell r="G3986">
            <v>15000</v>
          </cell>
          <cell r="H3986">
            <v>9416.75</v>
          </cell>
          <cell r="I3986">
            <v>0</v>
          </cell>
          <cell r="AY3986">
            <v>0</v>
          </cell>
          <cell r="CK3986">
            <v>0</v>
          </cell>
          <cell r="CL3986">
            <v>0</v>
          </cell>
          <cell r="CM3986">
            <v>0</v>
          </cell>
        </row>
        <row r="3987">
          <cell r="F3987">
            <v>45000</v>
          </cell>
          <cell r="G3987">
            <v>45000</v>
          </cell>
          <cell r="H3987">
            <v>21557.33</v>
          </cell>
          <cell r="I3987">
            <v>1517</v>
          </cell>
          <cell r="AY3987">
            <v>552.05999999999995</v>
          </cell>
          <cell r="CK3987">
            <v>0</v>
          </cell>
          <cell r="CL3987">
            <v>0</v>
          </cell>
          <cell r="CM3987">
            <v>0</v>
          </cell>
        </row>
        <row r="3988">
          <cell r="F3988">
            <v>8548</v>
          </cell>
          <cell r="G3988">
            <v>8548</v>
          </cell>
          <cell r="H3988">
            <v>7570</v>
          </cell>
          <cell r="I3988">
            <v>257</v>
          </cell>
          <cell r="AY3988">
            <v>501</v>
          </cell>
          <cell r="CK3988">
            <v>0</v>
          </cell>
          <cell r="CL3988">
            <v>0</v>
          </cell>
          <cell r="CM3988">
            <v>0</v>
          </cell>
        </row>
        <row r="3989">
          <cell r="F3989">
            <v>411463</v>
          </cell>
          <cell r="G3989">
            <v>308162</v>
          </cell>
          <cell r="H3989">
            <v>179886.8</v>
          </cell>
          <cell r="I3989">
            <v>21686.6</v>
          </cell>
          <cell r="AY3989">
            <v>20</v>
          </cell>
          <cell r="CK3989">
            <v>0</v>
          </cell>
          <cell r="CL3989">
            <v>0</v>
          </cell>
          <cell r="CM3989">
            <v>0</v>
          </cell>
        </row>
        <row r="3990">
          <cell r="F3990">
            <v>5000</v>
          </cell>
          <cell r="G3990">
            <v>5000</v>
          </cell>
          <cell r="H3990">
            <v>0</v>
          </cell>
          <cell r="I3990">
            <v>0</v>
          </cell>
          <cell r="AY3990">
            <v>0</v>
          </cell>
          <cell r="CK3990">
            <v>0</v>
          </cell>
          <cell r="CL3990">
            <v>0</v>
          </cell>
          <cell r="CM3990">
            <v>0</v>
          </cell>
        </row>
        <row r="3991">
          <cell r="F3991">
            <v>45659</v>
          </cell>
          <cell r="G3991">
            <v>45659</v>
          </cell>
          <cell r="H3991">
            <v>4567.6000000000004</v>
          </cell>
          <cell r="I3991">
            <v>0</v>
          </cell>
          <cell r="AY3991">
            <v>618.6</v>
          </cell>
          <cell r="CK3991">
            <v>0</v>
          </cell>
          <cell r="CL3991">
            <v>0</v>
          </cell>
          <cell r="CM3991">
            <v>0</v>
          </cell>
        </row>
        <row r="3992">
          <cell r="F3992">
            <v>170000</v>
          </cell>
          <cell r="G3992">
            <v>170000</v>
          </cell>
          <cell r="H3992">
            <v>105136.53</v>
          </cell>
          <cell r="I3992">
            <v>64841.41</v>
          </cell>
          <cell r="AY3992">
            <v>0</v>
          </cell>
          <cell r="CK3992">
            <v>0</v>
          </cell>
          <cell r="CL3992">
            <v>0</v>
          </cell>
          <cell r="CM3992">
            <v>0</v>
          </cell>
        </row>
        <row r="3993">
          <cell r="F3993">
            <v>5000</v>
          </cell>
          <cell r="G3993">
            <v>5000</v>
          </cell>
          <cell r="H3993">
            <v>1546.1</v>
          </cell>
          <cell r="I3993">
            <v>0</v>
          </cell>
          <cell r="AY3993">
            <v>0</v>
          </cell>
          <cell r="CK3993">
            <v>0</v>
          </cell>
          <cell r="CL3993">
            <v>0</v>
          </cell>
          <cell r="CM3993">
            <v>0</v>
          </cell>
        </row>
        <row r="3994">
          <cell r="F3994">
            <v>87885</v>
          </cell>
          <cell r="G3994">
            <v>87885</v>
          </cell>
          <cell r="H3994">
            <v>63098.41</v>
          </cell>
          <cell r="I3994">
            <v>8960.77</v>
          </cell>
          <cell r="AY3994">
            <v>443.3</v>
          </cell>
          <cell r="CK3994">
            <v>0</v>
          </cell>
          <cell r="CL3994">
            <v>0</v>
          </cell>
          <cell r="CM3994">
            <v>0</v>
          </cell>
        </row>
        <row r="3995">
          <cell r="F3995">
            <v>28000</v>
          </cell>
          <cell r="G3995">
            <v>28000</v>
          </cell>
          <cell r="H3995">
            <v>17069.72</v>
          </cell>
          <cell r="I3995">
            <v>2724.19</v>
          </cell>
          <cell r="AY3995">
            <v>86</v>
          </cell>
          <cell r="CK3995">
            <v>0</v>
          </cell>
          <cell r="CL3995">
            <v>0</v>
          </cell>
          <cell r="CM3995">
            <v>0</v>
          </cell>
        </row>
        <row r="3996">
          <cell r="F3996">
            <v>0</v>
          </cell>
          <cell r="G3996">
            <v>19550</v>
          </cell>
          <cell r="H3996">
            <v>19550</v>
          </cell>
          <cell r="I3996">
            <v>0</v>
          </cell>
          <cell r="AY3996">
            <v>0</v>
          </cell>
          <cell r="CK3996">
            <v>0</v>
          </cell>
          <cell r="CL3996">
            <v>0</v>
          </cell>
          <cell r="CM3996">
            <v>0</v>
          </cell>
        </row>
        <row r="3997">
          <cell r="F3997">
            <v>17500</v>
          </cell>
          <cell r="G3997">
            <v>16522</v>
          </cell>
          <cell r="H3997">
            <v>3174</v>
          </cell>
          <cell r="I3997">
            <v>0</v>
          </cell>
          <cell r="AY3997">
            <v>0</v>
          </cell>
          <cell r="CK3997">
            <v>0</v>
          </cell>
          <cell r="CL3997">
            <v>0</v>
          </cell>
          <cell r="CM3997">
            <v>0</v>
          </cell>
        </row>
        <row r="3998">
          <cell r="F3998">
            <v>100000</v>
          </cell>
          <cell r="G3998">
            <v>99720</v>
          </cell>
          <cell r="H3998">
            <v>83259.73</v>
          </cell>
          <cell r="I3998">
            <v>5146.42</v>
          </cell>
          <cell r="AY3998">
            <v>0</v>
          </cell>
          <cell r="CK3998">
            <v>0</v>
          </cell>
          <cell r="CL3998">
            <v>0</v>
          </cell>
          <cell r="CM3998">
            <v>0</v>
          </cell>
        </row>
        <row r="3999">
          <cell r="F3999">
            <v>18000</v>
          </cell>
          <cell r="G3999">
            <v>18000</v>
          </cell>
          <cell r="H3999">
            <v>16047</v>
          </cell>
          <cell r="I3999">
            <v>0</v>
          </cell>
          <cell r="AY3999">
            <v>1878</v>
          </cell>
          <cell r="CK3999">
            <v>0</v>
          </cell>
          <cell r="CL3999">
            <v>0</v>
          </cell>
          <cell r="CM3999">
            <v>0</v>
          </cell>
        </row>
        <row r="4000">
          <cell r="F4000">
            <v>31442</v>
          </cell>
          <cell r="G4000">
            <v>21442</v>
          </cell>
          <cell r="H4000">
            <v>12619.97</v>
          </cell>
          <cell r="I4000">
            <v>860.7</v>
          </cell>
          <cell r="AY4000">
            <v>1420.3</v>
          </cell>
          <cell r="CK4000">
            <v>0</v>
          </cell>
          <cell r="CL4000">
            <v>0</v>
          </cell>
          <cell r="CM4000">
            <v>0</v>
          </cell>
        </row>
        <row r="4001">
          <cell r="F4001">
            <v>19741</v>
          </cell>
          <cell r="G4001">
            <v>29741</v>
          </cell>
          <cell r="H4001">
            <v>24359.81</v>
          </cell>
          <cell r="I4001">
            <v>2562.46</v>
          </cell>
          <cell r="AY4001">
            <v>295</v>
          </cell>
          <cell r="CK4001">
            <v>0</v>
          </cell>
          <cell r="CL4001">
            <v>0</v>
          </cell>
          <cell r="CM4001">
            <v>0</v>
          </cell>
        </row>
        <row r="4002">
          <cell r="F4002">
            <v>15000</v>
          </cell>
          <cell r="G4002">
            <v>14571</v>
          </cell>
          <cell r="H4002">
            <v>11296.63</v>
          </cell>
          <cell r="I4002">
            <v>1695</v>
          </cell>
          <cell r="AY4002">
            <v>0</v>
          </cell>
          <cell r="CK4002">
            <v>0</v>
          </cell>
          <cell r="CL4002">
            <v>0</v>
          </cell>
          <cell r="CM4002">
            <v>0</v>
          </cell>
        </row>
        <row r="4003">
          <cell r="F4003">
            <v>5000</v>
          </cell>
          <cell r="G4003">
            <v>11886</v>
          </cell>
          <cell r="H4003">
            <v>11885.02</v>
          </cell>
          <cell r="I4003">
            <v>0</v>
          </cell>
          <cell r="AY4003">
            <v>0</v>
          </cell>
          <cell r="CK4003">
            <v>0</v>
          </cell>
          <cell r="CL4003">
            <v>0</v>
          </cell>
          <cell r="CM4003">
            <v>0</v>
          </cell>
        </row>
        <row r="4004">
          <cell r="F4004">
            <v>2000</v>
          </cell>
          <cell r="G4004">
            <v>2000</v>
          </cell>
          <cell r="H4004">
            <v>1668.02</v>
          </cell>
          <cell r="I4004">
            <v>0</v>
          </cell>
          <cell r="AY4004">
            <v>0</v>
          </cell>
          <cell r="CK4004">
            <v>0</v>
          </cell>
          <cell r="CL4004">
            <v>0</v>
          </cell>
          <cell r="CM4004">
            <v>0</v>
          </cell>
        </row>
        <row r="4005">
          <cell r="F4005">
            <v>1500</v>
          </cell>
          <cell r="G4005">
            <v>1800</v>
          </cell>
          <cell r="H4005">
            <v>1772.41</v>
          </cell>
          <cell r="I4005">
            <v>0</v>
          </cell>
          <cell r="AY4005">
            <v>189</v>
          </cell>
          <cell r="CK4005">
            <v>0</v>
          </cell>
          <cell r="CL4005">
            <v>0</v>
          </cell>
          <cell r="CM4005">
            <v>0</v>
          </cell>
        </row>
        <row r="4006">
          <cell r="F4006">
            <v>1000</v>
          </cell>
          <cell r="G4006">
            <v>700</v>
          </cell>
          <cell r="H4006">
            <v>120</v>
          </cell>
          <cell r="I4006">
            <v>0</v>
          </cell>
          <cell r="AY4006">
            <v>0</v>
          </cell>
          <cell r="CK4006">
            <v>0</v>
          </cell>
          <cell r="CL4006">
            <v>0</v>
          </cell>
          <cell r="CM4006">
            <v>0</v>
          </cell>
        </row>
        <row r="4007">
          <cell r="F4007">
            <v>1000</v>
          </cell>
          <cell r="G4007">
            <v>1000</v>
          </cell>
          <cell r="H4007">
            <v>0</v>
          </cell>
          <cell r="I4007">
            <v>0</v>
          </cell>
          <cell r="AY4007">
            <v>0</v>
          </cell>
          <cell r="CK4007">
            <v>0</v>
          </cell>
          <cell r="CL4007">
            <v>0</v>
          </cell>
          <cell r="CM4007">
            <v>0</v>
          </cell>
        </row>
        <row r="4008">
          <cell r="F4008">
            <v>8000</v>
          </cell>
          <cell r="G4008">
            <v>8000</v>
          </cell>
          <cell r="H4008">
            <v>5666.94</v>
          </cell>
          <cell r="I4008">
            <v>1580.6</v>
          </cell>
          <cell r="AY4008">
            <v>313.08</v>
          </cell>
          <cell r="CK4008">
            <v>0</v>
          </cell>
          <cell r="CL4008">
            <v>0</v>
          </cell>
          <cell r="CM4008">
            <v>0</v>
          </cell>
        </row>
        <row r="4009">
          <cell r="F4009">
            <v>240000</v>
          </cell>
          <cell r="G4009">
            <v>240000</v>
          </cell>
          <cell r="H4009">
            <v>9747.9</v>
          </cell>
          <cell r="I4009">
            <v>1</v>
          </cell>
          <cell r="AY4009">
            <v>0</v>
          </cell>
          <cell r="CK4009">
            <v>0</v>
          </cell>
          <cell r="CL4009">
            <v>0</v>
          </cell>
          <cell r="CM4009">
            <v>0</v>
          </cell>
        </row>
        <row r="4010">
          <cell r="F4010">
            <v>3914</v>
          </cell>
          <cell r="G4010">
            <v>3914</v>
          </cell>
          <cell r="H4010">
            <v>3913.44</v>
          </cell>
          <cell r="I4010">
            <v>0</v>
          </cell>
          <cell r="AY4010">
            <v>0</v>
          </cell>
          <cell r="CK4010">
            <v>0</v>
          </cell>
          <cell r="CL4010">
            <v>0</v>
          </cell>
          <cell r="CM4010">
            <v>0</v>
          </cell>
        </row>
        <row r="4011">
          <cell r="F4011">
            <v>3679</v>
          </cell>
          <cell r="G4011">
            <v>3679</v>
          </cell>
          <cell r="H4011">
            <v>405.37</v>
          </cell>
          <cell r="I4011">
            <v>0</v>
          </cell>
          <cell r="AY4011">
            <v>0</v>
          </cell>
          <cell r="CK4011">
            <v>0</v>
          </cell>
          <cell r="CL4011">
            <v>0</v>
          </cell>
          <cell r="CM4011">
            <v>0</v>
          </cell>
        </row>
        <row r="4012">
          <cell r="F4012">
            <v>84174</v>
          </cell>
          <cell r="G4012">
            <v>84174</v>
          </cell>
          <cell r="H4012">
            <v>27542.95</v>
          </cell>
          <cell r="I4012">
            <v>1257.96</v>
          </cell>
          <cell r="AY4012">
            <v>392.56</v>
          </cell>
          <cell r="CK4012">
            <v>0</v>
          </cell>
          <cell r="CL4012">
            <v>0</v>
          </cell>
          <cell r="CM4012">
            <v>0</v>
          </cell>
        </row>
        <row r="4013">
          <cell r="F4013">
            <v>60000</v>
          </cell>
          <cell r="G4013">
            <v>49044</v>
          </cell>
          <cell r="H4013">
            <v>11019.53</v>
          </cell>
          <cell r="I4013">
            <v>8216.75</v>
          </cell>
          <cell r="AY4013">
            <v>0</v>
          </cell>
          <cell r="CK4013">
            <v>0</v>
          </cell>
          <cell r="CL4013">
            <v>0</v>
          </cell>
          <cell r="CM4013">
            <v>0</v>
          </cell>
        </row>
        <row r="4014">
          <cell r="F4014">
            <v>1000</v>
          </cell>
          <cell r="G4014">
            <v>1000</v>
          </cell>
          <cell r="H4014">
            <v>710.98</v>
          </cell>
          <cell r="I4014">
            <v>0</v>
          </cell>
          <cell r="AY4014">
            <v>0</v>
          </cell>
          <cell r="CK4014">
            <v>0</v>
          </cell>
          <cell r="CL4014">
            <v>0</v>
          </cell>
          <cell r="CM4014">
            <v>0</v>
          </cell>
        </row>
        <row r="4015">
          <cell r="F4015">
            <v>2743788</v>
          </cell>
          <cell r="G4015">
            <v>2743788</v>
          </cell>
          <cell r="H4015">
            <v>2124731.37</v>
          </cell>
          <cell r="I4015">
            <v>0</v>
          </cell>
          <cell r="AY4015">
            <v>239462.61</v>
          </cell>
          <cell r="CK4015">
            <v>0</v>
          </cell>
          <cell r="CL4015">
            <v>0</v>
          </cell>
          <cell r="CM4015">
            <v>0</v>
          </cell>
        </row>
        <row r="4016">
          <cell r="F4016">
            <v>24710</v>
          </cell>
          <cell r="G4016">
            <v>24710</v>
          </cell>
          <cell r="H4016">
            <v>23248.5</v>
          </cell>
          <cell r="I4016">
            <v>0</v>
          </cell>
          <cell r="AY4016">
            <v>2225</v>
          </cell>
          <cell r="CK4016">
            <v>0</v>
          </cell>
          <cell r="CL4016">
            <v>0</v>
          </cell>
          <cell r="CM4016">
            <v>0</v>
          </cell>
        </row>
        <row r="4017">
          <cell r="F4017">
            <v>174123</v>
          </cell>
          <cell r="G4017">
            <v>174123</v>
          </cell>
          <cell r="H4017">
            <v>86603.87</v>
          </cell>
          <cell r="I4017">
            <v>0</v>
          </cell>
          <cell r="AY4017">
            <v>0</v>
          </cell>
          <cell r="CK4017">
            <v>0</v>
          </cell>
          <cell r="CL4017">
            <v>0</v>
          </cell>
          <cell r="CM4017">
            <v>0</v>
          </cell>
        </row>
        <row r="4018">
          <cell r="F4018">
            <v>538456</v>
          </cell>
          <cell r="G4018">
            <v>538456</v>
          </cell>
          <cell r="H4018">
            <v>23909.73</v>
          </cell>
          <cell r="I4018">
            <v>0</v>
          </cell>
          <cell r="AY4018">
            <v>0</v>
          </cell>
          <cell r="CK4018">
            <v>0</v>
          </cell>
          <cell r="CL4018">
            <v>0</v>
          </cell>
          <cell r="CM4018">
            <v>0</v>
          </cell>
        </row>
        <row r="4020">
          <cell r="F4020">
            <v>383996</v>
          </cell>
          <cell r="G4020">
            <v>383996</v>
          </cell>
          <cell r="H4020">
            <v>288238.58</v>
          </cell>
          <cell r="I4020">
            <v>0</v>
          </cell>
          <cell r="AY4020">
            <v>33160.129999999997</v>
          </cell>
          <cell r="CK4020">
            <v>0</v>
          </cell>
          <cell r="CL4020">
            <v>0</v>
          </cell>
          <cell r="CM4020">
            <v>0</v>
          </cell>
        </row>
        <row r="4021">
          <cell r="F4021">
            <v>66169</v>
          </cell>
          <cell r="G4021">
            <v>66169</v>
          </cell>
          <cell r="H4021">
            <v>51070.080000000002</v>
          </cell>
          <cell r="I4021">
            <v>0</v>
          </cell>
          <cell r="AY4021">
            <v>5894.52</v>
          </cell>
          <cell r="CK4021">
            <v>0</v>
          </cell>
          <cell r="CL4021">
            <v>0</v>
          </cell>
          <cell r="CM4021">
            <v>0</v>
          </cell>
        </row>
        <row r="4022">
          <cell r="F4022">
            <v>72600</v>
          </cell>
          <cell r="G4022">
            <v>72600</v>
          </cell>
          <cell r="H4022">
            <v>56603.59</v>
          </cell>
          <cell r="I4022">
            <v>0</v>
          </cell>
          <cell r="AY4022">
            <v>6435</v>
          </cell>
          <cell r="CK4022">
            <v>0</v>
          </cell>
          <cell r="CL4022">
            <v>0</v>
          </cell>
          <cell r="CM4022">
            <v>0</v>
          </cell>
        </row>
        <row r="4023">
          <cell r="F4023">
            <v>61538</v>
          </cell>
          <cell r="G4023">
            <v>60457.64</v>
          </cell>
          <cell r="H4023">
            <v>60342.47</v>
          </cell>
          <cell r="I4023">
            <v>0</v>
          </cell>
          <cell r="AY4023">
            <v>0</v>
          </cell>
          <cell r="CK4023">
            <v>0</v>
          </cell>
          <cell r="CL4023">
            <v>0</v>
          </cell>
          <cell r="CM4023">
            <v>0</v>
          </cell>
        </row>
        <row r="4024">
          <cell r="F4024">
            <v>351128</v>
          </cell>
          <cell r="G4024">
            <v>351128</v>
          </cell>
          <cell r="H4024">
            <v>239739.8</v>
          </cell>
          <cell r="I4024">
            <v>0</v>
          </cell>
          <cell r="AY4024">
            <v>25533.919999999998</v>
          </cell>
          <cell r="CK4024">
            <v>0</v>
          </cell>
          <cell r="CL4024">
            <v>0</v>
          </cell>
          <cell r="CM4024">
            <v>0</v>
          </cell>
        </row>
        <row r="4025">
          <cell r="F4025">
            <v>64506</v>
          </cell>
          <cell r="G4025">
            <v>64506</v>
          </cell>
          <cell r="H4025">
            <v>41557.5</v>
          </cell>
          <cell r="I4025">
            <v>0</v>
          </cell>
          <cell r="AY4025">
            <v>3128.5</v>
          </cell>
          <cell r="CK4025">
            <v>0</v>
          </cell>
          <cell r="CL4025">
            <v>0</v>
          </cell>
          <cell r="CM4025">
            <v>0</v>
          </cell>
        </row>
        <row r="4026">
          <cell r="F4026">
            <v>11356</v>
          </cell>
          <cell r="G4026">
            <v>11356</v>
          </cell>
          <cell r="H4026">
            <v>5413.41</v>
          </cell>
          <cell r="I4026">
            <v>0</v>
          </cell>
          <cell r="AY4026">
            <v>681.05</v>
          </cell>
          <cell r="CK4026">
            <v>0</v>
          </cell>
          <cell r="CL4026">
            <v>0</v>
          </cell>
          <cell r="CM4026">
            <v>0</v>
          </cell>
        </row>
        <row r="4027">
          <cell r="F4027">
            <v>51226</v>
          </cell>
          <cell r="G4027">
            <v>48947.45</v>
          </cell>
          <cell r="H4027">
            <v>29132.94</v>
          </cell>
          <cell r="I4027">
            <v>0</v>
          </cell>
          <cell r="AY4027">
            <v>651.52</v>
          </cell>
          <cell r="CK4027">
            <v>0</v>
          </cell>
          <cell r="CL4027">
            <v>0</v>
          </cell>
          <cell r="CM4027">
            <v>0</v>
          </cell>
        </row>
        <row r="4028">
          <cell r="F4028">
            <v>27500</v>
          </cell>
          <cell r="G4028">
            <v>27500</v>
          </cell>
          <cell r="H4028">
            <v>27500</v>
          </cell>
          <cell r="I4028">
            <v>0</v>
          </cell>
          <cell r="AY4028">
            <v>0</v>
          </cell>
          <cell r="CK4028">
            <v>0</v>
          </cell>
          <cell r="CL4028">
            <v>0</v>
          </cell>
          <cell r="CM4028">
            <v>0</v>
          </cell>
        </row>
        <row r="4029">
          <cell r="F4029">
            <v>0</v>
          </cell>
          <cell r="G4029">
            <v>3876.37</v>
          </cell>
          <cell r="H4029">
            <v>3354.92</v>
          </cell>
          <cell r="I4029">
            <v>521.45000000000005</v>
          </cell>
          <cell r="AY4029">
            <v>0</v>
          </cell>
          <cell r="CK4029">
            <v>0</v>
          </cell>
          <cell r="CL4029">
            <v>0</v>
          </cell>
          <cell r="CM4029">
            <v>0</v>
          </cell>
        </row>
        <row r="4030">
          <cell r="F4030">
            <v>18000</v>
          </cell>
          <cell r="G4030">
            <v>18000</v>
          </cell>
          <cell r="H4030">
            <v>1410.69</v>
          </cell>
          <cell r="I4030">
            <v>2</v>
          </cell>
          <cell r="AY4030">
            <v>0</v>
          </cell>
          <cell r="CK4030">
            <v>0</v>
          </cell>
          <cell r="CL4030">
            <v>0</v>
          </cell>
          <cell r="CM4030">
            <v>0</v>
          </cell>
        </row>
        <row r="4031">
          <cell r="F4031">
            <v>10000</v>
          </cell>
          <cell r="G4031">
            <v>10000</v>
          </cell>
          <cell r="H4031">
            <v>0</v>
          </cell>
          <cell r="I4031">
            <v>0</v>
          </cell>
          <cell r="AY4031">
            <v>0</v>
          </cell>
          <cell r="CK4031">
            <v>0</v>
          </cell>
          <cell r="CL4031">
            <v>0</v>
          </cell>
          <cell r="CM4031">
            <v>0</v>
          </cell>
        </row>
        <row r="4032">
          <cell r="F4032">
            <v>2250000</v>
          </cell>
          <cell r="G4032">
            <v>2250000</v>
          </cell>
          <cell r="H4032">
            <v>1413564.36</v>
          </cell>
          <cell r="I4032">
            <v>397267.5</v>
          </cell>
          <cell r="AY4032">
            <v>0</v>
          </cell>
          <cell r="CK4032">
            <v>0</v>
          </cell>
          <cell r="CL4032">
            <v>0</v>
          </cell>
          <cell r="CM4032">
            <v>0</v>
          </cell>
        </row>
        <row r="4033">
          <cell r="F4033">
            <v>100000</v>
          </cell>
          <cell r="G4033">
            <v>44557</v>
          </cell>
          <cell r="H4033">
            <v>13153.5</v>
          </cell>
          <cell r="I4033">
            <v>8625</v>
          </cell>
          <cell r="AY4033">
            <v>0</v>
          </cell>
          <cell r="CK4033">
            <v>0</v>
          </cell>
          <cell r="CL4033">
            <v>0</v>
          </cell>
          <cell r="CM4033">
            <v>500000</v>
          </cell>
        </row>
        <row r="4034">
          <cell r="F4034">
            <v>440000</v>
          </cell>
          <cell r="G4034">
            <v>202500</v>
          </cell>
          <cell r="H4034">
            <v>133983.01</v>
          </cell>
          <cell r="I4034">
            <v>32085</v>
          </cell>
          <cell r="AY4034">
            <v>0</v>
          </cell>
          <cell r="CK4034">
            <v>0</v>
          </cell>
          <cell r="CL4034">
            <v>0</v>
          </cell>
          <cell r="CM4034">
            <v>0</v>
          </cell>
        </row>
        <row r="4035">
          <cell r="F4035">
            <v>505000</v>
          </cell>
          <cell r="G4035">
            <v>605000</v>
          </cell>
          <cell r="H4035">
            <v>470915.55</v>
          </cell>
          <cell r="I4035">
            <v>27578.65</v>
          </cell>
          <cell r="AY4035">
            <v>0</v>
          </cell>
          <cell r="CK4035">
            <v>0</v>
          </cell>
          <cell r="CL4035">
            <v>0</v>
          </cell>
          <cell r="CM4035">
            <v>0</v>
          </cell>
        </row>
        <row r="4036">
          <cell r="F4036">
            <v>250000</v>
          </cell>
          <cell r="G4036">
            <v>250000</v>
          </cell>
          <cell r="H4036">
            <v>217118.4</v>
          </cell>
          <cell r="I4036">
            <v>160</v>
          </cell>
          <cell r="AY4036">
            <v>0</v>
          </cell>
          <cell r="CK4036">
            <v>0</v>
          </cell>
          <cell r="CL4036">
            <v>0</v>
          </cell>
          <cell r="CM4036">
            <v>0</v>
          </cell>
        </row>
        <row r="4037"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CK4037">
            <v>0</v>
          </cell>
          <cell r="CL4037">
            <v>0</v>
          </cell>
          <cell r="CM4037">
            <v>0</v>
          </cell>
        </row>
        <row r="4038">
          <cell r="F4038">
            <v>1630932</v>
          </cell>
          <cell r="G4038">
            <v>1630932</v>
          </cell>
          <cell r="H4038">
            <v>1253830.56</v>
          </cell>
          <cell r="I4038">
            <v>0</v>
          </cell>
          <cell r="AY4038">
            <v>142618.99</v>
          </cell>
          <cell r="CK4038">
            <v>0</v>
          </cell>
          <cell r="CL4038">
            <v>0</v>
          </cell>
          <cell r="CM4038">
            <v>0</v>
          </cell>
        </row>
        <row r="4039">
          <cell r="F4039">
            <v>4236</v>
          </cell>
          <cell r="G4039">
            <v>4236</v>
          </cell>
          <cell r="H4039">
            <v>3339</v>
          </cell>
          <cell r="I4039">
            <v>0</v>
          </cell>
          <cell r="AY4039">
            <v>371</v>
          </cell>
          <cell r="CK4039">
            <v>0</v>
          </cell>
          <cell r="CL4039">
            <v>0</v>
          </cell>
          <cell r="CM4039">
            <v>0</v>
          </cell>
        </row>
        <row r="4040">
          <cell r="F4040">
            <v>97906</v>
          </cell>
          <cell r="G4040">
            <v>97906</v>
          </cell>
          <cell r="H4040">
            <v>48221.73</v>
          </cell>
          <cell r="I4040">
            <v>0</v>
          </cell>
          <cell r="AY4040">
            <v>0</v>
          </cell>
          <cell r="CK4040">
            <v>0</v>
          </cell>
          <cell r="CL4040">
            <v>0</v>
          </cell>
          <cell r="CM4040">
            <v>0</v>
          </cell>
        </row>
        <row r="4041">
          <cell r="F4041">
            <v>317949</v>
          </cell>
          <cell r="G4041">
            <v>317949</v>
          </cell>
          <cell r="H4041">
            <v>18614.87</v>
          </cell>
          <cell r="I4041">
            <v>0</v>
          </cell>
          <cell r="AY4041">
            <v>0</v>
          </cell>
          <cell r="CK4041">
            <v>0</v>
          </cell>
          <cell r="CL4041">
            <v>0</v>
          </cell>
          <cell r="CM4041">
            <v>0</v>
          </cell>
        </row>
        <row r="4042">
          <cell r="F4042">
            <v>216556</v>
          </cell>
          <cell r="G4042">
            <v>216556</v>
          </cell>
          <cell r="H4042">
            <v>160375.79</v>
          </cell>
          <cell r="I4042">
            <v>0</v>
          </cell>
          <cell r="AY4042">
            <v>18686.7</v>
          </cell>
          <cell r="CK4042">
            <v>0</v>
          </cell>
          <cell r="CL4042">
            <v>0</v>
          </cell>
          <cell r="CM4042">
            <v>0</v>
          </cell>
        </row>
        <row r="4043">
          <cell r="F4043">
            <v>37458</v>
          </cell>
          <cell r="G4043">
            <v>37458</v>
          </cell>
          <cell r="H4043">
            <v>28487.54</v>
          </cell>
          <cell r="I4043">
            <v>0</v>
          </cell>
          <cell r="AY4043">
            <v>3332.6</v>
          </cell>
          <cell r="CK4043">
            <v>0</v>
          </cell>
          <cell r="CL4043">
            <v>0</v>
          </cell>
          <cell r="CM4043">
            <v>0</v>
          </cell>
        </row>
        <row r="4044">
          <cell r="F4044">
            <v>39600</v>
          </cell>
          <cell r="G4044">
            <v>39600</v>
          </cell>
          <cell r="H4044">
            <v>30712.06</v>
          </cell>
          <cell r="I4044">
            <v>0</v>
          </cell>
          <cell r="AY4044">
            <v>3510</v>
          </cell>
          <cell r="CK4044">
            <v>0</v>
          </cell>
          <cell r="CL4044">
            <v>0</v>
          </cell>
          <cell r="CM4044">
            <v>0</v>
          </cell>
        </row>
        <row r="4045">
          <cell r="F4045">
            <v>36337</v>
          </cell>
          <cell r="G4045">
            <v>37971.730000000003</v>
          </cell>
          <cell r="H4045">
            <v>37971.730000000003</v>
          </cell>
          <cell r="I4045">
            <v>0</v>
          </cell>
          <cell r="AY4045">
            <v>0</v>
          </cell>
          <cell r="CK4045">
            <v>0</v>
          </cell>
          <cell r="CL4045">
            <v>0</v>
          </cell>
          <cell r="CM4045">
            <v>0</v>
          </cell>
        </row>
        <row r="4046">
          <cell r="F4046">
            <v>211065</v>
          </cell>
          <cell r="G4046">
            <v>211065</v>
          </cell>
          <cell r="H4046">
            <v>142989.01999999999</v>
          </cell>
          <cell r="I4046">
            <v>0</v>
          </cell>
          <cell r="AY4046">
            <v>15696.24</v>
          </cell>
          <cell r="CK4046">
            <v>0</v>
          </cell>
          <cell r="CL4046">
            <v>0</v>
          </cell>
          <cell r="CM4046">
            <v>0</v>
          </cell>
        </row>
        <row r="4047">
          <cell r="F4047">
            <v>18011</v>
          </cell>
          <cell r="G4047">
            <v>18011</v>
          </cell>
          <cell r="H4047">
            <v>11904.63</v>
          </cell>
          <cell r="I4047">
            <v>0</v>
          </cell>
          <cell r="AY4047">
            <v>0</v>
          </cell>
          <cell r="CK4047">
            <v>0</v>
          </cell>
          <cell r="CL4047">
            <v>0</v>
          </cell>
          <cell r="CM4047">
            <v>0</v>
          </cell>
        </row>
        <row r="4048">
          <cell r="F4048">
            <v>5368</v>
          </cell>
          <cell r="G4048">
            <v>5368</v>
          </cell>
          <cell r="H4048">
            <v>2460.63</v>
          </cell>
          <cell r="I4048">
            <v>0</v>
          </cell>
          <cell r="AY4048">
            <v>180.69</v>
          </cell>
          <cell r="CK4048">
            <v>0</v>
          </cell>
          <cell r="CL4048">
            <v>0</v>
          </cell>
          <cell r="CM4048">
            <v>0</v>
          </cell>
        </row>
        <row r="4049">
          <cell r="F4049">
            <v>670</v>
          </cell>
          <cell r="G4049">
            <v>670</v>
          </cell>
          <cell r="H4049">
            <v>308.52</v>
          </cell>
          <cell r="I4049">
            <v>0</v>
          </cell>
          <cell r="AY4049">
            <v>38.89</v>
          </cell>
          <cell r="CK4049">
            <v>0</v>
          </cell>
          <cell r="CL4049">
            <v>0</v>
          </cell>
          <cell r="CM4049">
            <v>0</v>
          </cell>
        </row>
        <row r="4050">
          <cell r="F4050">
            <v>22593</v>
          </cell>
          <cell r="G4050">
            <v>22593</v>
          </cell>
          <cell r="H4050">
            <v>16019.63</v>
          </cell>
          <cell r="I4050">
            <v>0</v>
          </cell>
          <cell r="AY4050">
            <v>1087.47</v>
          </cell>
          <cell r="CK4050">
            <v>0</v>
          </cell>
          <cell r="CL4050">
            <v>0</v>
          </cell>
          <cell r="CM4050">
            <v>0</v>
          </cell>
        </row>
        <row r="4051">
          <cell r="F4051">
            <v>18000</v>
          </cell>
          <cell r="G4051">
            <v>18000</v>
          </cell>
          <cell r="H4051">
            <v>11597.63</v>
          </cell>
          <cell r="I4051">
            <v>6100</v>
          </cell>
          <cell r="AY4051">
            <v>0</v>
          </cell>
          <cell r="CK4051">
            <v>0</v>
          </cell>
          <cell r="CL4051">
            <v>0</v>
          </cell>
          <cell r="CM4051">
            <v>0</v>
          </cell>
        </row>
        <row r="4052">
          <cell r="F4052">
            <v>247999</v>
          </cell>
          <cell r="G4052">
            <v>247999</v>
          </cell>
          <cell r="H4052">
            <v>154269.85999999999</v>
          </cell>
          <cell r="I4052">
            <v>4158.1000000000004</v>
          </cell>
          <cell r="AY4052">
            <v>3085.79</v>
          </cell>
          <cell r="CK4052">
            <v>0</v>
          </cell>
          <cell r="CL4052">
            <v>0</v>
          </cell>
          <cell r="CM4052">
            <v>0</v>
          </cell>
        </row>
        <row r="4053">
          <cell r="F4053">
            <v>1370412</v>
          </cell>
          <cell r="G4053">
            <v>1370412</v>
          </cell>
          <cell r="H4053">
            <v>1089179.49</v>
          </cell>
          <cell r="I4053">
            <v>0</v>
          </cell>
          <cell r="AY4053">
            <v>121485.99</v>
          </cell>
          <cell r="CK4053">
            <v>0</v>
          </cell>
          <cell r="CL4053">
            <v>0</v>
          </cell>
          <cell r="CM4053">
            <v>0</v>
          </cell>
        </row>
        <row r="4054">
          <cell r="F4054">
            <v>4236</v>
          </cell>
          <cell r="G4054">
            <v>4236</v>
          </cell>
          <cell r="H4054">
            <v>3339</v>
          </cell>
          <cell r="I4054">
            <v>0</v>
          </cell>
          <cell r="AY4054">
            <v>371</v>
          </cell>
          <cell r="CK4054">
            <v>0</v>
          </cell>
          <cell r="CL4054">
            <v>0</v>
          </cell>
          <cell r="CM4054">
            <v>0</v>
          </cell>
        </row>
        <row r="4055">
          <cell r="F4055">
            <v>82208</v>
          </cell>
          <cell r="G4055">
            <v>78413.87</v>
          </cell>
          <cell r="H4055">
            <v>42910.48</v>
          </cell>
          <cell r="I4055">
            <v>0</v>
          </cell>
          <cell r="AY4055">
            <v>0</v>
          </cell>
          <cell r="CK4055">
            <v>0</v>
          </cell>
          <cell r="CL4055">
            <v>0</v>
          </cell>
          <cell r="CM4055">
            <v>0</v>
          </cell>
        </row>
        <row r="4056">
          <cell r="F4056">
            <v>267293</v>
          </cell>
          <cell r="G4056">
            <v>267293</v>
          </cell>
          <cell r="H4056">
            <v>0</v>
          </cell>
          <cell r="I4056">
            <v>0</v>
          </cell>
          <cell r="AY4056">
            <v>0</v>
          </cell>
          <cell r="CK4056">
            <v>0</v>
          </cell>
          <cell r="CL4056">
            <v>0</v>
          </cell>
          <cell r="CM4056">
            <v>0</v>
          </cell>
        </row>
        <row r="4057">
          <cell r="F4057">
            <v>196394</v>
          </cell>
          <cell r="G4057">
            <v>196394</v>
          </cell>
          <cell r="H4057">
            <v>152155.19</v>
          </cell>
          <cell r="I4057">
            <v>0</v>
          </cell>
          <cell r="AY4057">
            <v>17155.5</v>
          </cell>
          <cell r="CK4057">
            <v>0</v>
          </cell>
          <cell r="CL4057">
            <v>0</v>
          </cell>
          <cell r="CM4057">
            <v>0</v>
          </cell>
        </row>
        <row r="4058">
          <cell r="F4058">
            <v>33173</v>
          </cell>
          <cell r="G4058">
            <v>33173</v>
          </cell>
          <cell r="H4058">
            <v>26322.28</v>
          </cell>
          <cell r="I4058">
            <v>0</v>
          </cell>
          <cell r="AY4058">
            <v>2978.07</v>
          </cell>
          <cell r="CK4058">
            <v>0</v>
          </cell>
          <cell r="CL4058">
            <v>0</v>
          </cell>
          <cell r="CM4058">
            <v>0</v>
          </cell>
        </row>
        <row r="4059">
          <cell r="F4059">
            <v>46200</v>
          </cell>
          <cell r="G4059">
            <v>46200</v>
          </cell>
          <cell r="H4059">
            <v>36855</v>
          </cell>
          <cell r="I4059">
            <v>0</v>
          </cell>
          <cell r="AY4059">
            <v>4095</v>
          </cell>
          <cell r="CK4059">
            <v>0</v>
          </cell>
          <cell r="CL4059">
            <v>0</v>
          </cell>
          <cell r="CM4059">
            <v>0</v>
          </cell>
        </row>
        <row r="4060">
          <cell r="F4060">
            <v>30548</v>
          </cell>
          <cell r="G4060">
            <v>32360.85</v>
          </cell>
          <cell r="H4060">
            <v>32360.85</v>
          </cell>
          <cell r="I4060">
            <v>0</v>
          </cell>
          <cell r="AY4060">
            <v>0</v>
          </cell>
          <cell r="CK4060">
            <v>0</v>
          </cell>
          <cell r="CL4060">
            <v>0</v>
          </cell>
          <cell r="CM4060">
            <v>0</v>
          </cell>
        </row>
        <row r="4061">
          <cell r="F4061">
            <v>179146</v>
          </cell>
          <cell r="G4061">
            <v>179146</v>
          </cell>
          <cell r="H4061">
            <v>120012.91</v>
          </cell>
          <cell r="I4061">
            <v>0</v>
          </cell>
          <cell r="AY4061">
            <v>12934.32</v>
          </cell>
          <cell r="CK4061">
            <v>0</v>
          </cell>
          <cell r="CL4061">
            <v>0</v>
          </cell>
          <cell r="CM4061">
            <v>0</v>
          </cell>
        </row>
        <row r="4062">
          <cell r="F4062">
            <v>7157</v>
          </cell>
          <cell r="G4062">
            <v>7157</v>
          </cell>
          <cell r="H4062">
            <v>3280.84</v>
          </cell>
          <cell r="I4062">
            <v>0</v>
          </cell>
          <cell r="AY4062">
            <v>240.92</v>
          </cell>
          <cell r="CK4062">
            <v>0</v>
          </cell>
          <cell r="CL4062">
            <v>0</v>
          </cell>
          <cell r="CM4062">
            <v>0</v>
          </cell>
        </row>
        <row r="4063">
          <cell r="F4063">
            <v>568</v>
          </cell>
          <cell r="G4063">
            <v>568</v>
          </cell>
          <cell r="H4063">
            <v>261.57</v>
          </cell>
          <cell r="I4063">
            <v>0</v>
          </cell>
          <cell r="AY4063">
            <v>32.97</v>
          </cell>
          <cell r="CK4063">
            <v>0</v>
          </cell>
          <cell r="CL4063">
            <v>0</v>
          </cell>
          <cell r="CM4063">
            <v>0</v>
          </cell>
        </row>
        <row r="4064">
          <cell r="F4064">
            <v>20271</v>
          </cell>
          <cell r="G4064">
            <v>20271</v>
          </cell>
          <cell r="H4064">
            <v>10959.53</v>
          </cell>
          <cell r="I4064">
            <v>0</v>
          </cell>
          <cell r="AY4064">
            <v>265.43</v>
          </cell>
          <cell r="CK4064">
            <v>0</v>
          </cell>
          <cell r="CL4064">
            <v>0</v>
          </cell>
          <cell r="CM4064">
            <v>0</v>
          </cell>
        </row>
        <row r="4065">
          <cell r="F4065">
            <v>500000</v>
          </cell>
          <cell r="G4065">
            <v>714165</v>
          </cell>
          <cell r="H4065">
            <v>459655</v>
          </cell>
          <cell r="I4065">
            <v>254510</v>
          </cell>
          <cell r="AY4065">
            <v>0</v>
          </cell>
          <cell r="CK4065">
            <v>0</v>
          </cell>
          <cell r="CL4065">
            <v>0</v>
          </cell>
          <cell r="CM4065">
            <v>0</v>
          </cell>
        </row>
        <row r="4066">
          <cell r="F4066">
            <v>95000</v>
          </cell>
          <cell r="G4066">
            <v>33735</v>
          </cell>
          <cell r="H4066">
            <v>22234.5</v>
          </cell>
          <cell r="I4066">
            <v>0</v>
          </cell>
          <cell r="AY4066">
            <v>0</v>
          </cell>
          <cell r="CK4066">
            <v>0</v>
          </cell>
          <cell r="CL4066">
            <v>0</v>
          </cell>
          <cell r="CM4066">
            <v>0</v>
          </cell>
        </row>
        <row r="4067">
          <cell r="F4067">
            <v>8000</v>
          </cell>
          <cell r="G4067">
            <v>8000</v>
          </cell>
          <cell r="H4067">
            <v>245.82</v>
          </cell>
          <cell r="I4067">
            <v>0</v>
          </cell>
          <cell r="AY4067">
            <v>0</v>
          </cell>
          <cell r="CK4067">
            <v>0</v>
          </cell>
          <cell r="CL4067">
            <v>0</v>
          </cell>
          <cell r="CM4067">
            <v>0</v>
          </cell>
        </row>
        <row r="4068"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CK4068">
            <v>0</v>
          </cell>
          <cell r="CL4068">
            <v>0</v>
          </cell>
          <cell r="CM4068">
            <v>0</v>
          </cell>
        </row>
        <row r="4069">
          <cell r="F4069">
            <v>1030032</v>
          </cell>
          <cell r="G4069">
            <v>1030032</v>
          </cell>
          <cell r="H4069">
            <v>787381.69</v>
          </cell>
          <cell r="I4069">
            <v>0</v>
          </cell>
          <cell r="AY4069">
            <v>84623.16</v>
          </cell>
          <cell r="CK4069">
            <v>0</v>
          </cell>
          <cell r="CL4069">
            <v>0</v>
          </cell>
          <cell r="CM4069">
            <v>0</v>
          </cell>
        </row>
        <row r="4070">
          <cell r="F4070">
            <v>25416</v>
          </cell>
          <cell r="G4070">
            <v>25752.33</v>
          </cell>
          <cell r="H4070">
            <v>25752.33</v>
          </cell>
          <cell r="I4070">
            <v>0</v>
          </cell>
          <cell r="AY4070">
            <v>2226</v>
          </cell>
          <cell r="CK4070">
            <v>0</v>
          </cell>
          <cell r="CL4070">
            <v>0</v>
          </cell>
          <cell r="CM4070">
            <v>0</v>
          </cell>
        </row>
        <row r="4071">
          <cell r="F4071">
            <v>67209</v>
          </cell>
          <cell r="G4071">
            <v>108933.06</v>
          </cell>
          <cell r="H4071">
            <v>108933.06</v>
          </cell>
          <cell r="I4071">
            <v>0</v>
          </cell>
          <cell r="AY4071">
            <v>6050.13</v>
          </cell>
          <cell r="CK4071">
            <v>0</v>
          </cell>
          <cell r="CL4071">
            <v>0</v>
          </cell>
          <cell r="CM4071">
            <v>0</v>
          </cell>
        </row>
        <row r="4072">
          <cell r="F4072">
            <v>205226</v>
          </cell>
          <cell r="G4072">
            <v>205226</v>
          </cell>
          <cell r="H4072">
            <v>0</v>
          </cell>
          <cell r="I4072">
            <v>0</v>
          </cell>
          <cell r="AY4072">
            <v>0</v>
          </cell>
          <cell r="CK4072">
            <v>0</v>
          </cell>
          <cell r="CL4072">
            <v>0</v>
          </cell>
          <cell r="CM4072">
            <v>0</v>
          </cell>
        </row>
        <row r="4073">
          <cell r="F4073">
            <v>95172</v>
          </cell>
          <cell r="G4073">
            <v>109516.43</v>
          </cell>
          <cell r="H4073">
            <v>109516.43</v>
          </cell>
          <cell r="I4073">
            <v>0</v>
          </cell>
          <cell r="AY4073">
            <v>8321.2800000000007</v>
          </cell>
          <cell r="CK4073">
            <v>0</v>
          </cell>
          <cell r="CL4073">
            <v>0</v>
          </cell>
          <cell r="CM4073">
            <v>0</v>
          </cell>
        </row>
        <row r="4074">
          <cell r="F4074">
            <v>167940</v>
          </cell>
          <cell r="G4074">
            <v>167940</v>
          </cell>
          <cell r="H4074">
            <v>118302.56</v>
          </cell>
          <cell r="I4074">
            <v>0</v>
          </cell>
          <cell r="AY4074">
            <v>13214.11</v>
          </cell>
          <cell r="CK4074">
            <v>0</v>
          </cell>
          <cell r="CL4074">
            <v>0</v>
          </cell>
          <cell r="CM4074">
            <v>0</v>
          </cell>
        </row>
        <row r="4075">
          <cell r="F4075">
            <v>26738</v>
          </cell>
          <cell r="G4075">
            <v>26738</v>
          </cell>
          <cell r="H4075">
            <v>19219</v>
          </cell>
          <cell r="I4075">
            <v>0</v>
          </cell>
          <cell r="AY4075">
            <v>2151.4499999999998</v>
          </cell>
          <cell r="CK4075">
            <v>0</v>
          </cell>
          <cell r="CL4075">
            <v>0</v>
          </cell>
          <cell r="CM4075">
            <v>0</v>
          </cell>
        </row>
        <row r="4076">
          <cell r="F4076">
            <v>59400</v>
          </cell>
          <cell r="G4076">
            <v>59400</v>
          </cell>
          <cell r="H4076">
            <v>42385.2</v>
          </cell>
          <cell r="I4076">
            <v>0</v>
          </cell>
          <cell r="AY4076">
            <v>4680</v>
          </cell>
          <cell r="CK4076">
            <v>0</v>
          </cell>
          <cell r="CL4076">
            <v>0</v>
          </cell>
          <cell r="CM4076">
            <v>0</v>
          </cell>
        </row>
        <row r="4077">
          <cell r="F4077">
            <v>23454</v>
          </cell>
          <cell r="G4077">
            <v>23454</v>
          </cell>
          <cell r="H4077">
            <v>22418.7</v>
          </cell>
          <cell r="I4077">
            <v>0</v>
          </cell>
          <cell r="AY4077">
            <v>0</v>
          </cell>
          <cell r="CK4077">
            <v>0</v>
          </cell>
          <cell r="CL4077">
            <v>0</v>
          </cell>
          <cell r="CM4077">
            <v>0</v>
          </cell>
        </row>
        <row r="4078">
          <cell r="F4078">
            <v>118641</v>
          </cell>
          <cell r="G4078">
            <v>118641</v>
          </cell>
          <cell r="H4078">
            <v>102383.34</v>
          </cell>
          <cell r="I4078">
            <v>0</v>
          </cell>
          <cell r="AY4078">
            <v>9564.2000000000007</v>
          </cell>
          <cell r="CK4078">
            <v>0</v>
          </cell>
          <cell r="CL4078">
            <v>0</v>
          </cell>
          <cell r="CM4078">
            <v>0</v>
          </cell>
        </row>
        <row r="4079">
          <cell r="F4079">
            <v>16729</v>
          </cell>
          <cell r="G4079">
            <v>17465</v>
          </cell>
          <cell r="H4079">
            <v>16620.599999999999</v>
          </cell>
          <cell r="I4079">
            <v>0</v>
          </cell>
          <cell r="AY4079">
            <v>553.39</v>
          </cell>
          <cell r="CK4079">
            <v>0</v>
          </cell>
          <cell r="CL4079">
            <v>0</v>
          </cell>
          <cell r="CM4079">
            <v>0</v>
          </cell>
        </row>
        <row r="4080">
          <cell r="F4080">
            <v>80000</v>
          </cell>
          <cell r="G4080">
            <v>80000</v>
          </cell>
          <cell r="H4080">
            <v>65426.720000000001</v>
          </cell>
          <cell r="I4080">
            <v>10872</v>
          </cell>
          <cell r="AY4080">
            <v>4817.25</v>
          </cell>
          <cell r="CK4080">
            <v>0</v>
          </cell>
          <cell r="CL4080">
            <v>0</v>
          </cell>
          <cell r="CM4080">
            <v>0</v>
          </cell>
        </row>
        <row r="4081">
          <cell r="F4081">
            <v>971868</v>
          </cell>
          <cell r="G4081">
            <v>971868</v>
          </cell>
          <cell r="H4081">
            <v>771118.07999999996</v>
          </cell>
          <cell r="I4081">
            <v>0</v>
          </cell>
          <cell r="AY4081">
            <v>84882.74</v>
          </cell>
          <cell r="CK4081">
            <v>0</v>
          </cell>
          <cell r="CL4081">
            <v>0</v>
          </cell>
          <cell r="CM4081">
            <v>0</v>
          </cell>
        </row>
        <row r="4082">
          <cell r="F4082">
            <v>56692</v>
          </cell>
          <cell r="G4082">
            <v>56692</v>
          </cell>
          <cell r="H4082">
            <v>29764.03</v>
          </cell>
          <cell r="I4082">
            <v>0</v>
          </cell>
          <cell r="AY4082">
            <v>0</v>
          </cell>
          <cell r="CK4082">
            <v>0</v>
          </cell>
          <cell r="CL4082">
            <v>0</v>
          </cell>
          <cell r="CM4082">
            <v>0</v>
          </cell>
        </row>
        <row r="4083">
          <cell r="F4083">
            <v>188974</v>
          </cell>
          <cell r="G4083">
            <v>188974</v>
          </cell>
          <cell r="H4083">
            <v>0</v>
          </cell>
          <cell r="I4083">
            <v>0</v>
          </cell>
          <cell r="AY4083">
            <v>0</v>
          </cell>
          <cell r="CK4083">
            <v>0</v>
          </cell>
          <cell r="CL4083">
            <v>0</v>
          </cell>
          <cell r="CM4083">
            <v>0</v>
          </cell>
        </row>
        <row r="4084">
          <cell r="F4084">
            <v>133229</v>
          </cell>
          <cell r="G4084">
            <v>133229</v>
          </cell>
          <cell r="H4084">
            <v>102376.08</v>
          </cell>
          <cell r="I4084">
            <v>0</v>
          </cell>
          <cell r="AY4084">
            <v>11540.14</v>
          </cell>
          <cell r="CK4084">
            <v>0</v>
          </cell>
          <cell r="CL4084">
            <v>0</v>
          </cell>
          <cell r="CM4084">
            <v>0</v>
          </cell>
        </row>
        <row r="4085">
          <cell r="F4085">
            <v>22401</v>
          </cell>
          <cell r="G4085">
            <v>22401</v>
          </cell>
          <cell r="H4085">
            <v>17571.84</v>
          </cell>
          <cell r="I4085">
            <v>0</v>
          </cell>
          <cell r="AY4085">
            <v>1987.36</v>
          </cell>
          <cell r="CK4085">
            <v>0</v>
          </cell>
          <cell r="CL4085">
            <v>0</v>
          </cell>
          <cell r="CM4085">
            <v>0</v>
          </cell>
        </row>
        <row r="4086">
          <cell r="F4086">
            <v>33000</v>
          </cell>
          <cell r="G4086">
            <v>33000</v>
          </cell>
          <cell r="H4086">
            <v>26325</v>
          </cell>
          <cell r="I4086">
            <v>0</v>
          </cell>
          <cell r="AY4086">
            <v>2925</v>
          </cell>
          <cell r="CK4086">
            <v>0</v>
          </cell>
          <cell r="CL4086">
            <v>0</v>
          </cell>
          <cell r="CM4086">
            <v>0</v>
          </cell>
        </row>
        <row r="4087">
          <cell r="F4087">
            <v>21597</v>
          </cell>
          <cell r="G4087">
            <v>22677.360000000001</v>
          </cell>
          <cell r="H4087">
            <v>22677.360000000001</v>
          </cell>
          <cell r="I4087">
            <v>0</v>
          </cell>
          <cell r="AY4087">
            <v>0</v>
          </cell>
          <cell r="CK4087">
            <v>0</v>
          </cell>
          <cell r="CL4087">
            <v>0</v>
          </cell>
          <cell r="CM4087">
            <v>0</v>
          </cell>
        </row>
        <row r="4088">
          <cell r="F4088">
            <v>129239</v>
          </cell>
          <cell r="G4088">
            <v>129239</v>
          </cell>
          <cell r="H4088">
            <v>89628.42</v>
          </cell>
          <cell r="I4088">
            <v>0</v>
          </cell>
          <cell r="AY4088">
            <v>9486.59</v>
          </cell>
          <cell r="CK4088">
            <v>0</v>
          </cell>
          <cell r="CL4088">
            <v>0</v>
          </cell>
          <cell r="CM4088">
            <v>0</v>
          </cell>
        </row>
        <row r="4089">
          <cell r="F4089">
            <v>25499</v>
          </cell>
          <cell r="G4089">
            <v>25499</v>
          </cell>
          <cell r="H4089">
            <v>16404.2</v>
          </cell>
          <cell r="I4089">
            <v>0</v>
          </cell>
          <cell r="AY4089">
            <v>1204.5999999999999</v>
          </cell>
          <cell r="CK4089">
            <v>0</v>
          </cell>
          <cell r="CL4089">
            <v>0</v>
          </cell>
          <cell r="CM4089">
            <v>0</v>
          </cell>
        </row>
        <row r="4090">
          <cell r="F4090">
            <v>409</v>
          </cell>
          <cell r="G4090">
            <v>409</v>
          </cell>
          <cell r="H4090">
            <v>188.11</v>
          </cell>
          <cell r="I4090">
            <v>0</v>
          </cell>
          <cell r="AY4090">
            <v>23.71</v>
          </cell>
          <cell r="CK4090">
            <v>0</v>
          </cell>
          <cell r="CL4090">
            <v>0</v>
          </cell>
          <cell r="CM4090">
            <v>0</v>
          </cell>
        </row>
        <row r="4091">
          <cell r="F4091">
            <v>5549</v>
          </cell>
          <cell r="G4091">
            <v>5549</v>
          </cell>
          <cell r="H4091">
            <v>4706.12</v>
          </cell>
          <cell r="I4091">
            <v>0</v>
          </cell>
          <cell r="AY4091">
            <v>67.56</v>
          </cell>
          <cell r="CK4091">
            <v>0</v>
          </cell>
          <cell r="CL4091">
            <v>0</v>
          </cell>
          <cell r="CM4091">
            <v>0</v>
          </cell>
        </row>
        <row r="4092">
          <cell r="F4092">
            <v>9000</v>
          </cell>
          <cell r="G4092">
            <v>9000</v>
          </cell>
          <cell r="H4092">
            <v>21.02</v>
          </cell>
          <cell r="I4092">
            <v>4</v>
          </cell>
          <cell r="AY4092">
            <v>0</v>
          </cell>
          <cell r="CK4092">
            <v>0</v>
          </cell>
          <cell r="CL4092">
            <v>0</v>
          </cell>
          <cell r="CM4092">
            <v>0</v>
          </cell>
        </row>
        <row r="4093">
          <cell r="F4093">
            <v>0</v>
          </cell>
          <cell r="G4093">
            <v>1000</v>
          </cell>
          <cell r="H4093">
            <v>97.75</v>
          </cell>
          <cell r="I4093">
            <v>0</v>
          </cell>
          <cell r="AY4093">
            <v>0</v>
          </cell>
          <cell r="CK4093">
            <v>0</v>
          </cell>
          <cell r="CL4093">
            <v>0</v>
          </cell>
          <cell r="CM4093">
            <v>0</v>
          </cell>
        </row>
        <row r="4094">
          <cell r="F4094">
            <v>947200</v>
          </cell>
          <cell r="G4094">
            <v>946200</v>
          </cell>
          <cell r="H4094">
            <v>784925.35</v>
          </cell>
          <cell r="I4094">
            <v>124155.57</v>
          </cell>
          <cell r="AY4094">
            <v>1388.26</v>
          </cell>
          <cell r="CK4094">
            <v>0</v>
          </cell>
          <cell r="CL4094">
            <v>0</v>
          </cell>
          <cell r="CM4094">
            <v>0</v>
          </cell>
        </row>
        <row r="4095">
          <cell r="F4095">
            <v>250000</v>
          </cell>
          <cell r="G4095">
            <v>250000</v>
          </cell>
          <cell r="H4095">
            <v>0</v>
          </cell>
          <cell r="I4095">
            <v>0</v>
          </cell>
          <cell r="AY4095">
            <v>0</v>
          </cell>
          <cell r="CK4095">
            <v>0</v>
          </cell>
          <cell r="CL4095">
            <v>0</v>
          </cell>
          <cell r="CM4095">
            <v>0</v>
          </cell>
        </row>
        <row r="4096">
          <cell r="F4096">
            <v>4073400</v>
          </cell>
          <cell r="G4096">
            <v>4073400</v>
          </cell>
          <cell r="H4096">
            <v>2614567.0099999998</v>
          </cell>
          <cell r="I4096">
            <v>0</v>
          </cell>
          <cell r="AY4096">
            <v>303988</v>
          </cell>
          <cell r="CK4096">
            <v>0</v>
          </cell>
          <cell r="CL4096">
            <v>0</v>
          </cell>
          <cell r="CM4096">
            <v>0</v>
          </cell>
        </row>
        <row r="4097">
          <cell r="F4097">
            <v>103729</v>
          </cell>
          <cell r="G4097">
            <v>103729</v>
          </cell>
          <cell r="H4097">
            <v>96402.03</v>
          </cell>
          <cell r="I4097">
            <v>0</v>
          </cell>
          <cell r="AY4097">
            <v>10683.5</v>
          </cell>
          <cell r="CK4097">
            <v>0</v>
          </cell>
          <cell r="CL4097">
            <v>0</v>
          </cell>
          <cell r="CM4097">
            <v>0</v>
          </cell>
        </row>
        <row r="4098">
          <cell r="F4098">
            <v>271471</v>
          </cell>
          <cell r="G4098">
            <v>271471</v>
          </cell>
          <cell r="H4098">
            <v>114620.64</v>
          </cell>
          <cell r="I4098">
            <v>0</v>
          </cell>
          <cell r="AY4098">
            <v>0</v>
          </cell>
          <cell r="CK4098">
            <v>0</v>
          </cell>
          <cell r="CL4098">
            <v>0</v>
          </cell>
          <cell r="CM4098">
            <v>0</v>
          </cell>
        </row>
        <row r="4099">
          <cell r="F4099">
            <v>814968</v>
          </cell>
          <cell r="G4099">
            <v>814968</v>
          </cell>
          <cell r="H4099">
            <v>0</v>
          </cell>
          <cell r="I4099">
            <v>0</v>
          </cell>
          <cell r="AY4099">
            <v>0</v>
          </cell>
          <cell r="CK4099">
            <v>0</v>
          </cell>
          <cell r="CL4099">
            <v>0</v>
          </cell>
          <cell r="CM4099">
            <v>0</v>
          </cell>
        </row>
        <row r="4100">
          <cell r="F4100">
            <v>41593</v>
          </cell>
          <cell r="G4100">
            <v>41593</v>
          </cell>
          <cell r="H4100">
            <v>14729.22</v>
          </cell>
          <cell r="I4100">
            <v>0</v>
          </cell>
          <cell r="AY4100">
            <v>0</v>
          </cell>
          <cell r="CK4100">
            <v>0</v>
          </cell>
          <cell r="CL4100">
            <v>0</v>
          </cell>
          <cell r="CM4100">
            <v>0</v>
          </cell>
        </row>
        <row r="4101">
          <cell r="F4101">
            <v>423169</v>
          </cell>
          <cell r="G4101">
            <v>423169</v>
          </cell>
          <cell r="H4101">
            <v>253070.71</v>
          </cell>
          <cell r="I4101">
            <v>0</v>
          </cell>
          <cell r="AY4101">
            <v>31005.040000000001</v>
          </cell>
          <cell r="CK4101">
            <v>0</v>
          </cell>
          <cell r="CL4101">
            <v>0</v>
          </cell>
          <cell r="CM4101">
            <v>0</v>
          </cell>
        </row>
        <row r="4102">
          <cell r="F4102">
            <v>70558</v>
          </cell>
          <cell r="G4102">
            <v>70558</v>
          </cell>
          <cell r="H4102">
            <v>42530.87</v>
          </cell>
          <cell r="I4102">
            <v>0</v>
          </cell>
          <cell r="AY4102">
            <v>5222.3</v>
          </cell>
          <cell r="CK4102">
            <v>0</v>
          </cell>
          <cell r="CL4102">
            <v>0</v>
          </cell>
          <cell r="CM4102">
            <v>0</v>
          </cell>
        </row>
        <row r="4103">
          <cell r="F4103">
            <v>112200</v>
          </cell>
          <cell r="G4103">
            <v>112200</v>
          </cell>
          <cell r="H4103">
            <v>75457.2</v>
          </cell>
          <cell r="I4103">
            <v>0</v>
          </cell>
          <cell r="AY4103">
            <v>9360</v>
          </cell>
          <cell r="CK4103">
            <v>0</v>
          </cell>
          <cell r="CL4103">
            <v>0</v>
          </cell>
          <cell r="CM4103">
            <v>0</v>
          </cell>
        </row>
        <row r="4104">
          <cell r="F4104">
            <v>92728</v>
          </cell>
          <cell r="G4104">
            <v>91523.63</v>
          </cell>
          <cell r="H4104">
            <v>82111.48</v>
          </cell>
          <cell r="I4104">
            <v>0</v>
          </cell>
          <cell r="AY4104">
            <v>0</v>
          </cell>
          <cell r="CK4104">
            <v>0</v>
          </cell>
          <cell r="CL4104">
            <v>0</v>
          </cell>
          <cell r="CM4104">
            <v>0</v>
          </cell>
        </row>
        <row r="4105">
          <cell r="F4105">
            <v>782170</v>
          </cell>
          <cell r="G4105">
            <v>782170</v>
          </cell>
          <cell r="H4105">
            <v>408410.06</v>
          </cell>
          <cell r="I4105">
            <v>0</v>
          </cell>
          <cell r="AY4105">
            <v>43594.49</v>
          </cell>
          <cell r="CK4105">
            <v>0</v>
          </cell>
          <cell r="CL4105">
            <v>0</v>
          </cell>
          <cell r="CM4105">
            <v>0</v>
          </cell>
        </row>
        <row r="4106">
          <cell r="F4106">
            <v>382701</v>
          </cell>
          <cell r="G4106">
            <v>157423.26</v>
          </cell>
          <cell r="H4106">
            <v>0</v>
          </cell>
          <cell r="I4106">
            <v>0</v>
          </cell>
          <cell r="AY4106">
            <v>0</v>
          </cell>
          <cell r="CK4106">
            <v>0</v>
          </cell>
          <cell r="CL4106">
            <v>0</v>
          </cell>
          <cell r="CM4106">
            <v>0</v>
          </cell>
        </row>
        <row r="4107">
          <cell r="F4107">
            <v>1544602</v>
          </cell>
          <cell r="G4107">
            <v>1550151.15</v>
          </cell>
          <cell r="H4107">
            <v>1173591.46</v>
          </cell>
          <cell r="I4107">
            <v>0</v>
          </cell>
          <cell r="AY4107">
            <v>134564.6</v>
          </cell>
          <cell r="CK4107">
            <v>0</v>
          </cell>
          <cell r="CL4107">
            <v>0</v>
          </cell>
          <cell r="CM4107">
            <v>0</v>
          </cell>
        </row>
        <row r="4108">
          <cell r="F4108">
            <v>14047</v>
          </cell>
          <cell r="G4108">
            <v>14047</v>
          </cell>
          <cell r="H4108">
            <v>13030.48</v>
          </cell>
          <cell r="I4108">
            <v>0</v>
          </cell>
          <cell r="AY4108">
            <v>3000.28</v>
          </cell>
          <cell r="CK4108">
            <v>0</v>
          </cell>
          <cell r="CL4108">
            <v>0</v>
          </cell>
          <cell r="CM4108">
            <v>0</v>
          </cell>
        </row>
        <row r="4109">
          <cell r="F4109">
            <v>408975</v>
          </cell>
          <cell r="G4109">
            <v>408975</v>
          </cell>
          <cell r="H4109">
            <v>298078</v>
          </cell>
          <cell r="I4109">
            <v>0</v>
          </cell>
          <cell r="AY4109">
            <v>25337</v>
          </cell>
          <cell r="CK4109">
            <v>0</v>
          </cell>
          <cell r="CL4109">
            <v>0</v>
          </cell>
          <cell r="CM4109">
            <v>0</v>
          </cell>
        </row>
        <row r="4110">
          <cell r="F4110">
            <v>39085</v>
          </cell>
          <cell r="G4110">
            <v>39085</v>
          </cell>
          <cell r="H4110">
            <v>23661.360000000001</v>
          </cell>
          <cell r="I4110">
            <v>0</v>
          </cell>
          <cell r="AY4110">
            <v>3067.75</v>
          </cell>
          <cell r="CK4110">
            <v>0</v>
          </cell>
          <cell r="CL4110">
            <v>0</v>
          </cell>
          <cell r="CM4110">
            <v>0</v>
          </cell>
        </row>
        <row r="4111">
          <cell r="F4111">
            <v>2342419</v>
          </cell>
          <cell r="G4111">
            <v>2342419</v>
          </cell>
          <cell r="H4111">
            <v>1459890.83</v>
          </cell>
          <cell r="I4111">
            <v>0</v>
          </cell>
          <cell r="AY4111">
            <v>169942.74</v>
          </cell>
          <cell r="CK4111">
            <v>0</v>
          </cell>
          <cell r="CL4111">
            <v>0</v>
          </cell>
          <cell r="CM4111">
            <v>0</v>
          </cell>
        </row>
        <row r="4112">
          <cell r="F4112">
            <v>1447682</v>
          </cell>
          <cell r="G4112">
            <v>1447682</v>
          </cell>
          <cell r="H4112">
            <v>1047810.81</v>
          </cell>
          <cell r="I4112">
            <v>0</v>
          </cell>
          <cell r="AY4112">
            <v>111945.60000000001</v>
          </cell>
          <cell r="CK4112">
            <v>0</v>
          </cell>
          <cell r="CL4112">
            <v>0</v>
          </cell>
          <cell r="CM4112">
            <v>0</v>
          </cell>
        </row>
        <row r="4113">
          <cell r="F4113">
            <v>1444896</v>
          </cell>
          <cell r="G4113">
            <v>1444896</v>
          </cell>
          <cell r="H4113">
            <v>1010759.95</v>
          </cell>
          <cell r="I4113">
            <v>0</v>
          </cell>
          <cell r="AY4113">
            <v>0</v>
          </cell>
          <cell r="CK4113">
            <v>0</v>
          </cell>
          <cell r="CL4113">
            <v>0</v>
          </cell>
          <cell r="CM4113">
            <v>0</v>
          </cell>
        </row>
        <row r="4114">
          <cell r="F4114">
            <v>1695</v>
          </cell>
          <cell r="G4114">
            <v>1695</v>
          </cell>
          <cell r="H4114">
            <v>0</v>
          </cell>
          <cell r="I4114">
            <v>0</v>
          </cell>
          <cell r="AY4114">
            <v>0</v>
          </cell>
          <cell r="CK4114">
            <v>0</v>
          </cell>
          <cell r="CL4114">
            <v>0</v>
          </cell>
          <cell r="CM4114">
            <v>0</v>
          </cell>
        </row>
        <row r="4115">
          <cell r="F4115">
            <v>17000</v>
          </cell>
          <cell r="G4115">
            <v>17000</v>
          </cell>
          <cell r="H4115">
            <v>0</v>
          </cell>
          <cell r="I4115">
            <v>0</v>
          </cell>
          <cell r="AY4115">
            <v>0</v>
          </cell>
          <cell r="CK4115">
            <v>0</v>
          </cell>
          <cell r="CL4115">
            <v>0</v>
          </cell>
          <cell r="CM4115">
            <v>0</v>
          </cell>
        </row>
        <row r="4116">
          <cell r="F4116">
            <v>28000</v>
          </cell>
          <cell r="G4116">
            <v>28000</v>
          </cell>
          <cell r="H4116">
            <v>0</v>
          </cell>
          <cell r="I4116">
            <v>0</v>
          </cell>
          <cell r="AY4116">
            <v>0</v>
          </cell>
          <cell r="CK4116">
            <v>0</v>
          </cell>
          <cell r="CL4116">
            <v>0</v>
          </cell>
          <cell r="CM4116">
            <v>0</v>
          </cell>
        </row>
        <row r="4117">
          <cell r="F4117">
            <v>2000</v>
          </cell>
          <cell r="G4117">
            <v>2000</v>
          </cell>
          <cell r="H4117">
            <v>0</v>
          </cell>
          <cell r="I4117">
            <v>0</v>
          </cell>
          <cell r="AY4117">
            <v>0</v>
          </cell>
          <cell r="CK4117">
            <v>0</v>
          </cell>
          <cell r="CL4117">
            <v>0</v>
          </cell>
          <cell r="CM4117">
            <v>0</v>
          </cell>
        </row>
        <row r="4118">
          <cell r="F4118">
            <v>3823690</v>
          </cell>
          <cell r="G4118">
            <v>5823690</v>
          </cell>
          <cell r="H4118">
            <v>0</v>
          </cell>
          <cell r="I4118">
            <v>2125000</v>
          </cell>
          <cell r="AY4118">
            <v>0</v>
          </cell>
          <cell r="CK4118">
            <v>1199125</v>
          </cell>
          <cell r="CL4118">
            <v>0</v>
          </cell>
          <cell r="CM4118">
            <v>0</v>
          </cell>
        </row>
        <row r="4119">
          <cell r="F4119">
            <v>808812</v>
          </cell>
          <cell r="G4119">
            <v>808812</v>
          </cell>
          <cell r="H4119">
            <v>636939</v>
          </cell>
          <cell r="I4119">
            <v>0</v>
          </cell>
          <cell r="AY4119">
            <v>70771</v>
          </cell>
          <cell r="CK4119">
            <v>0</v>
          </cell>
          <cell r="CL4119">
            <v>0</v>
          </cell>
          <cell r="CM4119">
            <v>0</v>
          </cell>
        </row>
        <row r="4120">
          <cell r="F4120">
            <v>9178</v>
          </cell>
          <cell r="G4120">
            <v>13895.5</v>
          </cell>
          <cell r="H4120">
            <v>13895.5</v>
          </cell>
          <cell r="I4120">
            <v>0</v>
          </cell>
          <cell r="AY4120">
            <v>1112</v>
          </cell>
          <cell r="CK4120">
            <v>0</v>
          </cell>
          <cell r="CL4120">
            <v>0</v>
          </cell>
          <cell r="CM4120">
            <v>0</v>
          </cell>
        </row>
        <row r="4121">
          <cell r="F4121">
            <v>56758</v>
          </cell>
          <cell r="G4121">
            <v>56758</v>
          </cell>
          <cell r="H4121">
            <v>28615.09</v>
          </cell>
          <cell r="I4121">
            <v>0</v>
          </cell>
          <cell r="AY4121">
            <v>0</v>
          </cell>
          <cell r="CK4121">
            <v>0</v>
          </cell>
          <cell r="CL4121">
            <v>0</v>
          </cell>
          <cell r="CM4121">
            <v>0</v>
          </cell>
        </row>
        <row r="4122">
          <cell r="F4122">
            <v>159740</v>
          </cell>
          <cell r="G4122">
            <v>159740</v>
          </cell>
          <cell r="H4122">
            <v>0</v>
          </cell>
          <cell r="I4122">
            <v>0</v>
          </cell>
          <cell r="AY4122">
            <v>0</v>
          </cell>
          <cell r="CK4122">
            <v>0</v>
          </cell>
          <cell r="CL4122">
            <v>0</v>
          </cell>
          <cell r="CM4122">
            <v>0</v>
          </cell>
        </row>
        <row r="4123">
          <cell r="F4123">
            <v>109144</v>
          </cell>
          <cell r="G4123">
            <v>109144</v>
          </cell>
          <cell r="H4123">
            <v>84040</v>
          </cell>
          <cell r="I4123">
            <v>0</v>
          </cell>
          <cell r="AY4123">
            <v>9415.94</v>
          </cell>
          <cell r="CK4123">
            <v>0</v>
          </cell>
          <cell r="CL4123">
            <v>0</v>
          </cell>
          <cell r="CM4123">
            <v>0</v>
          </cell>
        </row>
        <row r="4124">
          <cell r="F4124">
            <v>18933</v>
          </cell>
          <cell r="G4124">
            <v>18933</v>
          </cell>
          <cell r="H4124">
            <v>14952.21</v>
          </cell>
          <cell r="I4124">
            <v>0</v>
          </cell>
          <cell r="AY4124">
            <v>1680.51</v>
          </cell>
          <cell r="CK4124">
            <v>0</v>
          </cell>
          <cell r="CL4124">
            <v>0</v>
          </cell>
          <cell r="CM4124">
            <v>0</v>
          </cell>
        </row>
        <row r="4125">
          <cell r="F4125">
            <v>19800</v>
          </cell>
          <cell r="G4125">
            <v>19800</v>
          </cell>
          <cell r="H4125">
            <v>15795</v>
          </cell>
          <cell r="I4125">
            <v>0</v>
          </cell>
          <cell r="AY4125">
            <v>1755</v>
          </cell>
          <cell r="CK4125">
            <v>0</v>
          </cell>
          <cell r="CL4125">
            <v>0</v>
          </cell>
          <cell r="CM4125">
            <v>0</v>
          </cell>
        </row>
        <row r="4126">
          <cell r="F4126">
            <v>18162</v>
          </cell>
          <cell r="G4126">
            <v>19366.37</v>
          </cell>
          <cell r="H4126">
            <v>19366.37</v>
          </cell>
          <cell r="I4126">
            <v>0</v>
          </cell>
          <cell r="AY4126">
            <v>0</v>
          </cell>
          <cell r="CK4126">
            <v>0</v>
          </cell>
          <cell r="CL4126">
            <v>0</v>
          </cell>
          <cell r="CM4126">
            <v>0</v>
          </cell>
        </row>
        <row r="4127">
          <cell r="F4127">
            <v>107625</v>
          </cell>
          <cell r="G4127">
            <v>107625</v>
          </cell>
          <cell r="H4127">
            <v>75770.899999999994</v>
          </cell>
          <cell r="I4127">
            <v>0</v>
          </cell>
          <cell r="AY4127">
            <v>7888.28</v>
          </cell>
          <cell r="CK4127">
            <v>0</v>
          </cell>
          <cell r="CL4127">
            <v>0</v>
          </cell>
          <cell r="CM4127">
            <v>0</v>
          </cell>
        </row>
        <row r="4128">
          <cell r="F4128">
            <v>5247540</v>
          </cell>
          <cell r="G4128">
            <v>5247540</v>
          </cell>
          <cell r="H4128">
            <v>3387691.03</v>
          </cell>
          <cell r="I4128">
            <v>0</v>
          </cell>
          <cell r="AY4128">
            <v>411957.41</v>
          </cell>
          <cell r="CK4128">
            <v>0</v>
          </cell>
          <cell r="CL4128">
            <v>0</v>
          </cell>
          <cell r="CM4128">
            <v>0</v>
          </cell>
        </row>
        <row r="4129">
          <cell r="F4129">
            <v>0</v>
          </cell>
          <cell r="G4129">
            <v>12367.08</v>
          </cell>
          <cell r="H4129">
            <v>12367.08</v>
          </cell>
          <cell r="I4129">
            <v>0</v>
          </cell>
          <cell r="AY4129">
            <v>12367.08</v>
          </cell>
          <cell r="CK4129">
            <v>0</v>
          </cell>
          <cell r="CL4129">
            <v>0</v>
          </cell>
          <cell r="CM4129">
            <v>0</v>
          </cell>
        </row>
        <row r="4130">
          <cell r="F4130">
            <v>0</v>
          </cell>
          <cell r="G4130">
            <v>23812.75</v>
          </cell>
          <cell r="H4130">
            <v>23812.75</v>
          </cell>
          <cell r="I4130">
            <v>0</v>
          </cell>
          <cell r="AY4130">
            <v>14576.03</v>
          </cell>
          <cell r="CK4130">
            <v>0</v>
          </cell>
          <cell r="CL4130">
            <v>0</v>
          </cell>
          <cell r="CM4130">
            <v>0</v>
          </cell>
        </row>
        <row r="4131">
          <cell r="F4131">
            <v>37595</v>
          </cell>
          <cell r="G4131">
            <v>37595</v>
          </cell>
          <cell r="H4131">
            <v>28238.17</v>
          </cell>
          <cell r="I4131">
            <v>0</v>
          </cell>
          <cell r="AY4131">
            <v>3337</v>
          </cell>
          <cell r="CK4131">
            <v>0</v>
          </cell>
          <cell r="CL4131">
            <v>0</v>
          </cell>
          <cell r="CM4131">
            <v>0</v>
          </cell>
        </row>
        <row r="4132">
          <cell r="F4132">
            <v>329372</v>
          </cell>
          <cell r="G4132">
            <v>329372</v>
          </cell>
          <cell r="H4132">
            <v>140237.87</v>
          </cell>
          <cell r="I4132">
            <v>0</v>
          </cell>
          <cell r="AY4132">
            <v>2938.28</v>
          </cell>
          <cell r="CK4132">
            <v>0</v>
          </cell>
          <cell r="CL4132">
            <v>0</v>
          </cell>
          <cell r="CM4132">
            <v>0</v>
          </cell>
        </row>
        <row r="4133">
          <cell r="F4133">
            <v>1027768</v>
          </cell>
          <cell r="G4133">
            <v>1027768</v>
          </cell>
          <cell r="H4133">
            <v>61461.87</v>
          </cell>
          <cell r="I4133">
            <v>0</v>
          </cell>
          <cell r="AY4133">
            <v>26864.23</v>
          </cell>
          <cell r="CK4133">
            <v>0</v>
          </cell>
          <cell r="CL4133">
            <v>0</v>
          </cell>
          <cell r="CM4133">
            <v>0</v>
          </cell>
        </row>
        <row r="4134">
          <cell r="F4134">
            <v>0</v>
          </cell>
          <cell r="G4134">
            <v>172040.35</v>
          </cell>
          <cell r="H4134">
            <v>172040.35</v>
          </cell>
          <cell r="I4134">
            <v>0</v>
          </cell>
          <cell r="AY4134">
            <v>0</v>
          </cell>
          <cell r="CK4134">
            <v>0</v>
          </cell>
          <cell r="CL4134">
            <v>0</v>
          </cell>
          <cell r="CM4134">
            <v>0</v>
          </cell>
        </row>
        <row r="4135">
          <cell r="F4135">
            <v>0</v>
          </cell>
          <cell r="G4135">
            <v>185899.72</v>
          </cell>
          <cell r="H4135">
            <v>185899.72</v>
          </cell>
          <cell r="I4135">
            <v>0</v>
          </cell>
          <cell r="AY4135">
            <v>0</v>
          </cell>
          <cell r="CK4135">
            <v>0</v>
          </cell>
          <cell r="CL4135">
            <v>0</v>
          </cell>
          <cell r="CM4135">
            <v>0</v>
          </cell>
        </row>
        <row r="4136">
          <cell r="F4136">
            <v>565934</v>
          </cell>
          <cell r="G4136">
            <v>565934</v>
          </cell>
          <cell r="H4136">
            <v>353224.01</v>
          </cell>
          <cell r="I4136">
            <v>0</v>
          </cell>
          <cell r="AY4136">
            <v>46737.81</v>
          </cell>
          <cell r="CK4136">
            <v>0</v>
          </cell>
          <cell r="CL4136">
            <v>0</v>
          </cell>
          <cell r="CM4136">
            <v>0</v>
          </cell>
        </row>
        <row r="4137">
          <cell r="F4137">
            <v>97926</v>
          </cell>
          <cell r="G4137">
            <v>97926</v>
          </cell>
          <cell r="H4137">
            <v>62394.79</v>
          </cell>
          <cell r="I4137">
            <v>0</v>
          </cell>
          <cell r="AY4137">
            <v>8279.27</v>
          </cell>
          <cell r="CK4137">
            <v>0</v>
          </cell>
          <cell r="CL4137">
            <v>0</v>
          </cell>
          <cell r="CM4137">
            <v>0</v>
          </cell>
        </row>
        <row r="4138">
          <cell r="F4138">
            <v>105600</v>
          </cell>
          <cell r="G4138">
            <v>105600</v>
          </cell>
          <cell r="H4138">
            <v>71370</v>
          </cell>
          <cell r="I4138">
            <v>0</v>
          </cell>
          <cell r="AY4138">
            <v>8931</v>
          </cell>
          <cell r="CK4138">
            <v>0</v>
          </cell>
          <cell r="CL4138">
            <v>0</v>
          </cell>
          <cell r="CM4138">
            <v>0</v>
          </cell>
        </row>
        <row r="4139">
          <cell r="F4139">
            <v>117459</v>
          </cell>
          <cell r="G4139">
            <v>102510.73</v>
          </cell>
          <cell r="H4139">
            <v>97901.43</v>
          </cell>
          <cell r="I4139">
            <v>0</v>
          </cell>
          <cell r="AY4139">
            <v>0</v>
          </cell>
          <cell r="CK4139">
            <v>0</v>
          </cell>
          <cell r="CL4139">
            <v>0</v>
          </cell>
          <cell r="CM4139">
            <v>0</v>
          </cell>
        </row>
        <row r="4140">
          <cell r="F4140">
            <v>942388</v>
          </cell>
          <cell r="G4140">
            <v>942388</v>
          </cell>
          <cell r="H4140">
            <v>489518.03</v>
          </cell>
          <cell r="I4140">
            <v>0</v>
          </cell>
          <cell r="AY4140">
            <v>56105.66</v>
          </cell>
          <cell r="CK4140">
            <v>0</v>
          </cell>
          <cell r="CL4140">
            <v>0</v>
          </cell>
          <cell r="CM4140">
            <v>0</v>
          </cell>
        </row>
        <row r="4141">
          <cell r="F4141">
            <v>8762893</v>
          </cell>
          <cell r="G4141">
            <v>5190906.8899999997</v>
          </cell>
          <cell r="H4141">
            <v>0</v>
          </cell>
          <cell r="I4141">
            <v>0</v>
          </cell>
          <cell r="AY4141">
            <v>0</v>
          </cell>
          <cell r="CK4141">
            <v>0</v>
          </cell>
          <cell r="CL4141">
            <v>0</v>
          </cell>
          <cell r="CM4141">
            <v>0</v>
          </cell>
        </row>
        <row r="4142">
          <cell r="F4142">
            <v>500</v>
          </cell>
          <cell r="G4142">
            <v>500</v>
          </cell>
          <cell r="H4142">
            <v>134</v>
          </cell>
          <cell r="I4142">
            <v>0</v>
          </cell>
          <cell r="AY4142">
            <v>0</v>
          </cell>
          <cell r="CK4142">
            <v>0</v>
          </cell>
          <cell r="CL4142">
            <v>0</v>
          </cell>
          <cell r="CM4142">
            <v>0</v>
          </cell>
        </row>
        <row r="4143">
          <cell r="F4143">
            <v>84679</v>
          </cell>
          <cell r="G4143">
            <v>92138</v>
          </cell>
          <cell r="H4143">
            <v>77165.149999999994</v>
          </cell>
          <cell r="I4143">
            <v>0</v>
          </cell>
          <cell r="AY4143">
            <v>0</v>
          </cell>
          <cell r="CK4143">
            <v>0</v>
          </cell>
          <cell r="CL4143">
            <v>0</v>
          </cell>
          <cell r="CM4143">
            <v>0</v>
          </cell>
        </row>
        <row r="4144">
          <cell r="F4144">
            <v>480000</v>
          </cell>
          <cell r="G4144">
            <v>527460.35</v>
          </cell>
          <cell r="H4144">
            <v>527460.35</v>
          </cell>
          <cell r="I4144">
            <v>0</v>
          </cell>
          <cell r="AY4144">
            <v>49860.75</v>
          </cell>
          <cell r="CK4144">
            <v>0</v>
          </cell>
          <cell r="CL4144">
            <v>0</v>
          </cell>
          <cell r="CM4144">
            <v>0</v>
          </cell>
        </row>
        <row r="4145">
          <cell r="F4145">
            <v>247830</v>
          </cell>
          <cell r="G4145">
            <v>247596.31</v>
          </cell>
          <cell r="H4145">
            <v>208046.28</v>
          </cell>
          <cell r="I4145">
            <v>0</v>
          </cell>
          <cell r="AY4145">
            <v>16523.28</v>
          </cell>
          <cell r="CK4145">
            <v>0</v>
          </cell>
          <cell r="CL4145">
            <v>0</v>
          </cell>
          <cell r="CM4145">
            <v>0</v>
          </cell>
        </row>
        <row r="4146">
          <cell r="F4146">
            <v>43682</v>
          </cell>
          <cell r="G4146">
            <v>43682</v>
          </cell>
          <cell r="H4146">
            <v>31466.07</v>
          </cell>
          <cell r="I4146">
            <v>0</v>
          </cell>
          <cell r="AY4146">
            <v>3795.33</v>
          </cell>
          <cell r="CK4146">
            <v>0</v>
          </cell>
          <cell r="CL4146">
            <v>0</v>
          </cell>
          <cell r="CM4146">
            <v>0</v>
          </cell>
        </row>
        <row r="4147">
          <cell r="F4147">
            <v>0</v>
          </cell>
          <cell r="G4147">
            <v>2845</v>
          </cell>
          <cell r="H4147">
            <v>0</v>
          </cell>
          <cell r="I4147">
            <v>2820</v>
          </cell>
          <cell r="AY4147">
            <v>0</v>
          </cell>
          <cell r="CK4147">
            <v>0</v>
          </cell>
          <cell r="CL4147">
            <v>0</v>
          </cell>
          <cell r="CM4147">
            <v>0</v>
          </cell>
        </row>
        <row r="4148">
          <cell r="F4148">
            <v>692169</v>
          </cell>
          <cell r="G4148">
            <v>440149.38</v>
          </cell>
          <cell r="H4148">
            <v>44788.19</v>
          </cell>
          <cell r="I4148">
            <v>0</v>
          </cell>
          <cell r="AY4148">
            <v>2540.12</v>
          </cell>
          <cell r="CK4148">
            <v>0</v>
          </cell>
          <cell r="CL4148">
            <v>0</v>
          </cell>
          <cell r="CM4148">
            <v>0</v>
          </cell>
        </row>
        <row r="4149">
          <cell r="F4149">
            <v>560779</v>
          </cell>
          <cell r="G4149">
            <v>1920.72</v>
          </cell>
          <cell r="H4149">
            <v>1400</v>
          </cell>
          <cell r="I4149">
            <v>200.01</v>
          </cell>
          <cell r="AY4149">
            <v>0</v>
          </cell>
          <cell r="CK4149">
            <v>0</v>
          </cell>
          <cell r="CL4149">
            <v>0</v>
          </cell>
          <cell r="CM4149">
            <v>0</v>
          </cell>
        </row>
        <row r="4150">
          <cell r="F4150">
            <v>10200000</v>
          </cell>
          <cell r="G4150">
            <v>9600445</v>
          </cell>
          <cell r="H4150">
            <v>575000</v>
          </cell>
          <cell r="I4150">
            <v>1630663.2</v>
          </cell>
          <cell r="AY4150">
            <v>0</v>
          </cell>
          <cell r="CK4150">
            <v>200000</v>
          </cell>
          <cell r="CL4150">
            <v>200000</v>
          </cell>
          <cell r="CM4150">
            <v>200000</v>
          </cell>
        </row>
        <row r="4151">
          <cell r="F4151">
            <v>419549</v>
          </cell>
          <cell r="G4151">
            <v>241581.96</v>
          </cell>
          <cell r="H4151">
            <v>228328.38</v>
          </cell>
          <cell r="I4151">
            <v>0</v>
          </cell>
          <cell r="AY4151">
            <v>39159.43</v>
          </cell>
          <cell r="CK4151">
            <v>0</v>
          </cell>
          <cell r="CL4151">
            <v>0</v>
          </cell>
          <cell r="CM4151">
            <v>0</v>
          </cell>
        </row>
        <row r="4152">
          <cell r="F4152">
            <v>4787</v>
          </cell>
          <cell r="G4152">
            <v>4787</v>
          </cell>
          <cell r="H4152">
            <v>3678.7</v>
          </cell>
          <cell r="I4152">
            <v>661.37</v>
          </cell>
          <cell r="AY4152">
            <v>0</v>
          </cell>
          <cell r="CK4152">
            <v>0</v>
          </cell>
          <cell r="CL4152">
            <v>0</v>
          </cell>
          <cell r="CM4152">
            <v>0</v>
          </cell>
        </row>
        <row r="4153">
          <cell r="F4153">
            <v>0</v>
          </cell>
          <cell r="G4153">
            <v>135997.04999999999</v>
          </cell>
          <cell r="H4153">
            <v>21303.88</v>
          </cell>
          <cell r="I4153">
            <v>110765.75</v>
          </cell>
          <cell r="AY4153">
            <v>0</v>
          </cell>
          <cell r="CK4153">
            <v>0</v>
          </cell>
          <cell r="CL4153">
            <v>0</v>
          </cell>
          <cell r="CM4153">
            <v>0</v>
          </cell>
        </row>
        <row r="4154">
          <cell r="F4154">
            <v>0</v>
          </cell>
          <cell r="G4154">
            <v>113709</v>
          </cell>
          <cell r="H4154">
            <v>113708.06</v>
          </cell>
          <cell r="I4154">
            <v>0</v>
          </cell>
          <cell r="AY4154">
            <v>0</v>
          </cell>
          <cell r="CK4154">
            <v>0</v>
          </cell>
          <cell r="CL4154">
            <v>0</v>
          </cell>
          <cell r="CM4154">
            <v>0</v>
          </cell>
        </row>
        <row r="4155">
          <cell r="F4155">
            <v>1500000</v>
          </cell>
          <cell r="G4155">
            <v>1513800</v>
          </cell>
          <cell r="H4155">
            <v>59876.05</v>
          </cell>
          <cell r="I4155">
            <v>1393864</v>
          </cell>
          <cell r="AY4155">
            <v>0</v>
          </cell>
          <cell r="CK4155">
            <v>0</v>
          </cell>
          <cell r="CL4155">
            <v>0</v>
          </cell>
          <cell r="CM4155">
            <v>0</v>
          </cell>
        </row>
        <row r="4156">
          <cell r="F4156">
            <v>200000</v>
          </cell>
          <cell r="G4156">
            <v>514201</v>
          </cell>
          <cell r="H4156">
            <v>514163.47</v>
          </cell>
          <cell r="I4156">
            <v>0</v>
          </cell>
          <cell r="AY4156">
            <v>23000</v>
          </cell>
          <cell r="CK4156">
            <v>50000</v>
          </cell>
          <cell r="CL4156">
            <v>0</v>
          </cell>
          <cell r="CM4156">
            <v>0</v>
          </cell>
        </row>
        <row r="4158">
          <cell r="F4158">
            <v>700</v>
          </cell>
          <cell r="G4158">
            <v>750</v>
          </cell>
          <cell r="H4158">
            <v>750</v>
          </cell>
          <cell r="I4158">
            <v>0</v>
          </cell>
          <cell r="AY4158">
            <v>0</v>
          </cell>
          <cell r="CK4158">
            <v>0</v>
          </cell>
          <cell r="CL4158">
            <v>0</v>
          </cell>
          <cell r="CM4158">
            <v>0</v>
          </cell>
        </row>
        <row r="4159">
          <cell r="F4159">
            <v>957</v>
          </cell>
          <cell r="G4159">
            <v>957</v>
          </cell>
          <cell r="H4159">
            <v>0</v>
          </cell>
          <cell r="I4159">
            <v>0</v>
          </cell>
          <cell r="AY4159">
            <v>0</v>
          </cell>
          <cell r="CK4159">
            <v>0</v>
          </cell>
          <cell r="CL4159">
            <v>0</v>
          </cell>
          <cell r="CM4159">
            <v>0</v>
          </cell>
        </row>
        <row r="4160">
          <cell r="F4160">
            <v>890</v>
          </cell>
          <cell r="G4160">
            <v>890</v>
          </cell>
          <cell r="H4160">
            <v>0</v>
          </cell>
          <cell r="I4160">
            <v>0</v>
          </cell>
          <cell r="AY4160">
            <v>0</v>
          </cell>
          <cell r="CK4160">
            <v>0</v>
          </cell>
          <cell r="CL4160">
            <v>0</v>
          </cell>
          <cell r="CM4160">
            <v>0</v>
          </cell>
        </row>
        <row r="4161">
          <cell r="F4161">
            <v>27000</v>
          </cell>
          <cell r="G4161">
            <v>81558.48</v>
          </cell>
          <cell r="H4161">
            <v>74569.460000000006</v>
          </cell>
          <cell r="I4161">
            <v>6463.46</v>
          </cell>
          <cell r="AY4161">
            <v>0</v>
          </cell>
          <cell r="CK4161">
            <v>0</v>
          </cell>
          <cell r="CL4161">
            <v>0</v>
          </cell>
          <cell r="CM4161">
            <v>0</v>
          </cell>
        </row>
        <row r="4163">
          <cell r="F4163">
            <v>64537</v>
          </cell>
          <cell r="G4163">
            <v>52537</v>
          </cell>
          <cell r="H4163">
            <v>23773.58</v>
          </cell>
          <cell r="I4163">
            <v>20154.669999999998</v>
          </cell>
          <cell r="AY4163">
            <v>0</v>
          </cell>
          <cell r="CK4163">
            <v>0</v>
          </cell>
          <cell r="CL4163">
            <v>0</v>
          </cell>
          <cell r="CM4163">
            <v>0</v>
          </cell>
        </row>
        <row r="4164">
          <cell r="F4164">
            <v>0</v>
          </cell>
          <cell r="G4164">
            <v>39100</v>
          </cell>
          <cell r="H4164">
            <v>21411.91</v>
          </cell>
          <cell r="I4164">
            <v>17688.09</v>
          </cell>
          <cell r="AY4164">
            <v>0</v>
          </cell>
          <cell r="CK4164">
            <v>0</v>
          </cell>
          <cell r="CL4164">
            <v>0</v>
          </cell>
          <cell r="CM4164">
            <v>0</v>
          </cell>
        </row>
        <row r="4165">
          <cell r="F4165">
            <v>16305</v>
          </cell>
          <cell r="G4165">
            <v>16305</v>
          </cell>
          <cell r="H4165">
            <v>10463.790000000001</v>
          </cell>
          <cell r="I4165">
            <v>0</v>
          </cell>
          <cell r="AY4165">
            <v>0</v>
          </cell>
          <cell r="CK4165">
            <v>0</v>
          </cell>
          <cell r="CL4165">
            <v>0</v>
          </cell>
          <cell r="CM4165">
            <v>0</v>
          </cell>
        </row>
        <row r="4166">
          <cell r="F4166">
            <v>400000</v>
          </cell>
          <cell r="G4166">
            <v>0</v>
          </cell>
          <cell r="H4166">
            <v>0</v>
          </cell>
          <cell r="I4166">
            <v>0</v>
          </cell>
          <cell r="AY4166">
            <v>0</v>
          </cell>
          <cell r="CK4166">
            <v>0</v>
          </cell>
          <cell r="CL4166">
            <v>0</v>
          </cell>
          <cell r="CM4166">
            <v>0</v>
          </cell>
        </row>
        <row r="4167">
          <cell r="F4167">
            <v>1015000</v>
          </cell>
          <cell r="G4167">
            <v>1515000</v>
          </cell>
          <cell r="H4167">
            <v>0</v>
          </cell>
          <cell r="I4167">
            <v>0</v>
          </cell>
          <cell r="AY4167">
            <v>0</v>
          </cell>
          <cell r="CK4167">
            <v>0</v>
          </cell>
          <cell r="CL4167">
            <v>0</v>
          </cell>
          <cell r="CM4167">
            <v>0</v>
          </cell>
        </row>
        <row r="4168">
          <cell r="F4168">
            <v>500000</v>
          </cell>
          <cell r="G4168">
            <v>0</v>
          </cell>
          <cell r="H4168">
            <v>0</v>
          </cell>
          <cell r="I4168">
            <v>0</v>
          </cell>
          <cell r="AY4168">
            <v>0</v>
          </cell>
          <cell r="CK4168">
            <v>0</v>
          </cell>
          <cell r="CL4168">
            <v>0</v>
          </cell>
          <cell r="CM4168">
            <v>0</v>
          </cell>
        </row>
        <row r="4169">
          <cell r="F4169">
            <v>40000</v>
          </cell>
          <cell r="G4169">
            <v>39800</v>
          </cell>
          <cell r="H4169">
            <v>887</v>
          </cell>
          <cell r="I4169">
            <v>0</v>
          </cell>
          <cell r="AY4169">
            <v>0</v>
          </cell>
          <cell r="CK4169">
            <v>0</v>
          </cell>
          <cell r="CL4169">
            <v>0</v>
          </cell>
          <cell r="CM4169">
            <v>0</v>
          </cell>
        </row>
        <row r="4170">
          <cell r="F4170">
            <v>750000</v>
          </cell>
          <cell r="G4170">
            <v>750000</v>
          </cell>
          <cell r="H4170">
            <v>2300</v>
          </cell>
          <cell r="I4170">
            <v>0</v>
          </cell>
          <cell r="AY4170">
            <v>0</v>
          </cell>
          <cell r="CK4170">
            <v>0</v>
          </cell>
          <cell r="CL4170">
            <v>0</v>
          </cell>
          <cell r="CM4170">
            <v>0</v>
          </cell>
        </row>
        <row r="4171">
          <cell r="F4171">
            <v>3000</v>
          </cell>
          <cell r="G4171">
            <v>3000</v>
          </cell>
          <cell r="H4171">
            <v>740</v>
          </cell>
          <cell r="I4171">
            <v>25</v>
          </cell>
          <cell r="AY4171">
            <v>0</v>
          </cell>
          <cell r="CK4171">
            <v>0</v>
          </cell>
          <cell r="CL4171">
            <v>0</v>
          </cell>
          <cell r="CM4171">
            <v>0</v>
          </cell>
        </row>
        <row r="4172">
          <cell r="F4172">
            <v>11262</v>
          </cell>
          <cell r="G4172">
            <v>11262</v>
          </cell>
          <cell r="H4172">
            <v>4959.8500000000004</v>
          </cell>
          <cell r="I4172">
            <v>1375</v>
          </cell>
          <cell r="AY4172">
            <v>0</v>
          </cell>
          <cell r="CK4172">
            <v>0</v>
          </cell>
          <cell r="CL4172">
            <v>0</v>
          </cell>
          <cell r="CM4172">
            <v>0</v>
          </cell>
        </row>
        <row r="4173">
          <cell r="F4173">
            <v>19452</v>
          </cell>
          <cell r="G4173">
            <v>19452</v>
          </cell>
          <cell r="H4173">
            <v>73</v>
          </cell>
          <cell r="I4173">
            <v>3600</v>
          </cell>
          <cell r="AY4173">
            <v>0</v>
          </cell>
          <cell r="CK4173">
            <v>0</v>
          </cell>
          <cell r="CL4173">
            <v>0</v>
          </cell>
          <cell r="CM4173">
            <v>0</v>
          </cell>
        </row>
        <row r="4174">
          <cell r="F4174">
            <v>8000</v>
          </cell>
          <cell r="G4174">
            <v>8000</v>
          </cell>
          <cell r="H4174">
            <v>5742.2</v>
          </cell>
          <cell r="I4174">
            <v>0</v>
          </cell>
          <cell r="AY4174">
            <v>0</v>
          </cell>
          <cell r="CK4174">
            <v>0</v>
          </cell>
          <cell r="CL4174">
            <v>0</v>
          </cell>
          <cell r="CM4174">
            <v>0</v>
          </cell>
        </row>
        <row r="4175">
          <cell r="F4175">
            <v>0</v>
          </cell>
          <cell r="G4175">
            <v>1683</v>
          </cell>
          <cell r="H4175">
            <v>1683</v>
          </cell>
          <cell r="I4175">
            <v>0</v>
          </cell>
          <cell r="AY4175">
            <v>0</v>
          </cell>
          <cell r="CK4175">
            <v>0</v>
          </cell>
          <cell r="CL4175">
            <v>0</v>
          </cell>
          <cell r="CM4175">
            <v>0</v>
          </cell>
        </row>
        <row r="4176">
          <cell r="F4176">
            <v>33603</v>
          </cell>
          <cell r="G4176">
            <v>33603</v>
          </cell>
          <cell r="H4176">
            <v>21749.15</v>
          </cell>
          <cell r="I4176">
            <v>420.29</v>
          </cell>
          <cell r="AY4176">
            <v>0</v>
          </cell>
          <cell r="CK4176">
            <v>0</v>
          </cell>
          <cell r="CL4176">
            <v>0</v>
          </cell>
          <cell r="CM4176">
            <v>0</v>
          </cell>
        </row>
        <row r="4177">
          <cell r="F4177">
            <v>2835</v>
          </cell>
          <cell r="G4177">
            <v>2835</v>
          </cell>
          <cell r="H4177">
            <v>1239.5999999999999</v>
          </cell>
          <cell r="I4177">
            <v>92</v>
          </cell>
          <cell r="AY4177">
            <v>0</v>
          </cell>
          <cell r="CK4177">
            <v>0</v>
          </cell>
          <cell r="CL4177">
            <v>0</v>
          </cell>
          <cell r="CM4177">
            <v>0</v>
          </cell>
        </row>
        <row r="4178">
          <cell r="F4178">
            <v>21553</v>
          </cell>
          <cell r="G4178">
            <v>27553</v>
          </cell>
          <cell r="H4178">
            <v>25604.16</v>
          </cell>
          <cell r="I4178">
            <v>0</v>
          </cell>
          <cell r="AY4178">
            <v>0</v>
          </cell>
          <cell r="CK4178">
            <v>0</v>
          </cell>
          <cell r="CL4178">
            <v>0</v>
          </cell>
          <cell r="CM4178">
            <v>0</v>
          </cell>
        </row>
        <row r="4179">
          <cell r="F4179">
            <v>22620</v>
          </cell>
          <cell r="G4179">
            <v>22620</v>
          </cell>
          <cell r="H4179">
            <v>18966</v>
          </cell>
          <cell r="I4179">
            <v>0</v>
          </cell>
          <cell r="AY4179">
            <v>4290</v>
          </cell>
          <cell r="CK4179">
            <v>0</v>
          </cell>
          <cell r="CL4179">
            <v>0</v>
          </cell>
          <cell r="CM4179">
            <v>0</v>
          </cell>
        </row>
        <row r="4180">
          <cell r="F4180">
            <v>16335</v>
          </cell>
          <cell r="G4180">
            <v>12299</v>
          </cell>
          <cell r="H4180">
            <v>1529.3</v>
          </cell>
          <cell r="I4180">
            <v>0</v>
          </cell>
          <cell r="AY4180">
            <v>1073.5</v>
          </cell>
          <cell r="CK4180">
            <v>0</v>
          </cell>
          <cell r="CL4180">
            <v>0</v>
          </cell>
          <cell r="CM4180">
            <v>0</v>
          </cell>
        </row>
        <row r="4181">
          <cell r="F4181">
            <v>6998</v>
          </cell>
          <cell r="G4181">
            <v>16034</v>
          </cell>
          <cell r="H4181">
            <v>15733.23</v>
          </cell>
          <cell r="I4181">
            <v>138.26</v>
          </cell>
          <cell r="AY4181">
            <v>0</v>
          </cell>
          <cell r="CK4181">
            <v>0</v>
          </cell>
          <cell r="CL4181">
            <v>0</v>
          </cell>
          <cell r="CM4181">
            <v>0</v>
          </cell>
        </row>
        <row r="4182">
          <cell r="F4182">
            <v>6900</v>
          </cell>
          <cell r="G4182">
            <v>163530</v>
          </cell>
          <cell r="H4182">
            <v>161108.13</v>
          </cell>
          <cell r="I4182">
            <v>99</v>
          </cell>
          <cell r="AY4182">
            <v>0</v>
          </cell>
          <cell r="CK4182">
            <v>0</v>
          </cell>
          <cell r="CL4182">
            <v>0</v>
          </cell>
          <cell r="CM4182">
            <v>0</v>
          </cell>
        </row>
        <row r="4183">
          <cell r="F4183">
            <v>569</v>
          </cell>
          <cell r="G4183">
            <v>569</v>
          </cell>
          <cell r="H4183">
            <v>150</v>
          </cell>
          <cell r="I4183">
            <v>0</v>
          </cell>
          <cell r="AY4183">
            <v>0</v>
          </cell>
          <cell r="CK4183">
            <v>0</v>
          </cell>
          <cell r="CL4183">
            <v>0</v>
          </cell>
          <cell r="CM4183">
            <v>0</v>
          </cell>
        </row>
        <row r="4184">
          <cell r="F4184">
            <v>0</v>
          </cell>
          <cell r="G4184">
            <v>4841.5</v>
          </cell>
          <cell r="H4184">
            <v>0</v>
          </cell>
          <cell r="I4184">
            <v>0</v>
          </cell>
          <cell r="AY4184">
            <v>0</v>
          </cell>
          <cell r="CK4184">
            <v>0</v>
          </cell>
          <cell r="CL4184">
            <v>0</v>
          </cell>
          <cell r="CM4184">
            <v>0</v>
          </cell>
        </row>
        <row r="4185">
          <cell r="F4185">
            <v>12105</v>
          </cell>
          <cell r="G4185">
            <v>12105</v>
          </cell>
          <cell r="H4185">
            <v>7441.67</v>
          </cell>
          <cell r="I4185">
            <v>3096.99</v>
          </cell>
          <cell r="AY4185">
            <v>0</v>
          </cell>
          <cell r="CK4185">
            <v>0</v>
          </cell>
          <cell r="CL4185">
            <v>0</v>
          </cell>
          <cell r="CM4185">
            <v>0</v>
          </cell>
        </row>
        <row r="4186">
          <cell r="F4186">
            <v>200000</v>
          </cell>
          <cell r="G4186">
            <v>0</v>
          </cell>
          <cell r="H4186">
            <v>0</v>
          </cell>
          <cell r="I4186">
            <v>0</v>
          </cell>
          <cell r="AY4186">
            <v>0</v>
          </cell>
          <cell r="CK4186">
            <v>0</v>
          </cell>
          <cell r="CL4186">
            <v>0</v>
          </cell>
          <cell r="CM4186">
            <v>0</v>
          </cell>
        </row>
        <row r="4187">
          <cell r="F4187">
            <v>123791</v>
          </cell>
          <cell r="G4187">
            <v>123791</v>
          </cell>
          <cell r="H4187">
            <v>50885.33</v>
          </cell>
          <cell r="I4187">
            <v>3744.99</v>
          </cell>
          <cell r="AY4187">
            <v>2574.44</v>
          </cell>
          <cell r="CK4187">
            <v>0</v>
          </cell>
          <cell r="CL4187">
            <v>0</v>
          </cell>
          <cell r="CM4187">
            <v>0</v>
          </cell>
        </row>
        <row r="4189">
          <cell r="F4189">
            <v>0</v>
          </cell>
          <cell r="G4189">
            <v>657352.89</v>
          </cell>
          <cell r="H4189">
            <v>476080.44</v>
          </cell>
          <cell r="I4189">
            <v>105458.02</v>
          </cell>
          <cell r="AY4189">
            <v>0</v>
          </cell>
          <cell r="CK4189">
            <v>0</v>
          </cell>
          <cell r="CL4189">
            <v>0</v>
          </cell>
          <cell r="CM4189">
            <v>5600000</v>
          </cell>
        </row>
        <row r="4190">
          <cell r="F4190">
            <v>0</v>
          </cell>
          <cell r="G4190">
            <v>125000</v>
          </cell>
          <cell r="H4190">
            <v>125000</v>
          </cell>
          <cell r="I4190">
            <v>0</v>
          </cell>
          <cell r="AY4190">
            <v>0</v>
          </cell>
          <cell r="CK4190">
            <v>0</v>
          </cell>
          <cell r="CL4190">
            <v>0</v>
          </cell>
          <cell r="CM4190">
            <v>0</v>
          </cell>
        </row>
        <row r="4191">
          <cell r="F4191">
            <v>0</v>
          </cell>
          <cell r="G4191">
            <v>97017</v>
          </cell>
          <cell r="H4191">
            <v>91360.34</v>
          </cell>
          <cell r="I4191">
            <v>1350.95</v>
          </cell>
          <cell r="AY4191">
            <v>0</v>
          </cell>
          <cell r="CK4191">
            <v>0</v>
          </cell>
          <cell r="CL4191">
            <v>0</v>
          </cell>
          <cell r="CM4191">
            <v>0</v>
          </cell>
        </row>
        <row r="4192">
          <cell r="F4192">
            <v>0</v>
          </cell>
          <cell r="G4192">
            <v>169435.75</v>
          </cell>
          <cell r="H4192">
            <v>169435.75</v>
          </cell>
          <cell r="I4192">
            <v>0</v>
          </cell>
          <cell r="AY4192">
            <v>0</v>
          </cell>
          <cell r="CK4192">
            <v>0</v>
          </cell>
          <cell r="CL4192">
            <v>0</v>
          </cell>
          <cell r="CM4192">
            <v>0</v>
          </cell>
        </row>
        <row r="4193">
          <cell r="F4193">
            <v>0</v>
          </cell>
          <cell r="G4193">
            <v>278308.07</v>
          </cell>
          <cell r="H4193">
            <v>277848</v>
          </cell>
          <cell r="I4193">
            <v>0</v>
          </cell>
          <cell r="AY4193">
            <v>0</v>
          </cell>
          <cell r="CK4193">
            <v>0</v>
          </cell>
          <cell r="CL4193">
            <v>0</v>
          </cell>
          <cell r="CM4193">
            <v>0</v>
          </cell>
        </row>
        <row r="4194">
          <cell r="F4194">
            <v>0</v>
          </cell>
          <cell r="G4194">
            <v>2641319</v>
          </cell>
          <cell r="H4194">
            <v>2308266.14</v>
          </cell>
          <cell r="I4194">
            <v>29250</v>
          </cell>
          <cell r="AY4194">
            <v>0</v>
          </cell>
          <cell r="CK4194">
            <v>0</v>
          </cell>
          <cell r="CL4194">
            <v>0</v>
          </cell>
          <cell r="CM4194">
            <v>0</v>
          </cell>
        </row>
        <row r="4195">
          <cell r="F4195">
            <v>0</v>
          </cell>
          <cell r="G4195">
            <v>2000000</v>
          </cell>
          <cell r="H4195">
            <v>1850000</v>
          </cell>
          <cell r="I4195">
            <v>0</v>
          </cell>
          <cell r="AY4195">
            <v>0</v>
          </cell>
          <cell r="CK4195">
            <v>0</v>
          </cell>
          <cell r="CL4195">
            <v>0</v>
          </cell>
          <cell r="CM4195">
            <v>0</v>
          </cell>
        </row>
        <row r="4196">
          <cell r="F4196">
            <v>0</v>
          </cell>
          <cell r="G4196">
            <v>81802842</v>
          </cell>
          <cell r="H4196">
            <v>81802842</v>
          </cell>
          <cell r="I4196">
            <v>0</v>
          </cell>
          <cell r="AY4196">
            <v>0</v>
          </cell>
          <cell r="CK4196">
            <v>0</v>
          </cell>
          <cell r="CL4196">
            <v>0</v>
          </cell>
          <cell r="CM4196">
            <v>0</v>
          </cell>
        </row>
        <row r="4197">
          <cell r="F4197">
            <v>0</v>
          </cell>
          <cell r="G4197">
            <v>57969574.490000002</v>
          </cell>
          <cell r="H4197">
            <v>57969574.490000002</v>
          </cell>
          <cell r="I4197">
            <v>0</v>
          </cell>
          <cell r="AY4197">
            <v>0</v>
          </cell>
          <cell r="CK4197">
            <v>0</v>
          </cell>
          <cell r="CL4197">
            <v>0</v>
          </cell>
          <cell r="CM4197">
            <v>0</v>
          </cell>
        </row>
        <row r="4198">
          <cell r="F4198">
            <v>0</v>
          </cell>
          <cell r="G4198">
            <v>25265</v>
          </cell>
          <cell r="H4198">
            <v>5563.7</v>
          </cell>
          <cell r="I4198">
            <v>0</v>
          </cell>
          <cell r="AY4198">
            <v>0</v>
          </cell>
          <cell r="CK4198">
            <v>0</v>
          </cell>
          <cell r="CL4198">
            <v>0</v>
          </cell>
          <cell r="CM4198">
            <v>0</v>
          </cell>
        </row>
        <row r="4199">
          <cell r="F4199">
            <v>3500000</v>
          </cell>
          <cell r="G4199">
            <v>2437007</v>
          </cell>
          <cell r="H4199">
            <v>1362171.63</v>
          </cell>
          <cell r="I4199">
            <v>221928.08</v>
          </cell>
          <cell r="AY4199">
            <v>50314.62</v>
          </cell>
          <cell r="CK4199">
            <v>0</v>
          </cell>
          <cell r="CL4199">
            <v>0</v>
          </cell>
          <cell r="CM4199">
            <v>0</v>
          </cell>
        </row>
        <row r="4200">
          <cell r="F4200">
            <v>541104</v>
          </cell>
          <cell r="G4200">
            <v>541104</v>
          </cell>
          <cell r="H4200">
            <v>426123</v>
          </cell>
          <cell r="I4200">
            <v>0</v>
          </cell>
          <cell r="AY4200">
            <v>47347</v>
          </cell>
          <cell r="CK4200">
            <v>0</v>
          </cell>
          <cell r="CL4200">
            <v>0</v>
          </cell>
          <cell r="CM4200">
            <v>0</v>
          </cell>
        </row>
        <row r="4201">
          <cell r="F4201">
            <v>8472</v>
          </cell>
          <cell r="G4201">
            <v>8472</v>
          </cell>
          <cell r="H4201">
            <v>6678</v>
          </cell>
          <cell r="I4201">
            <v>0</v>
          </cell>
          <cell r="AY4201">
            <v>742</v>
          </cell>
          <cell r="CK4201">
            <v>0</v>
          </cell>
          <cell r="CL4201">
            <v>0</v>
          </cell>
          <cell r="CM4201">
            <v>0</v>
          </cell>
        </row>
        <row r="4202">
          <cell r="F4202">
            <v>37249</v>
          </cell>
          <cell r="G4202">
            <v>37249</v>
          </cell>
          <cell r="H4202">
            <v>17953.38</v>
          </cell>
          <cell r="I4202">
            <v>0</v>
          </cell>
          <cell r="AY4202">
            <v>0</v>
          </cell>
          <cell r="CK4202">
            <v>0</v>
          </cell>
          <cell r="CL4202">
            <v>0</v>
          </cell>
          <cell r="CM4202">
            <v>0</v>
          </cell>
        </row>
        <row r="4203">
          <cell r="F4203">
            <v>106862</v>
          </cell>
          <cell r="G4203">
            <v>106862</v>
          </cell>
          <cell r="H4203">
            <v>0</v>
          </cell>
          <cell r="I4203">
            <v>0</v>
          </cell>
          <cell r="AY4203">
            <v>0</v>
          </cell>
          <cell r="CK4203">
            <v>0</v>
          </cell>
          <cell r="CL4203">
            <v>0</v>
          </cell>
          <cell r="CM4203">
            <v>0</v>
          </cell>
        </row>
        <row r="4204">
          <cell r="F4204">
            <v>75196</v>
          </cell>
          <cell r="G4204">
            <v>75196</v>
          </cell>
          <cell r="H4204">
            <v>57521.33</v>
          </cell>
          <cell r="I4204">
            <v>0</v>
          </cell>
          <cell r="AY4204">
            <v>6483.76</v>
          </cell>
          <cell r="CK4204">
            <v>0</v>
          </cell>
          <cell r="CL4204">
            <v>0</v>
          </cell>
          <cell r="CM4204">
            <v>0</v>
          </cell>
        </row>
        <row r="4205">
          <cell r="F4205">
            <v>13105</v>
          </cell>
          <cell r="G4205">
            <v>13105</v>
          </cell>
          <cell r="H4205">
            <v>10259.81</v>
          </cell>
          <cell r="I4205">
            <v>0</v>
          </cell>
          <cell r="AY4205">
            <v>1160.78</v>
          </cell>
          <cell r="CK4205">
            <v>0</v>
          </cell>
          <cell r="CL4205">
            <v>0</v>
          </cell>
          <cell r="CM4205">
            <v>0</v>
          </cell>
        </row>
        <row r="4206">
          <cell r="F4206">
            <v>13200</v>
          </cell>
          <cell r="G4206">
            <v>13200</v>
          </cell>
          <cell r="H4206">
            <v>10530</v>
          </cell>
          <cell r="I4206">
            <v>0</v>
          </cell>
          <cell r="AY4206">
            <v>1170</v>
          </cell>
          <cell r="CK4206">
            <v>0</v>
          </cell>
          <cell r="CL4206">
            <v>0</v>
          </cell>
          <cell r="CM4206">
            <v>0</v>
          </cell>
        </row>
        <row r="4207">
          <cell r="F4207">
            <v>12213</v>
          </cell>
          <cell r="G4207">
            <v>12823.78</v>
          </cell>
          <cell r="H4207">
            <v>12823.78</v>
          </cell>
          <cell r="I4207">
            <v>0</v>
          </cell>
          <cell r="AY4207">
            <v>0</v>
          </cell>
          <cell r="CK4207">
            <v>0</v>
          </cell>
          <cell r="CL4207">
            <v>0</v>
          </cell>
          <cell r="CM4207">
            <v>0</v>
          </cell>
        </row>
        <row r="4208">
          <cell r="F4208">
            <v>74663</v>
          </cell>
          <cell r="G4208">
            <v>74663</v>
          </cell>
          <cell r="H4208">
            <v>50733.15</v>
          </cell>
          <cell r="I4208">
            <v>0</v>
          </cell>
          <cell r="AY4208">
            <v>5339.31</v>
          </cell>
          <cell r="CK4208">
            <v>0</v>
          </cell>
          <cell r="CL4208">
            <v>0</v>
          </cell>
          <cell r="CM4208">
            <v>0</v>
          </cell>
        </row>
        <row r="4209">
          <cell r="F4209">
            <v>7674</v>
          </cell>
          <cell r="G4209">
            <v>7995.93</v>
          </cell>
          <cell r="H4209">
            <v>7907.69</v>
          </cell>
          <cell r="I4209">
            <v>0</v>
          </cell>
          <cell r="AY4209">
            <v>591.42999999999995</v>
          </cell>
          <cell r="CK4209">
            <v>0</v>
          </cell>
          <cell r="CL4209">
            <v>0</v>
          </cell>
          <cell r="CM4209">
            <v>0</v>
          </cell>
        </row>
        <row r="4210">
          <cell r="F4210">
            <v>1380</v>
          </cell>
          <cell r="G4210">
            <v>1380</v>
          </cell>
          <cell r="H4210">
            <v>0</v>
          </cell>
          <cell r="I4210">
            <v>0</v>
          </cell>
          <cell r="AY4210">
            <v>0</v>
          </cell>
          <cell r="CK4210">
            <v>0</v>
          </cell>
          <cell r="CL4210">
            <v>0</v>
          </cell>
          <cell r="CM4210">
            <v>0</v>
          </cell>
        </row>
        <row r="4211">
          <cell r="F4211">
            <v>5000</v>
          </cell>
          <cell r="G4211">
            <v>5000</v>
          </cell>
          <cell r="H4211">
            <v>0</v>
          </cell>
          <cell r="I4211">
            <v>0</v>
          </cell>
          <cell r="AY4211">
            <v>0</v>
          </cell>
          <cell r="CK4211">
            <v>0</v>
          </cell>
          <cell r="CL4211">
            <v>0</v>
          </cell>
          <cell r="CM4211">
            <v>0</v>
          </cell>
        </row>
        <row r="4212">
          <cell r="F4212">
            <v>12106</v>
          </cell>
          <cell r="G4212">
            <v>12106</v>
          </cell>
          <cell r="H4212">
            <v>9499.5</v>
          </cell>
          <cell r="I4212">
            <v>2000</v>
          </cell>
          <cell r="AY4212">
            <v>0</v>
          </cell>
          <cell r="CK4212">
            <v>0</v>
          </cell>
          <cell r="CL4212">
            <v>0</v>
          </cell>
          <cell r="CM4212">
            <v>0</v>
          </cell>
        </row>
        <row r="4213">
          <cell r="F4213">
            <v>4863</v>
          </cell>
          <cell r="G4213">
            <v>4863</v>
          </cell>
          <cell r="H4213">
            <v>3708.44</v>
          </cell>
          <cell r="I4213">
            <v>0</v>
          </cell>
          <cell r="AY4213">
            <v>0</v>
          </cell>
          <cell r="CK4213">
            <v>0</v>
          </cell>
          <cell r="CL4213">
            <v>0</v>
          </cell>
          <cell r="CM4213">
            <v>0</v>
          </cell>
        </row>
        <row r="4214">
          <cell r="F4214">
            <v>5777</v>
          </cell>
          <cell r="G4214">
            <v>5777</v>
          </cell>
          <cell r="H4214">
            <v>3238.76</v>
          </cell>
          <cell r="I4214">
            <v>530</v>
          </cell>
          <cell r="AY4214">
            <v>45</v>
          </cell>
          <cell r="CK4214">
            <v>0</v>
          </cell>
          <cell r="CL4214">
            <v>0</v>
          </cell>
          <cell r="CM4214">
            <v>0</v>
          </cell>
        </row>
        <row r="4215">
          <cell r="F4215">
            <v>24600</v>
          </cell>
          <cell r="G4215">
            <v>24600</v>
          </cell>
          <cell r="H4215">
            <v>13228.09</v>
          </cell>
          <cell r="I4215">
            <v>1220.8900000000001</v>
          </cell>
          <cell r="AY4215">
            <v>644.91999999999996</v>
          </cell>
          <cell r="CK4215">
            <v>0</v>
          </cell>
          <cell r="CL4215">
            <v>0</v>
          </cell>
          <cell r="CM4215">
            <v>0</v>
          </cell>
        </row>
        <row r="4216">
          <cell r="F4216">
            <v>3705252</v>
          </cell>
          <cell r="G4216">
            <v>3705252</v>
          </cell>
          <cell r="H4216">
            <v>2831325.37</v>
          </cell>
          <cell r="I4216">
            <v>0</v>
          </cell>
          <cell r="AY4216">
            <v>322390.15999999997</v>
          </cell>
          <cell r="CK4216">
            <v>0</v>
          </cell>
          <cell r="CL4216">
            <v>0</v>
          </cell>
          <cell r="CM4216">
            <v>0</v>
          </cell>
        </row>
        <row r="4217">
          <cell r="F4217">
            <v>0</v>
          </cell>
          <cell r="G4217">
            <v>2344.9899999999998</v>
          </cell>
          <cell r="H4217">
            <v>2344.9899999999998</v>
          </cell>
          <cell r="I4217">
            <v>0</v>
          </cell>
          <cell r="AY4217">
            <v>0</v>
          </cell>
          <cell r="CK4217">
            <v>0</v>
          </cell>
          <cell r="CL4217">
            <v>0</v>
          </cell>
          <cell r="CM4217">
            <v>0</v>
          </cell>
        </row>
        <row r="4218">
          <cell r="F4218">
            <v>0</v>
          </cell>
          <cell r="G4218">
            <v>90898.62</v>
          </cell>
          <cell r="H4218">
            <v>90898.62</v>
          </cell>
          <cell r="I4218">
            <v>0</v>
          </cell>
          <cell r="AY4218">
            <v>5307.24</v>
          </cell>
          <cell r="CK4218">
            <v>0</v>
          </cell>
          <cell r="CL4218">
            <v>0</v>
          </cell>
          <cell r="CM4218">
            <v>0</v>
          </cell>
        </row>
        <row r="4219">
          <cell r="F4219">
            <v>172720</v>
          </cell>
          <cell r="G4219">
            <v>172720</v>
          </cell>
          <cell r="H4219">
            <v>134520.5</v>
          </cell>
          <cell r="I4219">
            <v>0</v>
          </cell>
          <cell r="AY4219">
            <v>16097</v>
          </cell>
          <cell r="CK4219">
            <v>0</v>
          </cell>
          <cell r="CL4219">
            <v>0</v>
          </cell>
          <cell r="CM4219">
            <v>0</v>
          </cell>
        </row>
        <row r="4220">
          <cell r="F4220">
            <v>273579</v>
          </cell>
          <cell r="G4220">
            <v>273579</v>
          </cell>
          <cell r="H4220">
            <v>133465.20000000001</v>
          </cell>
          <cell r="I4220">
            <v>0</v>
          </cell>
          <cell r="AY4220">
            <v>2241.2800000000002</v>
          </cell>
          <cell r="CK4220">
            <v>0</v>
          </cell>
          <cell r="CL4220">
            <v>0</v>
          </cell>
          <cell r="CM4220">
            <v>0</v>
          </cell>
        </row>
        <row r="4221">
          <cell r="F4221">
            <v>755407</v>
          </cell>
          <cell r="G4221">
            <v>755407</v>
          </cell>
          <cell r="H4221">
            <v>26930.81</v>
          </cell>
          <cell r="I4221">
            <v>0</v>
          </cell>
          <cell r="AY4221">
            <v>0</v>
          </cell>
          <cell r="CK4221">
            <v>0</v>
          </cell>
          <cell r="CL4221">
            <v>0</v>
          </cell>
          <cell r="CM4221">
            <v>0</v>
          </cell>
        </row>
        <row r="4222">
          <cell r="F4222">
            <v>0</v>
          </cell>
          <cell r="G4222">
            <v>91605.26</v>
          </cell>
          <cell r="H4222">
            <v>91605.26</v>
          </cell>
          <cell r="I4222">
            <v>0</v>
          </cell>
          <cell r="AY4222">
            <v>0</v>
          </cell>
          <cell r="CK4222">
            <v>0</v>
          </cell>
          <cell r="CL4222">
            <v>0</v>
          </cell>
          <cell r="CM4222">
            <v>0</v>
          </cell>
        </row>
        <row r="4223">
          <cell r="F4223">
            <v>18375</v>
          </cell>
          <cell r="G4223">
            <v>74705.45</v>
          </cell>
          <cell r="H4223">
            <v>74705.45</v>
          </cell>
          <cell r="I4223">
            <v>0</v>
          </cell>
          <cell r="AY4223">
            <v>20549.330000000002</v>
          </cell>
          <cell r="CK4223">
            <v>0</v>
          </cell>
          <cell r="CL4223">
            <v>0</v>
          </cell>
          <cell r="CM4223">
            <v>0</v>
          </cell>
        </row>
        <row r="4224">
          <cell r="F4224">
            <v>0</v>
          </cell>
          <cell r="G4224">
            <v>128657.25</v>
          </cell>
          <cell r="H4224">
            <v>128657.25</v>
          </cell>
          <cell r="I4224">
            <v>0</v>
          </cell>
          <cell r="AY4224">
            <v>0</v>
          </cell>
          <cell r="CK4224">
            <v>0</v>
          </cell>
          <cell r="CL4224">
            <v>0</v>
          </cell>
          <cell r="CM4224">
            <v>0</v>
          </cell>
        </row>
        <row r="4225">
          <cell r="F4225">
            <v>336993</v>
          </cell>
          <cell r="G4225">
            <v>340808.51</v>
          </cell>
          <cell r="H4225">
            <v>340016.66</v>
          </cell>
          <cell r="I4225">
            <v>0</v>
          </cell>
          <cell r="AY4225">
            <v>0</v>
          </cell>
          <cell r="CK4225">
            <v>0</v>
          </cell>
          <cell r="CL4225">
            <v>0</v>
          </cell>
          <cell r="CM4225">
            <v>0</v>
          </cell>
        </row>
        <row r="4226">
          <cell r="F4226">
            <v>588406</v>
          </cell>
          <cell r="G4226">
            <v>588406</v>
          </cell>
          <cell r="H4226">
            <v>396633.73</v>
          </cell>
          <cell r="I4226">
            <v>0</v>
          </cell>
          <cell r="AY4226">
            <v>46426.53</v>
          </cell>
          <cell r="CK4226">
            <v>0</v>
          </cell>
          <cell r="CL4226">
            <v>0</v>
          </cell>
          <cell r="CM4226">
            <v>0</v>
          </cell>
        </row>
        <row r="4227">
          <cell r="F4227">
            <v>95590</v>
          </cell>
          <cell r="G4227">
            <v>95590</v>
          </cell>
          <cell r="H4227">
            <v>65247.37</v>
          </cell>
          <cell r="I4227">
            <v>0</v>
          </cell>
          <cell r="AY4227">
            <v>7676.41</v>
          </cell>
          <cell r="CK4227">
            <v>0</v>
          </cell>
          <cell r="CL4227">
            <v>0</v>
          </cell>
          <cell r="CM4227">
            <v>0</v>
          </cell>
        </row>
        <row r="4228">
          <cell r="F4228">
            <v>184800</v>
          </cell>
          <cell r="G4228">
            <v>184800</v>
          </cell>
          <cell r="H4228">
            <v>138511.07</v>
          </cell>
          <cell r="I4228">
            <v>0</v>
          </cell>
          <cell r="AY4228">
            <v>15767.7</v>
          </cell>
          <cell r="CK4228">
            <v>0</v>
          </cell>
          <cell r="CL4228">
            <v>0</v>
          </cell>
          <cell r="CM4228">
            <v>0</v>
          </cell>
        </row>
        <row r="4229">
          <cell r="F4229">
            <v>86332</v>
          </cell>
          <cell r="G4229">
            <v>88733.69</v>
          </cell>
          <cell r="H4229">
            <v>88733.69</v>
          </cell>
          <cell r="I4229">
            <v>0</v>
          </cell>
          <cell r="AY4229">
            <v>0</v>
          </cell>
          <cell r="CK4229">
            <v>0</v>
          </cell>
          <cell r="CL4229">
            <v>0</v>
          </cell>
          <cell r="CM4229">
            <v>0</v>
          </cell>
        </row>
        <row r="4230">
          <cell r="F4230">
            <v>476103</v>
          </cell>
          <cell r="G4230">
            <v>476103</v>
          </cell>
          <cell r="H4230">
            <v>318005.90999999997</v>
          </cell>
          <cell r="I4230">
            <v>0</v>
          </cell>
          <cell r="AY4230">
            <v>35400.25</v>
          </cell>
          <cell r="CK4230">
            <v>0</v>
          </cell>
          <cell r="CL4230">
            <v>0</v>
          </cell>
          <cell r="CM4230">
            <v>0</v>
          </cell>
        </row>
        <row r="4231">
          <cell r="F4231">
            <v>11248</v>
          </cell>
          <cell r="G4231">
            <v>11248</v>
          </cell>
          <cell r="H4231">
            <v>8259.7999999999993</v>
          </cell>
          <cell r="I4231">
            <v>111.52</v>
          </cell>
          <cell r="AY4231">
            <v>500</v>
          </cell>
          <cell r="CK4231">
            <v>0</v>
          </cell>
          <cell r="CL4231">
            <v>0</v>
          </cell>
          <cell r="CM4231">
            <v>0</v>
          </cell>
        </row>
        <row r="4232"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CK4232">
            <v>0</v>
          </cell>
          <cell r="CL4232">
            <v>0</v>
          </cell>
          <cell r="CM4232">
            <v>0</v>
          </cell>
        </row>
        <row r="4233">
          <cell r="F4233">
            <v>48180</v>
          </cell>
          <cell r="G4233">
            <v>48180</v>
          </cell>
          <cell r="H4233">
            <v>36209.050000000003</v>
          </cell>
          <cell r="I4233">
            <v>0</v>
          </cell>
          <cell r="AY4233">
            <v>3557.2</v>
          </cell>
          <cell r="CK4233">
            <v>0</v>
          </cell>
          <cell r="CL4233">
            <v>0</v>
          </cell>
          <cell r="CM4233">
            <v>0</v>
          </cell>
        </row>
        <row r="4234">
          <cell r="F4234">
            <v>3282</v>
          </cell>
          <cell r="G4234">
            <v>3282</v>
          </cell>
          <cell r="H4234">
            <v>1392.83</v>
          </cell>
          <cell r="I4234">
            <v>0</v>
          </cell>
          <cell r="AY4234">
            <v>176.57</v>
          </cell>
          <cell r="CK4234">
            <v>0</v>
          </cell>
          <cell r="CL4234">
            <v>0</v>
          </cell>
          <cell r="CM4234">
            <v>0</v>
          </cell>
        </row>
        <row r="4235">
          <cell r="F4235">
            <v>77490</v>
          </cell>
          <cell r="G4235">
            <v>294301.24</v>
          </cell>
          <cell r="H4235">
            <v>294301.24</v>
          </cell>
          <cell r="I4235">
            <v>0</v>
          </cell>
          <cell r="AY4235">
            <v>3162.68</v>
          </cell>
          <cell r="CK4235">
            <v>0</v>
          </cell>
          <cell r="CL4235">
            <v>0</v>
          </cell>
          <cell r="CM4235">
            <v>0</v>
          </cell>
        </row>
        <row r="4236">
          <cell r="F4236">
            <v>221407</v>
          </cell>
          <cell r="G4236">
            <v>221407</v>
          </cell>
          <cell r="H4236">
            <v>138228.54999999999</v>
          </cell>
          <cell r="I4236">
            <v>16110.82</v>
          </cell>
          <cell r="AY4236">
            <v>16251.55</v>
          </cell>
          <cell r="CK4236">
            <v>0</v>
          </cell>
          <cell r="CL4236">
            <v>0</v>
          </cell>
          <cell r="CM4236">
            <v>0</v>
          </cell>
        </row>
        <row r="4237">
          <cell r="F4237">
            <v>60752</v>
          </cell>
          <cell r="G4237">
            <v>26839.89</v>
          </cell>
          <cell r="H4237">
            <v>23704.5</v>
          </cell>
          <cell r="I4237">
            <v>0</v>
          </cell>
          <cell r="AY4237">
            <v>4740.8999999999996</v>
          </cell>
          <cell r="CK4237">
            <v>0</v>
          </cell>
          <cell r="CL4237">
            <v>0</v>
          </cell>
          <cell r="CM4237">
            <v>0</v>
          </cell>
        </row>
        <row r="4238">
          <cell r="F4238">
            <v>10635</v>
          </cell>
          <cell r="G4238">
            <v>10635</v>
          </cell>
          <cell r="H4238">
            <v>8192.23</v>
          </cell>
          <cell r="I4238">
            <v>0</v>
          </cell>
          <cell r="AY4238">
            <v>0</v>
          </cell>
          <cell r="CK4238">
            <v>0</v>
          </cell>
          <cell r="CL4238">
            <v>0</v>
          </cell>
          <cell r="CM4238">
            <v>0</v>
          </cell>
        </row>
        <row r="4239">
          <cell r="F4239">
            <v>5625</v>
          </cell>
          <cell r="G4239">
            <v>5625</v>
          </cell>
          <cell r="H4239">
            <v>0</v>
          </cell>
          <cell r="I4239">
            <v>0</v>
          </cell>
          <cell r="AY4239">
            <v>0</v>
          </cell>
          <cell r="CK4239">
            <v>0</v>
          </cell>
          <cell r="CL4239">
            <v>0</v>
          </cell>
          <cell r="CM4239">
            <v>0</v>
          </cell>
        </row>
        <row r="4240">
          <cell r="F4240">
            <v>371872</v>
          </cell>
          <cell r="G4240">
            <v>370189</v>
          </cell>
          <cell r="H4240">
            <v>74879.600000000006</v>
          </cell>
          <cell r="I4240">
            <v>3450</v>
          </cell>
          <cell r="AY4240">
            <v>0</v>
          </cell>
          <cell r="CK4240">
            <v>0</v>
          </cell>
          <cell r="CL4240">
            <v>0</v>
          </cell>
          <cell r="CM4240">
            <v>0</v>
          </cell>
        </row>
        <row r="4241">
          <cell r="F4241">
            <v>950</v>
          </cell>
          <cell r="G4241">
            <v>950</v>
          </cell>
          <cell r="H4241">
            <v>500</v>
          </cell>
          <cell r="I4241">
            <v>0</v>
          </cell>
          <cell r="AY4241">
            <v>0</v>
          </cell>
          <cell r="CK4241">
            <v>0</v>
          </cell>
          <cell r="CL4241">
            <v>0</v>
          </cell>
          <cell r="CM4241">
            <v>0</v>
          </cell>
        </row>
        <row r="4242">
          <cell r="F4242">
            <v>5000</v>
          </cell>
          <cell r="G4242">
            <v>5000</v>
          </cell>
          <cell r="H4242">
            <v>985.6</v>
          </cell>
          <cell r="I4242">
            <v>405.41</v>
          </cell>
          <cell r="AY4242">
            <v>0</v>
          </cell>
          <cell r="CK4242">
            <v>0</v>
          </cell>
          <cell r="CL4242">
            <v>0</v>
          </cell>
          <cell r="CM4242">
            <v>0</v>
          </cell>
        </row>
        <row r="4243">
          <cell r="F4243">
            <v>2901</v>
          </cell>
          <cell r="G4243">
            <v>2901</v>
          </cell>
          <cell r="H4243">
            <v>1069.5</v>
          </cell>
          <cell r="I4243">
            <v>990</v>
          </cell>
          <cell r="AY4243">
            <v>0</v>
          </cell>
          <cell r="CK4243">
            <v>0</v>
          </cell>
          <cell r="CL4243">
            <v>0</v>
          </cell>
          <cell r="CM4243">
            <v>0</v>
          </cell>
        </row>
        <row r="4244">
          <cell r="F4244">
            <v>10633</v>
          </cell>
          <cell r="G4244">
            <v>14505</v>
          </cell>
          <cell r="H4244">
            <v>12709.14</v>
          </cell>
          <cell r="I4244">
            <v>0</v>
          </cell>
          <cell r="AY4244">
            <v>0</v>
          </cell>
          <cell r="CK4244">
            <v>0</v>
          </cell>
          <cell r="CL4244">
            <v>0</v>
          </cell>
          <cell r="CM4244">
            <v>0</v>
          </cell>
        </row>
        <row r="4245">
          <cell r="F4245">
            <v>300000</v>
          </cell>
          <cell r="G4245">
            <v>251905.78</v>
          </cell>
          <cell r="H4245">
            <v>240327.5</v>
          </cell>
          <cell r="I4245">
            <v>11173.54</v>
          </cell>
          <cell r="AY4245">
            <v>13821.98</v>
          </cell>
          <cell r="CK4245">
            <v>0</v>
          </cell>
          <cell r="CL4245">
            <v>0</v>
          </cell>
          <cell r="CM4245">
            <v>0</v>
          </cell>
        </row>
        <row r="4246">
          <cell r="F4246">
            <v>39407</v>
          </cell>
          <cell r="G4246">
            <v>39407</v>
          </cell>
          <cell r="H4246">
            <v>10236.370000000001</v>
          </cell>
          <cell r="I4246">
            <v>3500</v>
          </cell>
          <cell r="AY4246">
            <v>0</v>
          </cell>
          <cell r="CK4246">
            <v>0</v>
          </cell>
          <cell r="CL4246">
            <v>0</v>
          </cell>
          <cell r="CM4246">
            <v>0</v>
          </cell>
        </row>
        <row r="4247"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CK4247">
            <v>0</v>
          </cell>
          <cell r="CL4247">
            <v>0</v>
          </cell>
          <cell r="CM4247">
            <v>0</v>
          </cell>
        </row>
        <row r="4248">
          <cell r="F4248">
            <v>12757</v>
          </cell>
          <cell r="G4248">
            <v>12757</v>
          </cell>
          <cell r="H4248">
            <v>7975.39</v>
          </cell>
          <cell r="I4248">
            <v>0</v>
          </cell>
          <cell r="AY4248">
            <v>797.5</v>
          </cell>
          <cell r="CK4248">
            <v>0</v>
          </cell>
          <cell r="CL4248">
            <v>0</v>
          </cell>
          <cell r="CM4248">
            <v>0</v>
          </cell>
        </row>
        <row r="4249">
          <cell r="F4249">
            <v>1279</v>
          </cell>
          <cell r="G4249">
            <v>1279</v>
          </cell>
          <cell r="H4249">
            <v>0</v>
          </cell>
          <cell r="I4249">
            <v>0</v>
          </cell>
          <cell r="AY4249">
            <v>0</v>
          </cell>
          <cell r="CK4249">
            <v>0</v>
          </cell>
          <cell r="CL4249">
            <v>0</v>
          </cell>
          <cell r="CM4249">
            <v>0</v>
          </cell>
        </row>
        <row r="4250">
          <cell r="F4250">
            <v>3700000</v>
          </cell>
          <cell r="G4250">
            <v>3700000</v>
          </cell>
          <cell r="H4250">
            <v>2742406.18</v>
          </cell>
          <cell r="I4250">
            <v>235582.19</v>
          </cell>
          <cell r="AY4250">
            <v>86796.79</v>
          </cell>
          <cell r="CK4250">
            <v>0</v>
          </cell>
          <cell r="CL4250">
            <v>0</v>
          </cell>
          <cell r="CM4250">
            <v>0</v>
          </cell>
        </row>
        <row r="4251">
          <cell r="F4251">
            <v>3000000</v>
          </cell>
          <cell r="G4251">
            <v>2789721.65</v>
          </cell>
          <cell r="H4251">
            <v>1592772.42</v>
          </cell>
          <cell r="I4251">
            <v>424906.62</v>
          </cell>
          <cell r="AY4251">
            <v>17378.330000000002</v>
          </cell>
          <cell r="CK4251">
            <v>0</v>
          </cell>
          <cell r="CL4251">
            <v>0</v>
          </cell>
          <cell r="CM4251">
            <v>0</v>
          </cell>
        </row>
        <row r="4252">
          <cell r="F4252">
            <v>22779</v>
          </cell>
          <cell r="G4252">
            <v>11907</v>
          </cell>
          <cell r="H4252">
            <v>0</v>
          </cell>
          <cell r="I4252">
            <v>0</v>
          </cell>
          <cell r="AY4252">
            <v>0</v>
          </cell>
          <cell r="CK4252">
            <v>0</v>
          </cell>
          <cell r="CL4252">
            <v>0</v>
          </cell>
          <cell r="CM4252">
            <v>0</v>
          </cell>
        </row>
        <row r="4253">
          <cell r="F4253">
            <v>1275</v>
          </cell>
          <cell r="G4253">
            <v>1275</v>
          </cell>
          <cell r="H4253">
            <v>0</v>
          </cell>
          <cell r="I4253">
            <v>0</v>
          </cell>
          <cell r="AY4253">
            <v>0</v>
          </cell>
          <cell r="CK4253">
            <v>0</v>
          </cell>
          <cell r="CL4253">
            <v>0</v>
          </cell>
          <cell r="CM4253">
            <v>0</v>
          </cell>
        </row>
        <row r="4254">
          <cell r="F4254">
            <v>26285</v>
          </cell>
          <cell r="G4254">
            <v>26285</v>
          </cell>
          <cell r="H4254">
            <v>16238.06</v>
          </cell>
          <cell r="I4254">
            <v>3582</v>
          </cell>
          <cell r="AY4254">
            <v>137.04</v>
          </cell>
          <cell r="CK4254">
            <v>0</v>
          </cell>
          <cell r="CL4254">
            <v>0</v>
          </cell>
          <cell r="CM4254">
            <v>0</v>
          </cell>
        </row>
        <row r="4255">
          <cell r="F4255">
            <v>53265</v>
          </cell>
          <cell r="G4255">
            <v>47265</v>
          </cell>
          <cell r="H4255">
            <v>28525.79</v>
          </cell>
          <cell r="I4255">
            <v>0</v>
          </cell>
          <cell r="AY4255">
            <v>2694.9</v>
          </cell>
          <cell r="CK4255">
            <v>0</v>
          </cell>
          <cell r="CL4255">
            <v>0</v>
          </cell>
          <cell r="CM4255">
            <v>0</v>
          </cell>
        </row>
        <row r="4256">
          <cell r="F4256">
            <v>8638</v>
          </cell>
          <cell r="G4256">
            <v>8638</v>
          </cell>
          <cell r="H4256">
            <v>2628</v>
          </cell>
          <cell r="I4256">
            <v>688</v>
          </cell>
          <cell r="AY4256">
            <v>224</v>
          </cell>
          <cell r="CK4256">
            <v>0</v>
          </cell>
          <cell r="CL4256">
            <v>0</v>
          </cell>
          <cell r="CM4256">
            <v>0</v>
          </cell>
        </row>
        <row r="4257">
          <cell r="F4257">
            <v>17405</v>
          </cell>
          <cell r="G4257">
            <v>17405</v>
          </cell>
          <cell r="H4257">
            <v>12337.29</v>
          </cell>
          <cell r="I4257">
            <v>148.09</v>
          </cell>
          <cell r="AY4257">
            <v>0</v>
          </cell>
          <cell r="CK4257">
            <v>0</v>
          </cell>
          <cell r="CL4257">
            <v>0</v>
          </cell>
          <cell r="CM4257">
            <v>0</v>
          </cell>
        </row>
        <row r="4258">
          <cell r="F4258">
            <v>4510</v>
          </cell>
          <cell r="G4258">
            <v>4510</v>
          </cell>
          <cell r="H4258">
            <v>2935.64</v>
          </cell>
          <cell r="I4258">
            <v>0</v>
          </cell>
          <cell r="AY4258">
            <v>0</v>
          </cell>
          <cell r="CK4258">
            <v>0</v>
          </cell>
          <cell r="CL4258">
            <v>0</v>
          </cell>
          <cell r="CM4258">
            <v>0</v>
          </cell>
        </row>
        <row r="4259">
          <cell r="F4259">
            <v>4268</v>
          </cell>
          <cell r="G4259">
            <v>4268</v>
          </cell>
          <cell r="H4259">
            <v>2842.29</v>
          </cell>
          <cell r="I4259">
            <v>0</v>
          </cell>
          <cell r="AY4259">
            <v>265.08</v>
          </cell>
          <cell r="CK4259">
            <v>0</v>
          </cell>
          <cell r="CL4259">
            <v>0</v>
          </cell>
          <cell r="CM4259">
            <v>0</v>
          </cell>
        </row>
        <row r="4260">
          <cell r="F4260">
            <v>4127</v>
          </cell>
          <cell r="G4260">
            <v>4127</v>
          </cell>
          <cell r="H4260">
            <v>3124.13</v>
          </cell>
          <cell r="I4260">
            <v>0</v>
          </cell>
          <cell r="AY4260">
            <v>0</v>
          </cell>
          <cell r="CK4260">
            <v>0</v>
          </cell>
          <cell r="CL4260">
            <v>0</v>
          </cell>
          <cell r="CM4260">
            <v>0</v>
          </cell>
        </row>
        <row r="4261">
          <cell r="F4261">
            <v>53283</v>
          </cell>
          <cell r="G4261">
            <v>53283</v>
          </cell>
          <cell r="H4261">
            <v>30951.53</v>
          </cell>
          <cell r="I4261">
            <v>834.48</v>
          </cell>
          <cell r="AY4261">
            <v>1248.51</v>
          </cell>
          <cell r="CK4261">
            <v>0</v>
          </cell>
          <cell r="CL4261">
            <v>0</v>
          </cell>
          <cell r="CM4261">
            <v>0</v>
          </cell>
        </row>
        <row r="4262">
          <cell r="F4262">
            <v>0</v>
          </cell>
          <cell r="G4262">
            <v>12000</v>
          </cell>
          <cell r="H4262">
            <v>11960</v>
          </cell>
          <cell r="I4262">
            <v>0</v>
          </cell>
          <cell r="AY4262">
            <v>11960</v>
          </cell>
          <cell r="CK4262">
            <v>0</v>
          </cell>
          <cell r="CL4262">
            <v>0</v>
          </cell>
          <cell r="CM4262">
            <v>0</v>
          </cell>
        </row>
        <row r="4263">
          <cell r="F4263">
            <v>7264248</v>
          </cell>
          <cell r="G4263">
            <v>7264248</v>
          </cell>
          <cell r="H4263">
            <v>5870778.5700000003</v>
          </cell>
          <cell r="I4263">
            <v>0</v>
          </cell>
          <cell r="AY4263">
            <v>647738.71</v>
          </cell>
          <cell r="CK4263">
            <v>0</v>
          </cell>
          <cell r="CL4263">
            <v>0</v>
          </cell>
          <cell r="CM4263">
            <v>0</v>
          </cell>
        </row>
        <row r="4264">
          <cell r="F4264">
            <v>0</v>
          </cell>
          <cell r="G4264">
            <v>241464.69</v>
          </cell>
          <cell r="H4264">
            <v>241464.69</v>
          </cell>
          <cell r="I4264">
            <v>0</v>
          </cell>
          <cell r="AY4264">
            <v>0</v>
          </cell>
          <cell r="CK4264">
            <v>0</v>
          </cell>
          <cell r="CL4264">
            <v>0</v>
          </cell>
          <cell r="CM4264">
            <v>0</v>
          </cell>
        </row>
        <row r="4265">
          <cell r="F4265">
            <v>316750</v>
          </cell>
          <cell r="G4265">
            <v>316750</v>
          </cell>
          <cell r="H4265">
            <v>263068.59999999998</v>
          </cell>
          <cell r="I4265">
            <v>0</v>
          </cell>
          <cell r="AY4265">
            <v>29349</v>
          </cell>
          <cell r="CK4265">
            <v>0</v>
          </cell>
          <cell r="CL4265">
            <v>0</v>
          </cell>
          <cell r="CM4265">
            <v>0</v>
          </cell>
        </row>
        <row r="4266">
          <cell r="F4266">
            <v>557535</v>
          </cell>
          <cell r="G4266">
            <v>557535</v>
          </cell>
          <cell r="H4266">
            <v>264783.49</v>
          </cell>
          <cell r="I4266">
            <v>0</v>
          </cell>
          <cell r="AY4266">
            <v>8439.33</v>
          </cell>
          <cell r="CK4266">
            <v>0</v>
          </cell>
          <cell r="CL4266">
            <v>0</v>
          </cell>
          <cell r="CM4266">
            <v>0</v>
          </cell>
        </row>
        <row r="4267">
          <cell r="F4267">
            <v>1477709</v>
          </cell>
          <cell r="G4267">
            <v>1477709</v>
          </cell>
          <cell r="H4267">
            <v>33666.910000000003</v>
          </cell>
          <cell r="I4267">
            <v>0</v>
          </cell>
          <cell r="AY4267">
            <v>0</v>
          </cell>
          <cell r="CK4267">
            <v>0</v>
          </cell>
          <cell r="CL4267">
            <v>0</v>
          </cell>
          <cell r="CM4267">
            <v>0</v>
          </cell>
        </row>
        <row r="4268">
          <cell r="F4268">
            <v>0</v>
          </cell>
          <cell r="G4268">
            <v>105812.02</v>
          </cell>
          <cell r="H4268">
            <v>52908.01</v>
          </cell>
          <cell r="I4268">
            <v>0</v>
          </cell>
          <cell r="AY4268">
            <v>0</v>
          </cell>
          <cell r="CK4268">
            <v>0</v>
          </cell>
          <cell r="CL4268">
            <v>0</v>
          </cell>
          <cell r="CM4268">
            <v>0</v>
          </cell>
        </row>
        <row r="4269">
          <cell r="F4269">
            <v>99866</v>
          </cell>
          <cell r="G4269">
            <v>99866</v>
          </cell>
          <cell r="H4269">
            <v>91620.27</v>
          </cell>
          <cell r="I4269">
            <v>0</v>
          </cell>
          <cell r="AY4269">
            <v>16090.47</v>
          </cell>
          <cell r="CK4269">
            <v>0</v>
          </cell>
          <cell r="CL4269">
            <v>0</v>
          </cell>
          <cell r="CM4269">
            <v>0</v>
          </cell>
        </row>
        <row r="4270">
          <cell r="F4270">
            <v>0</v>
          </cell>
          <cell r="G4270">
            <v>782333.21</v>
          </cell>
          <cell r="H4270">
            <v>782333.21</v>
          </cell>
          <cell r="I4270">
            <v>0</v>
          </cell>
          <cell r="AY4270">
            <v>0</v>
          </cell>
          <cell r="CK4270">
            <v>0</v>
          </cell>
          <cell r="CL4270">
            <v>0</v>
          </cell>
          <cell r="CM4270">
            <v>0</v>
          </cell>
        </row>
        <row r="4271">
          <cell r="F4271">
            <v>8200000</v>
          </cell>
          <cell r="G4271">
            <v>8200000</v>
          </cell>
          <cell r="H4271">
            <v>0</v>
          </cell>
          <cell r="I4271">
            <v>0</v>
          </cell>
          <cell r="AY4271">
            <v>0</v>
          </cell>
          <cell r="CK4271">
            <v>800000</v>
          </cell>
          <cell r="CL4271">
            <v>0</v>
          </cell>
          <cell r="CM4271">
            <v>0</v>
          </cell>
        </row>
        <row r="4272"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CK4272">
            <v>0</v>
          </cell>
          <cell r="CL4272">
            <v>0</v>
          </cell>
          <cell r="CM4272">
            <v>0</v>
          </cell>
        </row>
        <row r="4273">
          <cell r="F4273">
            <v>1022482</v>
          </cell>
          <cell r="G4273">
            <v>1022482</v>
          </cell>
          <cell r="H4273">
            <v>722736.88</v>
          </cell>
          <cell r="I4273">
            <v>0</v>
          </cell>
          <cell r="AY4273">
            <v>82401.55</v>
          </cell>
          <cell r="CK4273">
            <v>0</v>
          </cell>
          <cell r="CL4273">
            <v>0</v>
          </cell>
          <cell r="CM4273">
            <v>0</v>
          </cell>
        </row>
        <row r="4274">
          <cell r="F4274">
            <v>8037928</v>
          </cell>
          <cell r="G4274">
            <v>8037928</v>
          </cell>
          <cell r="H4274">
            <v>6396752.5</v>
          </cell>
          <cell r="I4274">
            <v>0</v>
          </cell>
          <cell r="AY4274">
            <v>659660</v>
          </cell>
          <cell r="CK4274">
            <v>0</v>
          </cell>
          <cell r="CL4274">
            <v>0</v>
          </cell>
          <cell r="CM4274">
            <v>0</v>
          </cell>
        </row>
        <row r="4275">
          <cell r="F4275">
            <v>172320</v>
          </cell>
          <cell r="G4275">
            <v>172320</v>
          </cell>
          <cell r="H4275">
            <v>124357.95</v>
          </cell>
          <cell r="I4275">
            <v>0</v>
          </cell>
          <cell r="AY4275">
            <v>14202.83</v>
          </cell>
          <cell r="CK4275">
            <v>0</v>
          </cell>
          <cell r="CL4275">
            <v>0</v>
          </cell>
          <cell r="CM4275">
            <v>0</v>
          </cell>
        </row>
        <row r="4276">
          <cell r="F4276">
            <v>1100000</v>
          </cell>
          <cell r="G4276">
            <v>1100000</v>
          </cell>
          <cell r="H4276">
            <v>1082198.05</v>
          </cell>
          <cell r="I4276">
            <v>0</v>
          </cell>
          <cell r="AY4276">
            <v>127335.73</v>
          </cell>
          <cell r="CK4276">
            <v>0</v>
          </cell>
          <cell r="CL4276">
            <v>0</v>
          </cell>
          <cell r="CM4276">
            <v>0</v>
          </cell>
        </row>
        <row r="4277">
          <cell r="F4277">
            <v>786667</v>
          </cell>
          <cell r="G4277">
            <v>820000</v>
          </cell>
          <cell r="H4277">
            <v>820000</v>
          </cell>
          <cell r="I4277">
            <v>0</v>
          </cell>
          <cell r="AY4277">
            <v>0</v>
          </cell>
          <cell r="CK4277">
            <v>0</v>
          </cell>
          <cell r="CL4277">
            <v>0</v>
          </cell>
          <cell r="CM4277">
            <v>200000</v>
          </cell>
        </row>
        <row r="4278">
          <cell r="F4278">
            <v>244200</v>
          </cell>
          <cell r="G4278">
            <v>244200</v>
          </cell>
          <cell r="H4278">
            <v>199022.28</v>
          </cell>
          <cell r="I4278">
            <v>0</v>
          </cell>
          <cell r="AY4278">
            <v>22520.28</v>
          </cell>
          <cell r="CK4278">
            <v>0</v>
          </cell>
          <cell r="CL4278">
            <v>0</v>
          </cell>
          <cell r="CM4278">
            <v>0</v>
          </cell>
        </row>
        <row r="4279">
          <cell r="F4279">
            <v>168462</v>
          </cell>
          <cell r="G4279">
            <v>173082.94</v>
          </cell>
          <cell r="H4279">
            <v>173082.94</v>
          </cell>
          <cell r="I4279">
            <v>0</v>
          </cell>
          <cell r="AY4279">
            <v>0</v>
          </cell>
          <cell r="CK4279">
            <v>0</v>
          </cell>
          <cell r="CL4279">
            <v>0</v>
          </cell>
          <cell r="CM4279">
            <v>0</v>
          </cell>
        </row>
        <row r="4280">
          <cell r="F4280">
            <v>1133245</v>
          </cell>
          <cell r="G4280">
            <v>1133245</v>
          </cell>
          <cell r="H4280">
            <v>750018.1</v>
          </cell>
          <cell r="I4280">
            <v>0</v>
          </cell>
          <cell r="AY4280">
            <v>80006.039999999994</v>
          </cell>
          <cell r="CK4280">
            <v>0</v>
          </cell>
          <cell r="CL4280">
            <v>0</v>
          </cell>
          <cell r="CM4280">
            <v>0</v>
          </cell>
        </row>
        <row r="4281">
          <cell r="F4281">
            <v>3000000</v>
          </cell>
          <cell r="G4281">
            <v>3358629.99</v>
          </cell>
          <cell r="H4281">
            <v>3358629.99</v>
          </cell>
          <cell r="I4281">
            <v>0</v>
          </cell>
          <cell r="AY4281">
            <v>469421.91</v>
          </cell>
          <cell r="CK4281">
            <v>0</v>
          </cell>
          <cell r="CL4281">
            <v>0</v>
          </cell>
          <cell r="CM4281">
            <v>0</v>
          </cell>
        </row>
        <row r="4282">
          <cell r="F4282">
            <v>23000</v>
          </cell>
          <cell r="G4282">
            <v>23000</v>
          </cell>
          <cell r="H4282">
            <v>0</v>
          </cell>
          <cell r="I4282">
            <v>0</v>
          </cell>
          <cell r="AY4282">
            <v>0</v>
          </cell>
          <cell r="CK4282">
            <v>0</v>
          </cell>
          <cell r="CL4282">
            <v>0</v>
          </cell>
          <cell r="CM4282">
            <v>0</v>
          </cell>
        </row>
        <row r="4283">
          <cell r="F4283">
            <v>230000</v>
          </cell>
          <cell r="G4283">
            <v>229864.1</v>
          </cell>
          <cell r="H4283">
            <v>198000</v>
          </cell>
          <cell r="I4283">
            <v>0</v>
          </cell>
          <cell r="AY4283">
            <v>28800</v>
          </cell>
          <cell r="CK4283">
            <v>0</v>
          </cell>
          <cell r="CL4283">
            <v>0</v>
          </cell>
          <cell r="CM4283">
            <v>0</v>
          </cell>
        </row>
        <row r="4284">
          <cell r="F4284">
            <v>800000</v>
          </cell>
          <cell r="G4284">
            <v>895461.92</v>
          </cell>
          <cell r="H4284">
            <v>895461.92</v>
          </cell>
          <cell r="I4284">
            <v>0</v>
          </cell>
          <cell r="AY4284">
            <v>150893.78</v>
          </cell>
          <cell r="CK4284">
            <v>0</v>
          </cell>
          <cell r="CL4284">
            <v>0</v>
          </cell>
          <cell r="CM4284">
            <v>0</v>
          </cell>
        </row>
        <row r="4285">
          <cell r="F4285">
            <v>1900000</v>
          </cell>
          <cell r="G4285">
            <v>1899109</v>
          </cell>
          <cell r="H4285">
            <v>1431462.58</v>
          </cell>
          <cell r="I4285">
            <v>86901.7</v>
          </cell>
          <cell r="AY4285">
            <v>3538.18</v>
          </cell>
          <cell r="CK4285">
            <v>0</v>
          </cell>
          <cell r="CL4285">
            <v>0</v>
          </cell>
          <cell r="CM4285">
            <v>0</v>
          </cell>
        </row>
        <row r="4286">
          <cell r="F4286">
            <v>800000</v>
          </cell>
          <cell r="G4286">
            <v>800400</v>
          </cell>
          <cell r="H4286">
            <v>705148</v>
          </cell>
          <cell r="I4286">
            <v>0</v>
          </cell>
          <cell r="AY4286">
            <v>97680</v>
          </cell>
          <cell r="CK4286">
            <v>0</v>
          </cell>
          <cell r="CL4286">
            <v>0</v>
          </cell>
          <cell r="CM4286">
            <v>0</v>
          </cell>
        </row>
        <row r="4287">
          <cell r="F4287">
            <v>23316183</v>
          </cell>
          <cell r="G4287">
            <v>23316183</v>
          </cell>
          <cell r="H4287">
            <v>15906806.890000001</v>
          </cell>
          <cell r="I4287">
            <v>0</v>
          </cell>
          <cell r="AY4287">
            <v>0</v>
          </cell>
          <cell r="CK4287">
            <v>0</v>
          </cell>
          <cell r="CL4287">
            <v>0</v>
          </cell>
          <cell r="CM4287">
            <v>0</v>
          </cell>
        </row>
        <row r="4288">
          <cell r="F4288">
            <v>0</v>
          </cell>
          <cell r="G4288">
            <v>21232.880000000001</v>
          </cell>
          <cell r="H4288">
            <v>21232.880000000001</v>
          </cell>
          <cell r="I4288">
            <v>0</v>
          </cell>
          <cell r="AY4288">
            <v>0</v>
          </cell>
          <cell r="CK4288">
            <v>0</v>
          </cell>
          <cell r="CL4288">
            <v>0</v>
          </cell>
          <cell r="CM4288">
            <v>0</v>
          </cell>
        </row>
        <row r="4289">
          <cell r="F4289">
            <v>6363</v>
          </cell>
          <cell r="G4289">
            <v>6923</v>
          </cell>
          <cell r="H4289">
            <v>5400.2</v>
          </cell>
          <cell r="I4289">
            <v>0</v>
          </cell>
          <cell r="AY4289">
            <v>0</v>
          </cell>
          <cell r="CK4289">
            <v>0</v>
          </cell>
          <cell r="CL4289">
            <v>0</v>
          </cell>
          <cell r="CM4289">
            <v>0</v>
          </cell>
        </row>
        <row r="4290">
          <cell r="F4290">
            <v>172043</v>
          </cell>
          <cell r="G4290">
            <v>175292.79999999999</v>
          </cell>
          <cell r="H4290">
            <v>157330.6</v>
          </cell>
          <cell r="I4290">
            <v>0</v>
          </cell>
          <cell r="AY4290">
            <v>14228.8</v>
          </cell>
          <cell r="CK4290">
            <v>0</v>
          </cell>
          <cell r="CL4290">
            <v>0</v>
          </cell>
          <cell r="CM4290">
            <v>0</v>
          </cell>
        </row>
        <row r="4291">
          <cell r="F4291">
            <v>12959</v>
          </cell>
          <cell r="G4291">
            <v>12959</v>
          </cell>
          <cell r="H4291">
            <v>5602.3</v>
          </cell>
          <cell r="I4291">
            <v>0</v>
          </cell>
          <cell r="AY4291">
            <v>687.96</v>
          </cell>
          <cell r="CK4291">
            <v>0</v>
          </cell>
          <cell r="CL4291">
            <v>0</v>
          </cell>
          <cell r="CM4291">
            <v>0</v>
          </cell>
        </row>
        <row r="4292">
          <cell r="F4292">
            <v>3076</v>
          </cell>
          <cell r="G4292">
            <v>231</v>
          </cell>
          <cell r="H4292">
            <v>157.66999999999999</v>
          </cell>
          <cell r="I4292">
            <v>0</v>
          </cell>
          <cell r="AY4292">
            <v>0</v>
          </cell>
          <cell r="CK4292">
            <v>0</v>
          </cell>
          <cell r="CL4292">
            <v>0</v>
          </cell>
          <cell r="CM4292">
            <v>0</v>
          </cell>
        </row>
        <row r="4293">
          <cell r="F4293">
            <v>65694</v>
          </cell>
          <cell r="G4293">
            <v>72707.17</v>
          </cell>
          <cell r="H4293">
            <v>72707.17</v>
          </cell>
          <cell r="I4293">
            <v>0</v>
          </cell>
          <cell r="AY4293">
            <v>958.78</v>
          </cell>
          <cell r="CK4293">
            <v>0</v>
          </cell>
          <cell r="CL4293">
            <v>0</v>
          </cell>
          <cell r="CM4293">
            <v>0</v>
          </cell>
        </row>
        <row r="4294">
          <cell r="F4294">
            <v>14283</v>
          </cell>
          <cell r="G4294">
            <v>14283</v>
          </cell>
          <cell r="H4294">
            <v>12487.28</v>
          </cell>
          <cell r="I4294">
            <v>0</v>
          </cell>
          <cell r="AY4294">
            <v>0</v>
          </cell>
          <cell r="CK4294">
            <v>0</v>
          </cell>
          <cell r="CL4294">
            <v>0</v>
          </cell>
          <cell r="CM4294">
            <v>0</v>
          </cell>
        </row>
        <row r="4295">
          <cell r="F4295">
            <v>2993</v>
          </cell>
          <cell r="G4295">
            <v>2993</v>
          </cell>
          <cell r="H4295">
            <v>1368.28</v>
          </cell>
          <cell r="I4295">
            <v>0</v>
          </cell>
          <cell r="AY4295">
            <v>0</v>
          </cell>
          <cell r="CK4295">
            <v>0</v>
          </cell>
          <cell r="CL4295">
            <v>0</v>
          </cell>
          <cell r="CM4295">
            <v>0</v>
          </cell>
        </row>
        <row r="4296">
          <cell r="F4296">
            <v>197150</v>
          </cell>
          <cell r="G4296">
            <v>197150</v>
          </cell>
          <cell r="H4296">
            <v>0</v>
          </cell>
          <cell r="I4296">
            <v>0</v>
          </cell>
          <cell r="AY4296">
            <v>0</v>
          </cell>
          <cell r="CK4296">
            <v>0</v>
          </cell>
          <cell r="CL4296">
            <v>0</v>
          </cell>
          <cell r="CM4296">
            <v>0</v>
          </cell>
        </row>
        <row r="4297">
          <cell r="F4297">
            <v>350</v>
          </cell>
          <cell r="G4297">
            <v>14270</v>
          </cell>
          <cell r="H4297">
            <v>0</v>
          </cell>
          <cell r="I4297">
            <v>0</v>
          </cell>
          <cell r="AY4297">
            <v>0</v>
          </cell>
          <cell r="CK4297">
            <v>0</v>
          </cell>
          <cell r="CL4297">
            <v>0</v>
          </cell>
          <cell r="CM4297">
            <v>0</v>
          </cell>
        </row>
        <row r="4298">
          <cell r="F4298">
            <v>4270</v>
          </cell>
          <cell r="G4298">
            <v>12370</v>
          </cell>
          <cell r="H4298">
            <v>10361.01</v>
          </cell>
          <cell r="I4298">
            <v>3</v>
          </cell>
          <cell r="AY4298">
            <v>0</v>
          </cell>
          <cell r="CK4298">
            <v>0</v>
          </cell>
          <cell r="CL4298">
            <v>0</v>
          </cell>
          <cell r="CM4298">
            <v>0</v>
          </cell>
        </row>
        <row r="4299">
          <cell r="F4299">
            <v>41380</v>
          </cell>
          <cell r="G4299">
            <v>41380</v>
          </cell>
          <cell r="H4299">
            <v>14317.5</v>
          </cell>
          <cell r="I4299">
            <v>5751</v>
          </cell>
          <cell r="AY4299">
            <v>0</v>
          </cell>
          <cell r="CK4299">
            <v>0</v>
          </cell>
          <cell r="CL4299">
            <v>0</v>
          </cell>
          <cell r="CM4299">
            <v>0</v>
          </cell>
        </row>
        <row r="4300">
          <cell r="F4300">
            <v>90000</v>
          </cell>
          <cell r="G4300">
            <v>90000</v>
          </cell>
          <cell r="H4300">
            <v>7455.9</v>
          </cell>
          <cell r="I4300">
            <v>19004</v>
          </cell>
          <cell r="AY4300">
            <v>0.02</v>
          </cell>
          <cell r="CK4300">
            <v>0</v>
          </cell>
          <cell r="CL4300">
            <v>0</v>
          </cell>
          <cell r="CM4300">
            <v>0</v>
          </cell>
        </row>
        <row r="4301">
          <cell r="F4301">
            <v>12578</v>
          </cell>
          <cell r="G4301">
            <v>12578</v>
          </cell>
          <cell r="H4301">
            <v>2159.13</v>
          </cell>
          <cell r="I4301">
            <v>1997.25</v>
          </cell>
          <cell r="AY4301">
            <v>0</v>
          </cell>
          <cell r="CK4301">
            <v>0</v>
          </cell>
          <cell r="CL4301">
            <v>0</v>
          </cell>
          <cell r="CM4301">
            <v>0</v>
          </cell>
        </row>
        <row r="4302">
          <cell r="F4302">
            <v>15990</v>
          </cell>
          <cell r="G4302">
            <v>25990</v>
          </cell>
          <cell r="H4302">
            <v>21694.11</v>
          </cell>
          <cell r="I4302">
            <v>0</v>
          </cell>
          <cell r="AY4302">
            <v>0</v>
          </cell>
          <cell r="CK4302">
            <v>0</v>
          </cell>
          <cell r="CL4302">
            <v>0</v>
          </cell>
          <cell r="CM4302">
            <v>0</v>
          </cell>
        </row>
        <row r="4303">
          <cell r="F4303">
            <v>12898</v>
          </cell>
          <cell r="G4303">
            <v>8898</v>
          </cell>
          <cell r="H4303">
            <v>5034.6499999999996</v>
          </cell>
          <cell r="I4303">
            <v>0</v>
          </cell>
          <cell r="AY4303">
            <v>0</v>
          </cell>
          <cell r="CK4303">
            <v>0</v>
          </cell>
          <cell r="CL4303">
            <v>0</v>
          </cell>
          <cell r="CM4303">
            <v>0</v>
          </cell>
        </row>
        <row r="4304">
          <cell r="F4304">
            <v>13943</v>
          </cell>
          <cell r="G4304">
            <v>13943</v>
          </cell>
          <cell r="H4304">
            <v>10321</v>
          </cell>
          <cell r="I4304">
            <v>907</v>
          </cell>
          <cell r="AY4304">
            <v>0</v>
          </cell>
          <cell r="CK4304">
            <v>0</v>
          </cell>
          <cell r="CL4304">
            <v>0</v>
          </cell>
          <cell r="CM4304">
            <v>0</v>
          </cell>
        </row>
        <row r="4305">
          <cell r="F4305">
            <v>1683</v>
          </cell>
          <cell r="G4305">
            <v>2183</v>
          </cell>
          <cell r="H4305">
            <v>0</v>
          </cell>
          <cell r="I4305">
            <v>0</v>
          </cell>
          <cell r="AY4305">
            <v>0</v>
          </cell>
          <cell r="CK4305">
            <v>0</v>
          </cell>
          <cell r="CL4305">
            <v>0</v>
          </cell>
          <cell r="CM4305">
            <v>0</v>
          </cell>
        </row>
        <row r="4306">
          <cell r="F4306">
            <v>2535</v>
          </cell>
          <cell r="G4306">
            <v>6435</v>
          </cell>
          <cell r="H4306">
            <v>0</v>
          </cell>
          <cell r="I4306">
            <v>0</v>
          </cell>
          <cell r="AY4306">
            <v>0</v>
          </cell>
          <cell r="CK4306">
            <v>0</v>
          </cell>
          <cell r="CL4306">
            <v>0</v>
          </cell>
          <cell r="CM4306">
            <v>0</v>
          </cell>
        </row>
        <row r="4307">
          <cell r="F4307">
            <v>70312</v>
          </cell>
          <cell r="G4307">
            <v>62212</v>
          </cell>
          <cell r="H4307">
            <v>35350.959999999999</v>
          </cell>
          <cell r="I4307">
            <v>4433.25</v>
          </cell>
          <cell r="AY4307">
            <v>0</v>
          </cell>
          <cell r="CK4307">
            <v>0</v>
          </cell>
          <cell r="CL4307">
            <v>0</v>
          </cell>
          <cell r="CM4307">
            <v>0</v>
          </cell>
        </row>
        <row r="4308">
          <cell r="F4308">
            <v>41351</v>
          </cell>
          <cell r="G4308">
            <v>41351</v>
          </cell>
          <cell r="H4308">
            <v>27447.24</v>
          </cell>
          <cell r="I4308">
            <v>7035.01</v>
          </cell>
          <cell r="AY4308">
            <v>0</v>
          </cell>
          <cell r="CK4308">
            <v>0</v>
          </cell>
          <cell r="CL4308">
            <v>0</v>
          </cell>
          <cell r="CM4308">
            <v>0</v>
          </cell>
        </row>
        <row r="4309">
          <cell r="F4309">
            <v>12064</v>
          </cell>
          <cell r="G4309">
            <v>12064</v>
          </cell>
          <cell r="H4309">
            <v>6669.5</v>
          </cell>
          <cell r="I4309">
            <v>0</v>
          </cell>
          <cell r="AY4309">
            <v>0</v>
          </cell>
          <cell r="CK4309">
            <v>0</v>
          </cell>
          <cell r="CL4309">
            <v>0</v>
          </cell>
          <cell r="CM4309">
            <v>0</v>
          </cell>
        </row>
        <row r="4310">
          <cell r="F4310">
            <v>5888</v>
          </cell>
          <cell r="G4310">
            <v>5888</v>
          </cell>
          <cell r="H4310">
            <v>2022.5</v>
          </cell>
          <cell r="I4310">
            <v>0</v>
          </cell>
          <cell r="AY4310">
            <v>0</v>
          </cell>
          <cell r="CK4310">
            <v>0</v>
          </cell>
          <cell r="CL4310">
            <v>0</v>
          </cell>
          <cell r="CM4310">
            <v>0</v>
          </cell>
        </row>
        <row r="4311">
          <cell r="F4311">
            <v>1112</v>
          </cell>
          <cell r="G4311">
            <v>1112</v>
          </cell>
          <cell r="H4311">
            <v>35.58</v>
          </cell>
          <cell r="I4311">
            <v>0</v>
          </cell>
          <cell r="AY4311">
            <v>0</v>
          </cell>
          <cell r="CK4311">
            <v>0</v>
          </cell>
          <cell r="CL4311">
            <v>0</v>
          </cell>
          <cell r="CM4311">
            <v>0</v>
          </cell>
        </row>
        <row r="4312">
          <cell r="F4312">
            <v>2726</v>
          </cell>
          <cell r="G4312">
            <v>2726</v>
          </cell>
          <cell r="H4312">
            <v>450</v>
          </cell>
          <cell r="I4312">
            <v>0</v>
          </cell>
          <cell r="AY4312">
            <v>0</v>
          </cell>
          <cell r="CK4312">
            <v>0</v>
          </cell>
          <cell r="CL4312">
            <v>0</v>
          </cell>
          <cell r="CM4312">
            <v>0</v>
          </cell>
        </row>
        <row r="4313">
          <cell r="F4313">
            <v>4532</v>
          </cell>
          <cell r="G4313">
            <v>4532</v>
          </cell>
          <cell r="H4313">
            <v>1561.13</v>
          </cell>
          <cell r="I4313">
            <v>0</v>
          </cell>
          <cell r="AY4313">
            <v>0</v>
          </cell>
          <cell r="CK4313">
            <v>0</v>
          </cell>
          <cell r="CL4313">
            <v>0</v>
          </cell>
          <cell r="CM4313">
            <v>0</v>
          </cell>
        </row>
        <row r="4314">
          <cell r="F4314">
            <v>34215</v>
          </cell>
          <cell r="G4314">
            <v>34215</v>
          </cell>
          <cell r="H4314">
            <v>19574.96</v>
          </cell>
          <cell r="I4314">
            <v>658.8</v>
          </cell>
          <cell r="AY4314">
            <v>750.07</v>
          </cell>
          <cell r="CK4314">
            <v>0</v>
          </cell>
          <cell r="CL4314">
            <v>0</v>
          </cell>
          <cell r="CM4314">
            <v>0</v>
          </cell>
        </row>
        <row r="4315">
          <cell r="F4315">
            <v>535699</v>
          </cell>
          <cell r="G4315">
            <v>942699</v>
          </cell>
          <cell r="H4315">
            <v>581582.72</v>
          </cell>
          <cell r="I4315">
            <v>0</v>
          </cell>
          <cell r="AY4315">
            <v>0</v>
          </cell>
          <cell r="CK4315">
            <v>0</v>
          </cell>
          <cell r="CL4315">
            <v>0</v>
          </cell>
          <cell r="CM4315">
            <v>0</v>
          </cell>
        </row>
        <row r="4316">
          <cell r="F4316">
            <v>1545</v>
          </cell>
          <cell r="G4316">
            <v>1545</v>
          </cell>
          <cell r="H4316">
            <v>0</v>
          </cell>
          <cell r="I4316">
            <v>0</v>
          </cell>
          <cell r="AY4316">
            <v>0</v>
          </cell>
          <cell r="CK4316">
            <v>0</v>
          </cell>
          <cell r="CL4316">
            <v>0</v>
          </cell>
          <cell r="CM4316">
            <v>0</v>
          </cell>
        </row>
        <row r="4317">
          <cell r="F4317">
            <v>65879676</v>
          </cell>
          <cell r="G4317">
            <v>65879676</v>
          </cell>
          <cell r="H4317">
            <v>43719506.43</v>
          </cell>
          <cell r="I4317">
            <v>0</v>
          </cell>
          <cell r="AY4317">
            <v>4577697</v>
          </cell>
          <cell r="CK4317">
            <v>0</v>
          </cell>
          <cell r="CL4317">
            <v>0</v>
          </cell>
          <cell r="CM4317">
            <v>0</v>
          </cell>
        </row>
        <row r="4318">
          <cell r="F4318">
            <v>18057016</v>
          </cell>
          <cell r="G4318">
            <v>18057016</v>
          </cell>
          <cell r="H4318">
            <v>12642056.130000001</v>
          </cell>
          <cell r="I4318">
            <v>0</v>
          </cell>
          <cell r="AY4318">
            <v>1280782.54</v>
          </cell>
          <cell r="CK4318">
            <v>0</v>
          </cell>
          <cell r="CL4318">
            <v>0</v>
          </cell>
          <cell r="CM4318">
            <v>0</v>
          </cell>
        </row>
        <row r="4319">
          <cell r="F4319">
            <v>11606270</v>
          </cell>
          <cell r="G4319">
            <v>11606270</v>
          </cell>
          <cell r="H4319">
            <v>9254166.5</v>
          </cell>
          <cell r="I4319">
            <v>15534.1</v>
          </cell>
          <cell r="AY4319">
            <v>6921.76</v>
          </cell>
          <cell r="CK4319">
            <v>0</v>
          </cell>
          <cell r="CL4319">
            <v>0</v>
          </cell>
          <cell r="CM4319">
            <v>0</v>
          </cell>
        </row>
        <row r="4320">
          <cell r="F4320">
            <v>3566016</v>
          </cell>
          <cell r="G4320">
            <v>3566016</v>
          </cell>
          <cell r="H4320">
            <v>2843675.55</v>
          </cell>
          <cell r="I4320">
            <v>0</v>
          </cell>
          <cell r="AY4320">
            <v>315889.86</v>
          </cell>
          <cell r="CK4320">
            <v>0</v>
          </cell>
          <cell r="CL4320">
            <v>0</v>
          </cell>
          <cell r="CM4320">
            <v>0</v>
          </cell>
        </row>
        <row r="4321">
          <cell r="F4321">
            <v>362250</v>
          </cell>
          <cell r="G4321">
            <v>379500</v>
          </cell>
          <cell r="H4321">
            <v>284625</v>
          </cell>
          <cell r="I4321">
            <v>94875</v>
          </cell>
          <cell r="AY4321">
            <v>0</v>
          </cell>
          <cell r="CK4321">
            <v>0</v>
          </cell>
          <cell r="CL4321">
            <v>0</v>
          </cell>
          <cell r="CM4321">
            <v>0</v>
          </cell>
        </row>
        <row r="4322">
          <cell r="F4322">
            <v>0</v>
          </cell>
          <cell r="G4322">
            <v>165543.98000000001</v>
          </cell>
          <cell r="H4322">
            <v>165543.98000000001</v>
          </cell>
          <cell r="I4322">
            <v>0</v>
          </cell>
          <cell r="AY4322">
            <v>41302.089999999997</v>
          </cell>
          <cell r="CK4322">
            <v>0</v>
          </cell>
          <cell r="CL4322">
            <v>0</v>
          </cell>
          <cell r="CM4322">
            <v>0</v>
          </cell>
        </row>
        <row r="4323">
          <cell r="F4323">
            <v>186408</v>
          </cell>
          <cell r="G4323">
            <v>186408</v>
          </cell>
          <cell r="H4323">
            <v>158454</v>
          </cell>
          <cell r="I4323">
            <v>0</v>
          </cell>
          <cell r="AY4323">
            <v>17338</v>
          </cell>
          <cell r="CK4323">
            <v>0</v>
          </cell>
          <cell r="CL4323">
            <v>0</v>
          </cell>
          <cell r="CM4323">
            <v>0</v>
          </cell>
        </row>
        <row r="4324">
          <cell r="F4324">
            <v>290074</v>
          </cell>
          <cell r="G4324">
            <v>290074</v>
          </cell>
          <cell r="H4324">
            <v>162047.89000000001</v>
          </cell>
          <cell r="I4324">
            <v>0</v>
          </cell>
          <cell r="AY4324">
            <v>0</v>
          </cell>
          <cell r="CK4324">
            <v>0</v>
          </cell>
          <cell r="CL4324">
            <v>0</v>
          </cell>
          <cell r="CM4324">
            <v>0</v>
          </cell>
        </row>
        <row r="4325">
          <cell r="F4325">
            <v>731913</v>
          </cell>
          <cell r="G4325">
            <v>731913</v>
          </cell>
          <cell r="H4325">
            <v>0</v>
          </cell>
          <cell r="I4325">
            <v>0</v>
          </cell>
          <cell r="AY4325">
            <v>0</v>
          </cell>
          <cell r="CK4325">
            <v>0</v>
          </cell>
          <cell r="CL4325">
            <v>0</v>
          </cell>
          <cell r="CM4325">
            <v>0</v>
          </cell>
        </row>
        <row r="4326">
          <cell r="F4326">
            <v>555300</v>
          </cell>
          <cell r="G4326">
            <v>555300</v>
          </cell>
          <cell r="H4326">
            <v>428486.71</v>
          </cell>
          <cell r="I4326">
            <v>0</v>
          </cell>
          <cell r="AY4326">
            <v>48298.17</v>
          </cell>
          <cell r="CK4326">
            <v>0</v>
          </cell>
          <cell r="CL4326">
            <v>0</v>
          </cell>
          <cell r="CM4326">
            <v>0</v>
          </cell>
        </row>
        <row r="4327">
          <cell r="F4327">
            <v>93019</v>
          </cell>
          <cell r="G4327">
            <v>93019</v>
          </cell>
          <cell r="H4327">
            <v>73515.8</v>
          </cell>
          <cell r="I4327">
            <v>0</v>
          </cell>
          <cell r="AY4327">
            <v>8313.58</v>
          </cell>
          <cell r="CK4327">
            <v>0</v>
          </cell>
          <cell r="CL4327">
            <v>0</v>
          </cell>
          <cell r="CM4327">
            <v>0</v>
          </cell>
        </row>
        <row r="4328">
          <cell r="F4328">
            <v>138600</v>
          </cell>
          <cell r="G4328">
            <v>138600</v>
          </cell>
          <cell r="H4328">
            <v>110510.39999999999</v>
          </cell>
          <cell r="I4328">
            <v>0</v>
          </cell>
          <cell r="AY4328">
            <v>12285</v>
          </cell>
          <cell r="CK4328">
            <v>0</v>
          </cell>
          <cell r="CL4328">
            <v>0</v>
          </cell>
          <cell r="CM4328">
            <v>0</v>
          </cell>
        </row>
        <row r="4329">
          <cell r="F4329">
            <v>83553</v>
          </cell>
          <cell r="G4329">
            <v>87974.07</v>
          </cell>
          <cell r="H4329">
            <v>87974.07</v>
          </cell>
          <cell r="I4329">
            <v>0</v>
          </cell>
          <cell r="AY4329">
            <v>0</v>
          </cell>
          <cell r="CK4329">
            <v>0</v>
          </cell>
          <cell r="CL4329">
            <v>0</v>
          </cell>
          <cell r="CM4329">
            <v>0</v>
          </cell>
        </row>
        <row r="4330">
          <cell r="F4330">
            <v>481763</v>
          </cell>
          <cell r="G4330">
            <v>481763</v>
          </cell>
          <cell r="H4330">
            <v>325505.34000000003</v>
          </cell>
          <cell r="I4330">
            <v>0</v>
          </cell>
          <cell r="AY4330">
            <v>33725.67</v>
          </cell>
          <cell r="CK4330">
            <v>0</v>
          </cell>
          <cell r="CL4330">
            <v>0</v>
          </cell>
          <cell r="CM4330">
            <v>0</v>
          </cell>
        </row>
        <row r="4331">
          <cell r="F4331">
            <v>1023</v>
          </cell>
          <cell r="G4331">
            <v>1023</v>
          </cell>
          <cell r="H4331">
            <v>0</v>
          </cell>
          <cell r="I4331">
            <v>0</v>
          </cell>
          <cell r="AY4331">
            <v>0</v>
          </cell>
          <cell r="CK4331">
            <v>0</v>
          </cell>
          <cell r="CL4331">
            <v>0</v>
          </cell>
          <cell r="CM4331">
            <v>0</v>
          </cell>
        </row>
        <row r="4332">
          <cell r="F4332">
            <v>50146</v>
          </cell>
          <cell r="G4332">
            <v>50146</v>
          </cell>
          <cell r="H4332">
            <v>37982</v>
          </cell>
          <cell r="I4332">
            <v>0</v>
          </cell>
          <cell r="AY4332">
            <v>0</v>
          </cell>
          <cell r="CK4332">
            <v>0</v>
          </cell>
          <cell r="CL4332">
            <v>0</v>
          </cell>
          <cell r="CM4332">
            <v>0</v>
          </cell>
        </row>
        <row r="4333">
          <cell r="F4333">
            <v>2362</v>
          </cell>
          <cell r="G4333">
            <v>2362</v>
          </cell>
          <cell r="H4333">
            <v>1002.2</v>
          </cell>
          <cell r="I4333">
            <v>0</v>
          </cell>
          <cell r="AY4333">
            <v>127.05</v>
          </cell>
          <cell r="CK4333">
            <v>0</v>
          </cell>
          <cell r="CL4333">
            <v>0</v>
          </cell>
          <cell r="CM4333">
            <v>0</v>
          </cell>
        </row>
        <row r="4334">
          <cell r="F4334">
            <v>14545</v>
          </cell>
          <cell r="G4334">
            <v>14545</v>
          </cell>
          <cell r="H4334">
            <v>335.86</v>
          </cell>
          <cell r="I4334">
            <v>0</v>
          </cell>
          <cell r="AY4334">
            <v>168.91</v>
          </cell>
          <cell r="CK4334">
            <v>0</v>
          </cell>
          <cell r="CL4334">
            <v>0</v>
          </cell>
          <cell r="CM4334">
            <v>0</v>
          </cell>
        </row>
        <row r="4335">
          <cell r="F4335">
            <v>102208</v>
          </cell>
          <cell r="G4335">
            <v>99612.29</v>
          </cell>
          <cell r="H4335">
            <v>65867.41</v>
          </cell>
          <cell r="I4335">
            <v>8436.2199999999993</v>
          </cell>
          <cell r="AY4335">
            <v>8111.75</v>
          </cell>
          <cell r="CK4335">
            <v>0</v>
          </cell>
          <cell r="CL4335">
            <v>0</v>
          </cell>
          <cell r="CM4335">
            <v>0</v>
          </cell>
        </row>
        <row r="4336">
          <cell r="F4336">
            <v>23751</v>
          </cell>
          <cell r="G4336">
            <v>24264</v>
          </cell>
          <cell r="H4336">
            <v>24262.69</v>
          </cell>
          <cell r="I4336">
            <v>0</v>
          </cell>
          <cell r="AY4336">
            <v>0</v>
          </cell>
          <cell r="CK4336">
            <v>0</v>
          </cell>
          <cell r="CL4336">
            <v>0</v>
          </cell>
          <cell r="CM4336">
            <v>0</v>
          </cell>
        </row>
        <row r="4337">
          <cell r="F4337">
            <v>1772240</v>
          </cell>
          <cell r="G4337">
            <v>1772240</v>
          </cell>
          <cell r="H4337">
            <v>1115298.7</v>
          </cell>
          <cell r="I4337">
            <v>389697</v>
          </cell>
          <cell r="AY4337">
            <v>10800</v>
          </cell>
          <cell r="CK4337">
            <v>0</v>
          </cell>
          <cell r="CL4337">
            <v>0</v>
          </cell>
          <cell r="CM4337">
            <v>0</v>
          </cell>
        </row>
        <row r="4338">
          <cell r="F4338">
            <v>0</v>
          </cell>
          <cell r="G4338">
            <v>500</v>
          </cell>
          <cell r="H4338">
            <v>461.55</v>
          </cell>
          <cell r="I4338">
            <v>17</v>
          </cell>
          <cell r="AY4338">
            <v>0</v>
          </cell>
          <cell r="CK4338">
            <v>0</v>
          </cell>
          <cell r="CL4338">
            <v>0</v>
          </cell>
          <cell r="CM4338">
            <v>0</v>
          </cell>
        </row>
        <row r="4339">
          <cell r="F4339">
            <v>5393</v>
          </cell>
          <cell r="G4339">
            <v>5393</v>
          </cell>
          <cell r="H4339">
            <v>2332.37</v>
          </cell>
          <cell r="I4339">
            <v>0</v>
          </cell>
          <cell r="AY4339">
            <v>0</v>
          </cell>
          <cell r="CK4339">
            <v>0</v>
          </cell>
          <cell r="CL4339">
            <v>0</v>
          </cell>
          <cell r="CM4339">
            <v>0</v>
          </cell>
        </row>
        <row r="4340">
          <cell r="F4340">
            <v>5769</v>
          </cell>
          <cell r="G4340">
            <v>28199</v>
          </cell>
          <cell r="H4340">
            <v>22015.119999999999</v>
          </cell>
          <cell r="I4340">
            <v>0</v>
          </cell>
          <cell r="AY4340">
            <v>0</v>
          </cell>
          <cell r="CK4340">
            <v>0</v>
          </cell>
          <cell r="CL4340">
            <v>0</v>
          </cell>
          <cell r="CM4340">
            <v>0</v>
          </cell>
        </row>
        <row r="4341">
          <cell r="F4341">
            <v>1314</v>
          </cell>
          <cell r="G4341">
            <v>1314</v>
          </cell>
          <cell r="H4341">
            <v>1314</v>
          </cell>
          <cell r="I4341">
            <v>0</v>
          </cell>
          <cell r="AY4341">
            <v>0</v>
          </cell>
          <cell r="CK4341">
            <v>0</v>
          </cell>
          <cell r="CL4341">
            <v>0</v>
          </cell>
          <cell r="CM4341">
            <v>0</v>
          </cell>
        </row>
        <row r="4342">
          <cell r="F4342">
            <v>31955</v>
          </cell>
          <cell r="G4342">
            <v>21055</v>
          </cell>
          <cell r="H4342">
            <v>1225</v>
          </cell>
          <cell r="I4342">
            <v>0</v>
          </cell>
          <cell r="AY4342">
            <v>0</v>
          </cell>
          <cell r="CK4342">
            <v>0</v>
          </cell>
          <cell r="CL4342">
            <v>0</v>
          </cell>
          <cell r="CM4342">
            <v>0</v>
          </cell>
        </row>
        <row r="4343">
          <cell r="F4343">
            <v>53902</v>
          </cell>
          <cell r="G4343">
            <v>53902</v>
          </cell>
          <cell r="H4343">
            <v>16979.41</v>
          </cell>
          <cell r="I4343">
            <v>7188.53</v>
          </cell>
          <cell r="AY4343">
            <v>0</v>
          </cell>
          <cell r="CK4343">
            <v>0</v>
          </cell>
          <cell r="CL4343">
            <v>0</v>
          </cell>
          <cell r="CM4343">
            <v>0</v>
          </cell>
        </row>
        <row r="4344">
          <cell r="F4344">
            <v>5474</v>
          </cell>
          <cell r="G4344">
            <v>5474</v>
          </cell>
          <cell r="H4344">
            <v>3101.62</v>
          </cell>
          <cell r="I4344">
            <v>225</v>
          </cell>
          <cell r="AY4344">
            <v>0</v>
          </cell>
          <cell r="CK4344">
            <v>0</v>
          </cell>
          <cell r="CL4344">
            <v>0</v>
          </cell>
          <cell r="CM4344">
            <v>0</v>
          </cell>
        </row>
        <row r="4345">
          <cell r="F4345">
            <v>12648</v>
          </cell>
          <cell r="G4345">
            <v>12648</v>
          </cell>
          <cell r="H4345">
            <v>9376.07</v>
          </cell>
          <cell r="I4345">
            <v>82.54</v>
          </cell>
          <cell r="AY4345">
            <v>0</v>
          </cell>
          <cell r="CK4345">
            <v>0</v>
          </cell>
          <cell r="CL4345">
            <v>0</v>
          </cell>
          <cell r="CM4345">
            <v>0</v>
          </cell>
        </row>
        <row r="4347">
          <cell r="F4347">
            <v>14413128</v>
          </cell>
          <cell r="G4347">
            <v>14413128</v>
          </cell>
          <cell r="H4347">
            <v>11157049.439999999</v>
          </cell>
          <cell r="I4347">
            <v>0</v>
          </cell>
          <cell r="AY4347">
            <v>1231540.79</v>
          </cell>
          <cell r="CK4347">
            <v>0</v>
          </cell>
          <cell r="CL4347">
            <v>0</v>
          </cell>
          <cell r="CM4347">
            <v>0</v>
          </cell>
        </row>
        <row r="4348">
          <cell r="F4348">
            <v>7369</v>
          </cell>
          <cell r="G4348">
            <v>15109.4</v>
          </cell>
          <cell r="H4348">
            <v>7740.4</v>
          </cell>
          <cell r="I4348">
            <v>0</v>
          </cell>
          <cell r="AY4348">
            <v>0</v>
          </cell>
          <cell r="CK4348">
            <v>0</v>
          </cell>
          <cell r="CL4348">
            <v>0</v>
          </cell>
          <cell r="CM4348">
            <v>0</v>
          </cell>
        </row>
        <row r="4349">
          <cell r="F4349">
            <v>0</v>
          </cell>
          <cell r="G4349">
            <v>7789.05</v>
          </cell>
          <cell r="H4349">
            <v>7789.05</v>
          </cell>
          <cell r="I4349">
            <v>0</v>
          </cell>
          <cell r="AY4349">
            <v>0</v>
          </cell>
          <cell r="CK4349">
            <v>0</v>
          </cell>
          <cell r="CL4349">
            <v>0</v>
          </cell>
          <cell r="CM4349">
            <v>0</v>
          </cell>
        </row>
        <row r="4350">
          <cell r="F4350">
            <v>551438</v>
          </cell>
          <cell r="G4350">
            <v>555146.86</v>
          </cell>
          <cell r="H4350">
            <v>482250.96</v>
          </cell>
          <cell r="I4350">
            <v>0</v>
          </cell>
          <cell r="AY4350">
            <v>52471</v>
          </cell>
          <cell r="CK4350">
            <v>0</v>
          </cell>
          <cell r="CL4350">
            <v>0</v>
          </cell>
          <cell r="CM4350">
            <v>0</v>
          </cell>
        </row>
        <row r="4351">
          <cell r="F4351">
            <v>1031019</v>
          </cell>
          <cell r="G4351">
            <v>1031019</v>
          </cell>
          <cell r="H4351">
            <v>479747.69</v>
          </cell>
          <cell r="I4351">
            <v>0</v>
          </cell>
          <cell r="AY4351">
            <v>0</v>
          </cell>
          <cell r="CK4351">
            <v>0</v>
          </cell>
          <cell r="CL4351">
            <v>0</v>
          </cell>
          <cell r="CM4351">
            <v>0</v>
          </cell>
        </row>
        <row r="4352">
          <cell r="F4352">
            <v>2916675</v>
          </cell>
          <cell r="G4352">
            <v>2916675</v>
          </cell>
          <cell r="H4352">
            <v>24409.24</v>
          </cell>
          <cell r="I4352">
            <v>0</v>
          </cell>
          <cell r="AY4352">
            <v>0</v>
          </cell>
          <cell r="CK4352">
            <v>0</v>
          </cell>
          <cell r="CL4352">
            <v>0</v>
          </cell>
          <cell r="CM4352">
            <v>0</v>
          </cell>
        </row>
        <row r="4353">
          <cell r="F4353">
            <v>612782</v>
          </cell>
          <cell r="G4353">
            <v>727318.69</v>
          </cell>
          <cell r="H4353">
            <v>727318.69</v>
          </cell>
          <cell r="I4353">
            <v>0</v>
          </cell>
          <cell r="AY4353">
            <v>85784.72</v>
          </cell>
          <cell r="CK4353">
            <v>0</v>
          </cell>
          <cell r="CL4353">
            <v>0</v>
          </cell>
          <cell r="CM4353">
            <v>0</v>
          </cell>
        </row>
        <row r="4354">
          <cell r="F4354">
            <v>0</v>
          </cell>
          <cell r="G4354">
            <v>432537.72</v>
          </cell>
          <cell r="H4354">
            <v>432537.72</v>
          </cell>
          <cell r="I4354">
            <v>0</v>
          </cell>
          <cell r="AY4354">
            <v>0</v>
          </cell>
          <cell r="CK4354">
            <v>0</v>
          </cell>
          <cell r="CL4354">
            <v>0</v>
          </cell>
          <cell r="CM4354">
            <v>0</v>
          </cell>
        </row>
        <row r="4355">
          <cell r="F4355">
            <v>1995828</v>
          </cell>
          <cell r="G4355">
            <v>1995828</v>
          </cell>
          <cell r="H4355">
            <v>1468453.48</v>
          </cell>
          <cell r="I4355">
            <v>0</v>
          </cell>
          <cell r="AY4355">
            <v>162382.46</v>
          </cell>
          <cell r="CK4355">
            <v>0</v>
          </cell>
          <cell r="CL4355">
            <v>0</v>
          </cell>
          <cell r="CM4355">
            <v>0</v>
          </cell>
        </row>
        <row r="4356">
          <cell r="F4356">
            <v>330541</v>
          </cell>
          <cell r="G4356">
            <v>330541</v>
          </cell>
          <cell r="H4356">
            <v>248240.98</v>
          </cell>
          <cell r="I4356">
            <v>0</v>
          </cell>
          <cell r="AY4356">
            <v>27521.53</v>
          </cell>
          <cell r="CK4356">
            <v>0</v>
          </cell>
          <cell r="CL4356">
            <v>0</v>
          </cell>
          <cell r="CM4356">
            <v>0</v>
          </cell>
        </row>
        <row r="4357">
          <cell r="F4357">
            <v>554400</v>
          </cell>
          <cell r="G4357">
            <v>554400</v>
          </cell>
          <cell r="H4357">
            <v>419202.86</v>
          </cell>
          <cell r="I4357">
            <v>0</v>
          </cell>
          <cell r="AY4357">
            <v>45895.199999999997</v>
          </cell>
          <cell r="CK4357">
            <v>0</v>
          </cell>
          <cell r="CL4357">
            <v>0</v>
          </cell>
          <cell r="CM4357">
            <v>0</v>
          </cell>
        </row>
        <row r="4358">
          <cell r="F4358">
            <v>332460</v>
          </cell>
          <cell r="G4358">
            <v>332755.40000000002</v>
          </cell>
          <cell r="H4358">
            <v>332755.40000000002</v>
          </cell>
          <cell r="I4358">
            <v>0</v>
          </cell>
          <cell r="AY4358">
            <v>0</v>
          </cell>
          <cell r="CK4358">
            <v>0</v>
          </cell>
          <cell r="CL4358">
            <v>0</v>
          </cell>
          <cell r="CM4358">
            <v>0</v>
          </cell>
        </row>
        <row r="4359">
          <cell r="F4359">
            <v>1929473</v>
          </cell>
          <cell r="G4359">
            <v>1929473</v>
          </cell>
          <cell r="H4359">
            <v>1476847.18</v>
          </cell>
          <cell r="I4359">
            <v>0</v>
          </cell>
          <cell r="AY4359">
            <v>148605.04999999999</v>
          </cell>
          <cell r="CK4359">
            <v>0</v>
          </cell>
          <cell r="CL4359">
            <v>0</v>
          </cell>
          <cell r="CM4359">
            <v>0</v>
          </cell>
        </row>
        <row r="4360">
          <cell r="F4360">
            <v>1000</v>
          </cell>
          <cell r="G4360">
            <v>2987</v>
          </cell>
          <cell r="H4360">
            <v>1309.52</v>
          </cell>
          <cell r="I4360">
            <v>1677.48</v>
          </cell>
          <cell r="AY4360">
            <v>16.059999999999999</v>
          </cell>
          <cell r="CK4360">
            <v>0</v>
          </cell>
          <cell r="CL4360">
            <v>0</v>
          </cell>
          <cell r="CM4360">
            <v>0</v>
          </cell>
        </row>
        <row r="4361">
          <cell r="F4361">
            <v>227317</v>
          </cell>
          <cell r="G4361">
            <v>219015.18</v>
          </cell>
          <cell r="H4361">
            <v>126977.08</v>
          </cell>
          <cell r="I4361">
            <v>0</v>
          </cell>
          <cell r="AY4361">
            <v>0</v>
          </cell>
          <cell r="CK4361">
            <v>0</v>
          </cell>
          <cell r="CL4361">
            <v>0</v>
          </cell>
          <cell r="CM4361">
            <v>0</v>
          </cell>
        </row>
        <row r="4362">
          <cell r="F4362">
            <v>240925</v>
          </cell>
          <cell r="G4362">
            <v>238387</v>
          </cell>
          <cell r="H4362">
            <v>207731.76</v>
          </cell>
          <cell r="I4362">
            <v>0</v>
          </cell>
          <cell r="AY4362">
            <v>32802.379999999997</v>
          </cell>
          <cell r="CK4362">
            <v>0</v>
          </cell>
          <cell r="CL4362">
            <v>0</v>
          </cell>
          <cell r="CM4362">
            <v>0</v>
          </cell>
        </row>
        <row r="4363">
          <cell r="F4363">
            <v>37450</v>
          </cell>
          <cell r="G4363">
            <v>37450</v>
          </cell>
          <cell r="H4363">
            <v>8136.4</v>
          </cell>
          <cell r="I4363">
            <v>0</v>
          </cell>
          <cell r="AY4363">
            <v>858</v>
          </cell>
          <cell r="CK4363">
            <v>0</v>
          </cell>
          <cell r="CL4363">
            <v>0</v>
          </cell>
          <cell r="CM4363">
            <v>0</v>
          </cell>
        </row>
        <row r="4364">
          <cell r="F4364">
            <v>5001</v>
          </cell>
          <cell r="G4364">
            <v>5507.35</v>
          </cell>
          <cell r="H4364">
            <v>5287.35</v>
          </cell>
          <cell r="I4364">
            <v>0</v>
          </cell>
          <cell r="AY4364">
            <v>0</v>
          </cell>
          <cell r="CK4364">
            <v>190000</v>
          </cell>
          <cell r="CL4364">
            <v>0</v>
          </cell>
          <cell r="CM4364">
            <v>0</v>
          </cell>
        </row>
        <row r="4365">
          <cell r="F4365">
            <v>0</v>
          </cell>
          <cell r="G4365">
            <v>2077.64</v>
          </cell>
          <cell r="H4365">
            <v>2007.64</v>
          </cell>
          <cell r="I4365">
            <v>0</v>
          </cell>
          <cell r="AY4365">
            <v>0</v>
          </cell>
          <cell r="CK4365">
            <v>0</v>
          </cell>
          <cell r="CL4365">
            <v>0</v>
          </cell>
          <cell r="CM4365">
            <v>0</v>
          </cell>
        </row>
        <row r="4366">
          <cell r="F4366">
            <v>420945</v>
          </cell>
          <cell r="G4366">
            <v>443661.63</v>
          </cell>
          <cell r="H4366">
            <v>233857.75</v>
          </cell>
          <cell r="I4366">
            <v>0</v>
          </cell>
          <cell r="AY4366">
            <v>0</v>
          </cell>
          <cell r="CK4366">
            <v>0</v>
          </cell>
          <cell r="CL4366">
            <v>0</v>
          </cell>
          <cell r="CM4366">
            <v>0</v>
          </cell>
        </row>
        <row r="4367">
          <cell r="F4367">
            <v>32538</v>
          </cell>
          <cell r="G4367">
            <v>38128</v>
          </cell>
          <cell r="H4367">
            <v>38126.51</v>
          </cell>
          <cell r="I4367">
            <v>0</v>
          </cell>
          <cell r="AY4367">
            <v>0</v>
          </cell>
          <cell r="CK4367">
            <v>0</v>
          </cell>
          <cell r="CL4367">
            <v>0</v>
          </cell>
          <cell r="CM4367">
            <v>0</v>
          </cell>
        </row>
        <row r="4368">
          <cell r="F4368">
            <v>32833</v>
          </cell>
          <cell r="G4368">
            <v>51371</v>
          </cell>
          <cell r="H4368">
            <v>28340.65</v>
          </cell>
          <cell r="I4368">
            <v>21242.42</v>
          </cell>
          <cell r="AY4368">
            <v>0</v>
          </cell>
          <cell r="CK4368">
            <v>0</v>
          </cell>
          <cell r="CL4368">
            <v>0</v>
          </cell>
          <cell r="CM4368">
            <v>0</v>
          </cell>
        </row>
        <row r="4369">
          <cell r="F4369">
            <v>515200</v>
          </cell>
          <cell r="G4369">
            <v>515200</v>
          </cell>
          <cell r="H4369">
            <v>353565.07</v>
          </cell>
          <cell r="I4369">
            <v>0</v>
          </cell>
          <cell r="AY4369">
            <v>0</v>
          </cell>
          <cell r="CK4369">
            <v>0</v>
          </cell>
          <cell r="CL4369">
            <v>0</v>
          </cell>
          <cell r="CM4369">
            <v>0</v>
          </cell>
        </row>
        <row r="4370">
          <cell r="F4370">
            <v>350362</v>
          </cell>
          <cell r="G4370">
            <v>350362</v>
          </cell>
          <cell r="H4370">
            <v>127050</v>
          </cell>
          <cell r="I4370">
            <v>0</v>
          </cell>
          <cell r="AY4370">
            <v>0</v>
          </cell>
          <cell r="CK4370">
            <v>542080</v>
          </cell>
          <cell r="CL4370">
            <v>0</v>
          </cell>
          <cell r="CM4370">
            <v>0</v>
          </cell>
        </row>
        <row r="4371">
          <cell r="F4371">
            <v>3218050</v>
          </cell>
          <cell r="G4371">
            <v>3112184.49</v>
          </cell>
          <cell r="H4371">
            <v>2009850.21</v>
          </cell>
          <cell r="I4371">
            <v>0</v>
          </cell>
          <cell r="AY4371">
            <v>0</v>
          </cell>
          <cell r="CK4371">
            <v>0</v>
          </cell>
          <cell r="CL4371">
            <v>0</v>
          </cell>
          <cell r="CM4371">
            <v>0</v>
          </cell>
        </row>
        <row r="4372">
          <cell r="F4372">
            <v>3672445</v>
          </cell>
          <cell r="G4372">
            <v>3332931</v>
          </cell>
          <cell r="H4372">
            <v>798501.99</v>
          </cell>
          <cell r="I4372">
            <v>71676.27</v>
          </cell>
          <cell r="AY4372">
            <v>27529.5</v>
          </cell>
          <cell r="CK4372">
            <v>0</v>
          </cell>
          <cell r="CL4372">
            <v>0</v>
          </cell>
          <cell r="CM4372">
            <v>0</v>
          </cell>
        </row>
        <row r="4373">
          <cell r="F4373">
            <v>32395</v>
          </cell>
          <cell r="G4373">
            <v>30608</v>
          </cell>
          <cell r="H4373">
            <v>12827.12</v>
          </cell>
          <cell r="I4373">
            <v>4913.3599999999997</v>
          </cell>
          <cell r="AY4373">
            <v>250</v>
          </cell>
          <cell r="CK4373">
            <v>0</v>
          </cell>
          <cell r="CL4373">
            <v>0</v>
          </cell>
          <cell r="CM4373">
            <v>0</v>
          </cell>
        </row>
        <row r="4374">
          <cell r="F4374">
            <v>7228</v>
          </cell>
          <cell r="G4374">
            <v>7228</v>
          </cell>
          <cell r="H4374">
            <v>5279.31</v>
          </cell>
          <cell r="I4374">
            <v>1</v>
          </cell>
          <cell r="AY4374">
            <v>0</v>
          </cell>
          <cell r="CK4374">
            <v>0</v>
          </cell>
          <cell r="CL4374">
            <v>0</v>
          </cell>
          <cell r="CM4374">
            <v>0</v>
          </cell>
        </row>
        <row r="4375">
          <cell r="F4375">
            <v>4625</v>
          </cell>
          <cell r="G4375">
            <v>4625</v>
          </cell>
          <cell r="H4375">
            <v>2415</v>
          </cell>
          <cell r="I4375">
            <v>0</v>
          </cell>
          <cell r="AY4375">
            <v>0</v>
          </cell>
          <cell r="CK4375">
            <v>0</v>
          </cell>
          <cell r="CL4375">
            <v>0</v>
          </cell>
          <cell r="CM4375">
            <v>0</v>
          </cell>
        </row>
        <row r="4376">
          <cell r="F4376">
            <v>16248</v>
          </cell>
          <cell r="G4376">
            <v>7848</v>
          </cell>
          <cell r="H4376">
            <v>542.04999999999995</v>
          </cell>
          <cell r="I4376">
            <v>1</v>
          </cell>
          <cell r="AY4376">
            <v>0</v>
          </cell>
          <cell r="CK4376">
            <v>0</v>
          </cell>
          <cell r="CL4376">
            <v>0</v>
          </cell>
          <cell r="CM4376">
            <v>0</v>
          </cell>
        </row>
        <row r="4377">
          <cell r="F4377">
            <v>150000</v>
          </cell>
          <cell r="G4377">
            <v>465196.42</v>
          </cell>
          <cell r="H4377">
            <v>438071.42</v>
          </cell>
          <cell r="I4377">
            <v>24963</v>
          </cell>
          <cell r="AY4377">
            <v>9871.91</v>
          </cell>
          <cell r="CK4377">
            <v>0</v>
          </cell>
          <cell r="CL4377">
            <v>0</v>
          </cell>
          <cell r="CM4377">
            <v>0</v>
          </cell>
        </row>
        <row r="4378">
          <cell r="F4378">
            <v>10579</v>
          </cell>
          <cell r="G4378">
            <v>20579</v>
          </cell>
          <cell r="H4378">
            <v>14422.84</v>
          </cell>
          <cell r="I4378">
            <v>3553.27</v>
          </cell>
          <cell r="AY4378">
            <v>0</v>
          </cell>
          <cell r="CK4378">
            <v>0</v>
          </cell>
          <cell r="CL4378">
            <v>0</v>
          </cell>
          <cell r="CM4378">
            <v>0</v>
          </cell>
        </row>
        <row r="4379">
          <cell r="F4379">
            <v>3000000</v>
          </cell>
          <cell r="G4379">
            <v>7971164.0499999998</v>
          </cell>
          <cell r="H4379">
            <v>7118694.4199999999</v>
          </cell>
          <cell r="I4379">
            <v>619441.78</v>
          </cell>
          <cell r="AY4379">
            <v>0</v>
          </cell>
          <cell r="CK4379">
            <v>0</v>
          </cell>
          <cell r="CL4379">
            <v>0</v>
          </cell>
          <cell r="CM4379">
            <v>0</v>
          </cell>
        </row>
        <row r="4380">
          <cell r="F4380">
            <v>200000</v>
          </cell>
          <cell r="G4380">
            <v>138550</v>
          </cell>
          <cell r="H4380">
            <v>39110.61</v>
          </cell>
          <cell r="I4380">
            <v>523.5</v>
          </cell>
          <cell r="AY4380">
            <v>0</v>
          </cell>
          <cell r="CK4380">
            <v>0</v>
          </cell>
          <cell r="CL4380">
            <v>0</v>
          </cell>
          <cell r="CM4380">
            <v>0</v>
          </cell>
        </row>
        <row r="4381">
          <cell r="F4381">
            <v>28736</v>
          </cell>
          <cell r="G4381">
            <v>67736</v>
          </cell>
          <cell r="H4381">
            <v>67503.199999999997</v>
          </cell>
          <cell r="I4381">
            <v>231</v>
          </cell>
          <cell r="AY4381">
            <v>0</v>
          </cell>
          <cell r="CK4381">
            <v>0</v>
          </cell>
          <cell r="CL4381">
            <v>0</v>
          </cell>
          <cell r="CM4381">
            <v>0</v>
          </cell>
        </row>
        <row r="4382">
          <cell r="F4382">
            <v>2362</v>
          </cell>
          <cell r="G4382">
            <v>8362</v>
          </cell>
          <cell r="H4382">
            <v>6092.93</v>
          </cell>
          <cell r="I4382">
            <v>0</v>
          </cell>
          <cell r="AY4382">
            <v>0</v>
          </cell>
          <cell r="CK4382">
            <v>0</v>
          </cell>
          <cell r="CL4382">
            <v>0</v>
          </cell>
          <cell r="CM4382">
            <v>0</v>
          </cell>
        </row>
        <row r="4383">
          <cell r="F4383">
            <v>1501</v>
          </cell>
          <cell r="G4383">
            <v>1501</v>
          </cell>
          <cell r="H4383">
            <v>1083</v>
          </cell>
          <cell r="I4383">
            <v>469</v>
          </cell>
          <cell r="AY4383">
            <v>0</v>
          </cell>
          <cell r="CK4383">
            <v>0</v>
          </cell>
          <cell r="CL4383">
            <v>0</v>
          </cell>
          <cell r="CM4383">
            <v>0</v>
          </cell>
        </row>
        <row r="4384">
          <cell r="F4384">
            <v>50409</v>
          </cell>
          <cell r="G4384">
            <v>50409</v>
          </cell>
          <cell r="H4384">
            <v>26265.55</v>
          </cell>
          <cell r="I4384">
            <v>6073.82</v>
          </cell>
          <cell r="AY4384">
            <v>250</v>
          </cell>
          <cell r="CK4384">
            <v>0</v>
          </cell>
          <cell r="CL4384">
            <v>0</v>
          </cell>
          <cell r="CM4384">
            <v>0</v>
          </cell>
        </row>
        <row r="4385">
          <cell r="F4385">
            <v>220000</v>
          </cell>
          <cell r="G4385">
            <v>92052.800000000003</v>
          </cell>
          <cell r="H4385">
            <v>13034.29</v>
          </cell>
          <cell r="I4385">
            <v>39384.94</v>
          </cell>
          <cell r="AY4385">
            <v>0</v>
          </cell>
          <cell r="CK4385">
            <v>0</v>
          </cell>
          <cell r="CL4385">
            <v>0</v>
          </cell>
          <cell r="CM4385">
            <v>0</v>
          </cell>
        </row>
        <row r="4386">
          <cell r="F4386">
            <v>24807</v>
          </cell>
          <cell r="G4386">
            <v>51828</v>
          </cell>
          <cell r="H4386">
            <v>37396.43</v>
          </cell>
          <cell r="I4386">
            <v>4270.7</v>
          </cell>
          <cell r="AY4386">
            <v>199</v>
          </cell>
          <cell r="CK4386">
            <v>0</v>
          </cell>
          <cell r="CL4386">
            <v>0</v>
          </cell>
          <cell r="CM4386">
            <v>0</v>
          </cell>
        </row>
        <row r="4387">
          <cell r="F4387">
            <v>80000</v>
          </cell>
          <cell r="G4387">
            <v>110292</v>
          </cell>
          <cell r="H4387">
            <v>102137.47</v>
          </cell>
          <cell r="I4387">
            <v>8114.98</v>
          </cell>
          <cell r="AY4387">
            <v>2630.98</v>
          </cell>
          <cell r="CK4387">
            <v>0</v>
          </cell>
          <cell r="CL4387">
            <v>0</v>
          </cell>
          <cell r="CM4387">
            <v>0</v>
          </cell>
        </row>
        <row r="4388">
          <cell r="F4388">
            <v>250000</v>
          </cell>
          <cell r="G4388">
            <v>312736.56</v>
          </cell>
          <cell r="H4388">
            <v>221184.81</v>
          </cell>
          <cell r="I4388">
            <v>86969.68</v>
          </cell>
          <cell r="AY4388">
            <v>752.64</v>
          </cell>
          <cell r="CK4388">
            <v>0</v>
          </cell>
          <cell r="CL4388">
            <v>0</v>
          </cell>
          <cell r="CM4388">
            <v>0</v>
          </cell>
        </row>
        <row r="4389">
          <cell r="F4389">
            <v>1914504</v>
          </cell>
          <cell r="G4389">
            <v>1914504</v>
          </cell>
          <cell r="H4389">
            <v>1291731.7</v>
          </cell>
          <cell r="I4389">
            <v>60990.55</v>
          </cell>
          <cell r="AY4389">
            <v>13805.68</v>
          </cell>
          <cell r="CK4389">
            <v>0</v>
          </cell>
          <cell r="CL4389">
            <v>0</v>
          </cell>
          <cell r="CM4389">
            <v>0</v>
          </cell>
        </row>
        <row r="4390">
          <cell r="F4390">
            <v>75703</v>
          </cell>
          <cell r="G4390">
            <v>68703</v>
          </cell>
          <cell r="H4390">
            <v>43897.93</v>
          </cell>
          <cell r="I4390">
            <v>837.52</v>
          </cell>
          <cell r="AY4390">
            <v>0</v>
          </cell>
          <cell r="CK4390">
            <v>0</v>
          </cell>
          <cell r="CL4390">
            <v>0</v>
          </cell>
          <cell r="CM4390">
            <v>0</v>
          </cell>
        </row>
        <row r="4391">
          <cell r="F4391">
            <v>11400</v>
          </cell>
          <cell r="G4391">
            <v>1400</v>
          </cell>
          <cell r="H4391">
            <v>1343.91</v>
          </cell>
          <cell r="I4391">
            <v>0</v>
          </cell>
          <cell r="AY4391">
            <v>0</v>
          </cell>
          <cell r="CK4391">
            <v>0</v>
          </cell>
          <cell r="CL4391">
            <v>0</v>
          </cell>
          <cell r="CM4391">
            <v>0</v>
          </cell>
        </row>
        <row r="4392">
          <cell r="F4392">
            <v>57953</v>
          </cell>
          <cell r="G4392">
            <v>57953</v>
          </cell>
          <cell r="H4392">
            <v>45953.43</v>
          </cell>
          <cell r="I4392">
            <v>200</v>
          </cell>
          <cell r="AY4392">
            <v>0</v>
          </cell>
          <cell r="CK4392">
            <v>0</v>
          </cell>
          <cell r="CL4392">
            <v>0</v>
          </cell>
          <cell r="CM4392">
            <v>0</v>
          </cell>
        </row>
        <row r="4393">
          <cell r="F4393">
            <v>6867</v>
          </cell>
          <cell r="G4393">
            <v>7217</v>
          </cell>
          <cell r="H4393">
            <v>5071</v>
          </cell>
          <cell r="I4393">
            <v>74</v>
          </cell>
          <cell r="AY4393">
            <v>0</v>
          </cell>
          <cell r="CK4393">
            <v>0</v>
          </cell>
          <cell r="CL4393">
            <v>0</v>
          </cell>
          <cell r="CM4393">
            <v>0</v>
          </cell>
        </row>
        <row r="4394">
          <cell r="F4394">
            <v>17353</v>
          </cell>
          <cell r="G4394">
            <v>16653</v>
          </cell>
          <cell r="H4394">
            <v>8466.2000000000007</v>
          </cell>
          <cell r="I4394">
            <v>2389</v>
          </cell>
          <cell r="AY4394">
            <v>0</v>
          </cell>
          <cell r="CK4394">
            <v>0</v>
          </cell>
          <cell r="CL4394">
            <v>0</v>
          </cell>
          <cell r="CM4394">
            <v>0</v>
          </cell>
        </row>
        <row r="4395">
          <cell r="F4395">
            <v>5859</v>
          </cell>
          <cell r="G4395">
            <v>20229</v>
          </cell>
          <cell r="H4395">
            <v>14033.9</v>
          </cell>
          <cell r="I4395">
            <v>3493.3</v>
          </cell>
          <cell r="AY4395">
            <v>0</v>
          </cell>
          <cell r="CK4395">
            <v>0</v>
          </cell>
          <cell r="CL4395">
            <v>0</v>
          </cell>
          <cell r="CM4395">
            <v>0</v>
          </cell>
        </row>
        <row r="4396">
          <cell r="F4396">
            <v>26600</v>
          </cell>
          <cell r="G4396">
            <v>51764</v>
          </cell>
          <cell r="H4396">
            <v>41063.870000000003</v>
          </cell>
          <cell r="I4396">
            <v>3047.35</v>
          </cell>
          <cell r="AY4396">
            <v>0</v>
          </cell>
          <cell r="CK4396">
            <v>0</v>
          </cell>
          <cell r="CL4396">
            <v>0</v>
          </cell>
          <cell r="CM4396">
            <v>0</v>
          </cell>
        </row>
        <row r="4397">
          <cell r="F4397">
            <v>11727</v>
          </cell>
          <cell r="G4397">
            <v>6727</v>
          </cell>
          <cell r="H4397">
            <v>1246.95</v>
          </cell>
          <cell r="I4397">
            <v>0</v>
          </cell>
          <cell r="AY4397">
            <v>900</v>
          </cell>
          <cell r="CK4397">
            <v>0</v>
          </cell>
          <cell r="CL4397">
            <v>0</v>
          </cell>
          <cell r="CM4397">
            <v>0</v>
          </cell>
        </row>
        <row r="4398">
          <cell r="F4398">
            <v>0</v>
          </cell>
          <cell r="G4398">
            <v>436</v>
          </cell>
          <cell r="H4398">
            <v>436</v>
          </cell>
          <cell r="I4398">
            <v>0</v>
          </cell>
          <cell r="AY4398">
            <v>0</v>
          </cell>
          <cell r="CK4398">
            <v>0</v>
          </cell>
          <cell r="CL4398">
            <v>0</v>
          </cell>
          <cell r="CM4398">
            <v>0</v>
          </cell>
        </row>
        <row r="4399">
          <cell r="F4399">
            <v>1127</v>
          </cell>
          <cell r="G4399">
            <v>1127</v>
          </cell>
          <cell r="H4399">
            <v>376.03</v>
          </cell>
          <cell r="I4399">
            <v>0</v>
          </cell>
          <cell r="AY4399">
            <v>0</v>
          </cell>
          <cell r="CK4399">
            <v>0</v>
          </cell>
          <cell r="CL4399">
            <v>0</v>
          </cell>
          <cell r="CM4399">
            <v>0</v>
          </cell>
        </row>
        <row r="4400">
          <cell r="F4400">
            <v>3530</v>
          </cell>
          <cell r="G4400">
            <v>3530</v>
          </cell>
          <cell r="H4400">
            <v>150</v>
          </cell>
          <cell r="I4400">
            <v>1900</v>
          </cell>
          <cell r="AY4400">
            <v>0</v>
          </cell>
          <cell r="CK4400">
            <v>0</v>
          </cell>
          <cell r="CL4400">
            <v>0</v>
          </cell>
          <cell r="CM4400">
            <v>0</v>
          </cell>
        </row>
        <row r="4401">
          <cell r="F4401">
            <v>5733</v>
          </cell>
          <cell r="G4401">
            <v>14233</v>
          </cell>
          <cell r="H4401">
            <v>12185.26</v>
          </cell>
          <cell r="I4401">
            <v>130.49</v>
          </cell>
          <cell r="AY4401">
            <v>0</v>
          </cell>
          <cell r="CK4401">
            <v>0</v>
          </cell>
          <cell r="CL4401">
            <v>0</v>
          </cell>
          <cell r="CM4401">
            <v>0</v>
          </cell>
        </row>
        <row r="4402">
          <cell r="F4402">
            <v>1606</v>
          </cell>
          <cell r="G4402">
            <v>1606</v>
          </cell>
          <cell r="H4402">
            <v>1277.0999999999999</v>
          </cell>
          <cell r="I4402">
            <v>0</v>
          </cell>
          <cell r="AY4402">
            <v>0</v>
          </cell>
          <cell r="CK4402">
            <v>0</v>
          </cell>
          <cell r="CL4402">
            <v>0</v>
          </cell>
          <cell r="CM4402">
            <v>0</v>
          </cell>
        </row>
        <row r="4403">
          <cell r="F4403">
            <v>2100000</v>
          </cell>
          <cell r="G4403">
            <v>4085400.03</v>
          </cell>
          <cell r="H4403">
            <v>3751705.32</v>
          </cell>
          <cell r="I4403">
            <v>359096.11</v>
          </cell>
          <cell r="AY4403">
            <v>26411.78</v>
          </cell>
          <cell r="CK4403">
            <v>0</v>
          </cell>
          <cell r="CL4403">
            <v>0</v>
          </cell>
          <cell r="CM4403">
            <v>200000</v>
          </cell>
        </row>
        <row r="4404">
          <cell r="F4404">
            <v>992</v>
          </cell>
          <cell r="G4404">
            <v>992</v>
          </cell>
          <cell r="H4404">
            <v>154.24</v>
          </cell>
          <cell r="I4404">
            <v>0</v>
          </cell>
          <cell r="AY4404">
            <v>40.92</v>
          </cell>
          <cell r="CK4404">
            <v>0</v>
          </cell>
          <cell r="CL4404">
            <v>0</v>
          </cell>
          <cell r="CM4404">
            <v>0</v>
          </cell>
        </row>
        <row r="4405">
          <cell r="F4405">
            <v>0</v>
          </cell>
          <cell r="G4405">
            <v>10675</v>
          </cell>
          <cell r="H4405">
            <v>0</v>
          </cell>
          <cell r="I4405">
            <v>0</v>
          </cell>
          <cell r="AY4405">
            <v>0</v>
          </cell>
          <cell r="CK4405">
            <v>0</v>
          </cell>
          <cell r="CL4405">
            <v>0</v>
          </cell>
          <cell r="CM4405">
            <v>0</v>
          </cell>
        </row>
        <row r="4406">
          <cell r="F4406">
            <v>0</v>
          </cell>
          <cell r="G4406">
            <v>121750</v>
          </cell>
          <cell r="H4406">
            <v>23460</v>
          </cell>
          <cell r="I4406">
            <v>98137.64</v>
          </cell>
          <cell r="AY4406">
            <v>0</v>
          </cell>
          <cell r="CK4406">
            <v>0</v>
          </cell>
          <cell r="CL4406">
            <v>0</v>
          </cell>
          <cell r="CM4406">
            <v>0</v>
          </cell>
        </row>
        <row r="4407">
          <cell r="F4407">
            <v>0</v>
          </cell>
          <cell r="G4407">
            <v>8000</v>
          </cell>
          <cell r="H4407">
            <v>0</v>
          </cell>
          <cell r="I4407">
            <v>0</v>
          </cell>
          <cell r="AY4407">
            <v>0</v>
          </cell>
          <cell r="CK4407">
            <v>0</v>
          </cell>
          <cell r="CL4407">
            <v>0</v>
          </cell>
          <cell r="CM4407">
            <v>0</v>
          </cell>
        </row>
        <row r="4408">
          <cell r="F4408">
            <v>0</v>
          </cell>
          <cell r="G4408">
            <v>12000</v>
          </cell>
          <cell r="H4408">
            <v>0</v>
          </cell>
          <cell r="I4408">
            <v>0</v>
          </cell>
          <cell r="AY4408">
            <v>0</v>
          </cell>
          <cell r="CK4408">
            <v>0</v>
          </cell>
          <cell r="CL4408">
            <v>0</v>
          </cell>
          <cell r="CM4408">
            <v>0</v>
          </cell>
        </row>
        <row r="4409">
          <cell r="F4409">
            <v>0</v>
          </cell>
          <cell r="G4409">
            <v>22125</v>
          </cell>
          <cell r="H4409">
            <v>20125</v>
          </cell>
          <cell r="I4409">
            <v>0</v>
          </cell>
          <cell r="AY4409">
            <v>0</v>
          </cell>
          <cell r="CK4409">
            <v>0</v>
          </cell>
          <cell r="CL4409">
            <v>0</v>
          </cell>
          <cell r="CM4409">
            <v>0</v>
          </cell>
        </row>
        <row r="4410">
          <cell r="F4410">
            <v>6574680</v>
          </cell>
          <cell r="G4410">
            <v>6574680</v>
          </cell>
          <cell r="H4410">
            <v>5225979.5599999996</v>
          </cell>
          <cell r="I4410">
            <v>0</v>
          </cell>
          <cell r="AY4410">
            <v>570769.29</v>
          </cell>
          <cell r="CK4410">
            <v>0</v>
          </cell>
          <cell r="CL4410">
            <v>0</v>
          </cell>
          <cell r="CM4410">
            <v>0</v>
          </cell>
        </row>
        <row r="4411">
          <cell r="F4411">
            <v>367783</v>
          </cell>
          <cell r="G4411">
            <v>367783</v>
          </cell>
          <cell r="H4411">
            <v>335435</v>
          </cell>
          <cell r="I4411">
            <v>0</v>
          </cell>
          <cell r="AY4411">
            <v>34984</v>
          </cell>
          <cell r="CK4411">
            <v>0</v>
          </cell>
          <cell r="CL4411">
            <v>0</v>
          </cell>
          <cell r="CM4411">
            <v>0</v>
          </cell>
        </row>
        <row r="4412">
          <cell r="F4412">
            <v>524222</v>
          </cell>
          <cell r="G4412">
            <v>524222</v>
          </cell>
          <cell r="H4412">
            <v>253306.25</v>
          </cell>
          <cell r="I4412">
            <v>0</v>
          </cell>
          <cell r="AY4412">
            <v>1016.66</v>
          </cell>
          <cell r="CK4412">
            <v>0</v>
          </cell>
          <cell r="CL4412">
            <v>0</v>
          </cell>
          <cell r="CM4412">
            <v>0</v>
          </cell>
        </row>
        <row r="4413">
          <cell r="F4413">
            <v>1354715</v>
          </cell>
          <cell r="G4413">
            <v>1354715</v>
          </cell>
          <cell r="H4413">
            <v>0</v>
          </cell>
          <cell r="I4413">
            <v>0</v>
          </cell>
          <cell r="AY4413">
            <v>0</v>
          </cell>
          <cell r="CK4413">
            <v>0</v>
          </cell>
          <cell r="CL4413">
            <v>0</v>
          </cell>
          <cell r="CM4413">
            <v>0</v>
          </cell>
        </row>
        <row r="4414">
          <cell r="F4414">
            <v>33469</v>
          </cell>
          <cell r="G4414">
            <v>52748.59</v>
          </cell>
          <cell r="H4414">
            <v>52748.59</v>
          </cell>
          <cell r="I4414">
            <v>0</v>
          </cell>
          <cell r="AY4414">
            <v>13745.5</v>
          </cell>
          <cell r="CK4414">
            <v>0</v>
          </cell>
          <cell r="CL4414">
            <v>0</v>
          </cell>
          <cell r="CM4414">
            <v>0</v>
          </cell>
        </row>
        <row r="4415">
          <cell r="F4415">
            <v>1009286</v>
          </cell>
          <cell r="G4415">
            <v>1009286</v>
          </cell>
          <cell r="H4415">
            <v>763857.28</v>
          </cell>
          <cell r="I4415">
            <v>0</v>
          </cell>
          <cell r="AY4415">
            <v>82681.14</v>
          </cell>
          <cell r="CK4415">
            <v>0</v>
          </cell>
          <cell r="CL4415">
            <v>0</v>
          </cell>
          <cell r="CM4415">
            <v>0</v>
          </cell>
        </row>
        <row r="4416">
          <cell r="F4416">
            <v>168229</v>
          </cell>
          <cell r="G4416">
            <v>168229</v>
          </cell>
          <cell r="H4416">
            <v>130028.23</v>
          </cell>
          <cell r="I4416">
            <v>0</v>
          </cell>
          <cell r="AY4416">
            <v>14120.03</v>
          </cell>
          <cell r="CK4416">
            <v>0</v>
          </cell>
          <cell r="CL4416">
            <v>0</v>
          </cell>
          <cell r="CM4416">
            <v>0</v>
          </cell>
        </row>
        <row r="4417">
          <cell r="F4417">
            <v>264000</v>
          </cell>
          <cell r="G4417">
            <v>264000</v>
          </cell>
          <cell r="H4417">
            <v>207908.45</v>
          </cell>
          <cell r="I4417">
            <v>0</v>
          </cell>
          <cell r="AY4417">
            <v>22230</v>
          </cell>
          <cell r="CK4417">
            <v>0</v>
          </cell>
          <cell r="CL4417">
            <v>0</v>
          </cell>
          <cell r="CM4417">
            <v>0</v>
          </cell>
        </row>
        <row r="4418">
          <cell r="F4418">
            <v>154381</v>
          </cell>
          <cell r="G4418">
            <v>163206.16</v>
          </cell>
          <cell r="H4418">
            <v>163206.16</v>
          </cell>
          <cell r="I4418">
            <v>0</v>
          </cell>
          <cell r="AY4418">
            <v>0</v>
          </cell>
          <cell r="CK4418">
            <v>0</v>
          </cell>
          <cell r="CL4418">
            <v>0</v>
          </cell>
          <cell r="CM4418">
            <v>0</v>
          </cell>
        </row>
        <row r="4419">
          <cell r="F4419">
            <v>899716</v>
          </cell>
          <cell r="G4419">
            <v>899716</v>
          </cell>
          <cell r="H4419">
            <v>645314.9</v>
          </cell>
          <cell r="I4419">
            <v>0</v>
          </cell>
          <cell r="AY4419">
            <v>68733.83</v>
          </cell>
          <cell r="CK4419">
            <v>0</v>
          </cell>
          <cell r="CL4419">
            <v>0</v>
          </cell>
          <cell r="CM4419">
            <v>0</v>
          </cell>
        </row>
        <row r="4420">
          <cell r="F4420">
            <v>6196</v>
          </cell>
          <cell r="G4420">
            <v>6196</v>
          </cell>
          <cell r="H4420">
            <v>6000</v>
          </cell>
          <cell r="I4420">
            <v>0</v>
          </cell>
          <cell r="AY4420">
            <v>0</v>
          </cell>
          <cell r="CK4420">
            <v>0</v>
          </cell>
          <cell r="CL4420">
            <v>0</v>
          </cell>
          <cell r="CM4420">
            <v>0</v>
          </cell>
        </row>
        <row r="4421">
          <cell r="F4421">
            <v>220025</v>
          </cell>
          <cell r="G4421">
            <v>212129.84</v>
          </cell>
          <cell r="H4421">
            <v>149460.10999999999</v>
          </cell>
          <cell r="I4421">
            <v>0</v>
          </cell>
          <cell r="AY4421">
            <v>0</v>
          </cell>
          <cell r="CK4421">
            <v>0</v>
          </cell>
          <cell r="CL4421">
            <v>0</v>
          </cell>
          <cell r="CM4421">
            <v>0</v>
          </cell>
        </row>
        <row r="4422">
          <cell r="F4422">
            <v>2714</v>
          </cell>
          <cell r="G4422">
            <v>2714</v>
          </cell>
          <cell r="H4422">
            <v>1519.07</v>
          </cell>
          <cell r="I4422">
            <v>0</v>
          </cell>
          <cell r="AY4422">
            <v>0</v>
          </cell>
          <cell r="CK4422">
            <v>0</v>
          </cell>
          <cell r="CL4422">
            <v>0</v>
          </cell>
          <cell r="CM4422">
            <v>0</v>
          </cell>
        </row>
        <row r="4423">
          <cell r="F4423">
            <v>45707</v>
          </cell>
          <cell r="G4423">
            <v>38109</v>
          </cell>
          <cell r="H4423">
            <v>37286.9</v>
          </cell>
          <cell r="I4423">
            <v>0</v>
          </cell>
          <cell r="AY4423">
            <v>0</v>
          </cell>
          <cell r="CK4423">
            <v>0</v>
          </cell>
          <cell r="CL4423">
            <v>0</v>
          </cell>
          <cell r="CM4423">
            <v>0</v>
          </cell>
        </row>
        <row r="4424">
          <cell r="F4424">
            <v>350</v>
          </cell>
          <cell r="G4424">
            <v>350</v>
          </cell>
          <cell r="H4424">
            <v>350</v>
          </cell>
          <cell r="I4424">
            <v>0</v>
          </cell>
          <cell r="AY4424">
            <v>0</v>
          </cell>
          <cell r="CK4424">
            <v>0</v>
          </cell>
          <cell r="CL4424">
            <v>0</v>
          </cell>
          <cell r="CM4424">
            <v>0</v>
          </cell>
        </row>
        <row r="4425">
          <cell r="F4425">
            <v>1135</v>
          </cell>
          <cell r="G4425">
            <v>1135</v>
          </cell>
          <cell r="H4425">
            <v>249</v>
          </cell>
          <cell r="I4425">
            <v>39</v>
          </cell>
          <cell r="AY4425">
            <v>0</v>
          </cell>
          <cell r="CK4425">
            <v>0</v>
          </cell>
          <cell r="CL4425">
            <v>0</v>
          </cell>
          <cell r="CM4425">
            <v>0</v>
          </cell>
        </row>
        <row r="4426">
          <cell r="F4426">
            <v>2095</v>
          </cell>
          <cell r="G4426">
            <v>2995</v>
          </cell>
          <cell r="H4426">
            <v>1600.76</v>
          </cell>
          <cell r="I4426">
            <v>1381</v>
          </cell>
          <cell r="AY4426">
            <v>0</v>
          </cell>
          <cell r="CK4426">
            <v>0</v>
          </cell>
          <cell r="CL4426">
            <v>0</v>
          </cell>
          <cell r="CM4426">
            <v>0</v>
          </cell>
        </row>
        <row r="4427">
          <cell r="F4427">
            <v>1300</v>
          </cell>
          <cell r="G4427">
            <v>1229</v>
          </cell>
          <cell r="H4427">
            <v>0</v>
          </cell>
          <cell r="I4427">
            <v>0</v>
          </cell>
          <cell r="AY4427">
            <v>0</v>
          </cell>
          <cell r="CK4427">
            <v>0</v>
          </cell>
          <cell r="CL4427">
            <v>0</v>
          </cell>
          <cell r="CM4427">
            <v>0</v>
          </cell>
        </row>
        <row r="4428">
          <cell r="F4428">
            <v>25000</v>
          </cell>
          <cell r="G4428">
            <v>25000</v>
          </cell>
          <cell r="H4428">
            <v>24997.09</v>
          </cell>
          <cell r="I4428">
            <v>2</v>
          </cell>
          <cell r="AY4428">
            <v>0</v>
          </cell>
          <cell r="CK4428">
            <v>0</v>
          </cell>
          <cell r="CL4428">
            <v>0</v>
          </cell>
          <cell r="CM4428">
            <v>0</v>
          </cell>
        </row>
        <row r="4429">
          <cell r="F4429">
            <v>53649</v>
          </cell>
          <cell r="G4429">
            <v>53649</v>
          </cell>
          <cell r="H4429">
            <v>19726.61</v>
          </cell>
          <cell r="I4429">
            <v>5604.81</v>
          </cell>
          <cell r="AY4429">
            <v>0</v>
          </cell>
          <cell r="CK4429">
            <v>0</v>
          </cell>
          <cell r="CL4429">
            <v>0</v>
          </cell>
          <cell r="CM4429">
            <v>0</v>
          </cell>
        </row>
        <row r="4430">
          <cell r="F4430">
            <v>8000</v>
          </cell>
          <cell r="G4430">
            <v>16000</v>
          </cell>
          <cell r="H4430">
            <v>10174.83</v>
          </cell>
          <cell r="I4430">
            <v>0</v>
          </cell>
          <cell r="AY4430">
            <v>0</v>
          </cell>
          <cell r="CK4430">
            <v>0</v>
          </cell>
          <cell r="CL4430">
            <v>0</v>
          </cell>
          <cell r="CM4430">
            <v>0</v>
          </cell>
        </row>
        <row r="4431">
          <cell r="F4431">
            <v>450</v>
          </cell>
          <cell r="G4431">
            <v>450</v>
          </cell>
          <cell r="H4431">
            <v>100</v>
          </cell>
          <cell r="I4431">
            <v>100</v>
          </cell>
          <cell r="AY4431">
            <v>0</v>
          </cell>
          <cell r="CK4431">
            <v>0</v>
          </cell>
          <cell r="CL4431">
            <v>0</v>
          </cell>
          <cell r="CM4431">
            <v>0</v>
          </cell>
        </row>
        <row r="4432">
          <cell r="F4432">
            <v>3927</v>
          </cell>
          <cell r="G4432">
            <v>3998</v>
          </cell>
          <cell r="H4432">
            <v>3758</v>
          </cell>
          <cell r="I4432">
            <v>240</v>
          </cell>
          <cell r="AY4432">
            <v>0</v>
          </cell>
          <cell r="CK4432">
            <v>0</v>
          </cell>
          <cell r="CL4432">
            <v>0</v>
          </cell>
          <cell r="CM4432">
            <v>0</v>
          </cell>
        </row>
        <row r="4433">
          <cell r="F4433">
            <v>4521</v>
          </cell>
          <cell r="G4433">
            <v>4521</v>
          </cell>
          <cell r="H4433">
            <v>2124.5</v>
          </cell>
          <cell r="I4433">
            <v>300</v>
          </cell>
          <cell r="AY4433">
            <v>0</v>
          </cell>
          <cell r="CK4433">
            <v>0</v>
          </cell>
          <cell r="CL4433">
            <v>0</v>
          </cell>
          <cell r="CM4433">
            <v>0</v>
          </cell>
        </row>
        <row r="4434">
          <cell r="F4434">
            <v>58678</v>
          </cell>
          <cell r="G4434">
            <v>58678</v>
          </cell>
          <cell r="H4434">
            <v>48087.13</v>
          </cell>
          <cell r="I4434">
            <v>0</v>
          </cell>
          <cell r="AY4434">
            <v>0</v>
          </cell>
          <cell r="CK4434">
            <v>0</v>
          </cell>
          <cell r="CL4434">
            <v>0</v>
          </cell>
          <cell r="CM4434">
            <v>0</v>
          </cell>
        </row>
        <row r="4435">
          <cell r="F4435">
            <v>28856</v>
          </cell>
          <cell r="G4435">
            <v>28856</v>
          </cell>
          <cell r="H4435">
            <v>19366.71</v>
          </cell>
          <cell r="I4435">
            <v>0</v>
          </cell>
          <cell r="AY4435">
            <v>0</v>
          </cell>
          <cell r="CK4435">
            <v>0</v>
          </cell>
          <cell r="CL4435">
            <v>0</v>
          </cell>
          <cell r="CM4435">
            <v>0</v>
          </cell>
        </row>
        <row r="4436">
          <cell r="F4436">
            <v>5541</v>
          </cell>
          <cell r="G4436">
            <v>5541</v>
          </cell>
          <cell r="H4436">
            <v>4285</v>
          </cell>
          <cell r="I4436">
            <v>750</v>
          </cell>
          <cell r="AY4436">
            <v>0</v>
          </cell>
          <cell r="CK4436">
            <v>0</v>
          </cell>
          <cell r="CL4436">
            <v>0</v>
          </cell>
          <cell r="CM4436">
            <v>0</v>
          </cell>
        </row>
        <row r="4437">
          <cell r="F4437">
            <v>46103</v>
          </cell>
          <cell r="G4437">
            <v>45203</v>
          </cell>
          <cell r="H4437">
            <v>13255.65</v>
          </cell>
          <cell r="I4437">
            <v>1949</v>
          </cell>
          <cell r="AY4437">
            <v>860</v>
          </cell>
          <cell r="CK4437">
            <v>0</v>
          </cell>
          <cell r="CL4437">
            <v>0</v>
          </cell>
          <cell r="CM4437">
            <v>0</v>
          </cell>
        </row>
        <row r="4438">
          <cell r="F4438">
            <v>249</v>
          </cell>
          <cell r="G4438">
            <v>249</v>
          </cell>
          <cell r="H4438">
            <v>0</v>
          </cell>
          <cell r="I4438">
            <v>0</v>
          </cell>
          <cell r="AY4438">
            <v>0</v>
          </cell>
          <cell r="CK4438">
            <v>0</v>
          </cell>
          <cell r="CL4438">
            <v>0</v>
          </cell>
          <cell r="CM4438">
            <v>0</v>
          </cell>
        </row>
        <row r="4439">
          <cell r="F4439">
            <v>3045</v>
          </cell>
          <cell r="G4439">
            <v>3045</v>
          </cell>
          <cell r="H4439">
            <v>300</v>
          </cell>
          <cell r="I4439">
            <v>0</v>
          </cell>
          <cell r="AY4439">
            <v>0</v>
          </cell>
          <cell r="CK4439">
            <v>0</v>
          </cell>
          <cell r="CL4439">
            <v>0</v>
          </cell>
          <cell r="CM4439">
            <v>0</v>
          </cell>
        </row>
        <row r="4440">
          <cell r="F4440">
            <v>383</v>
          </cell>
          <cell r="G4440">
            <v>383</v>
          </cell>
          <cell r="H4440">
            <v>0</v>
          </cell>
          <cell r="I4440">
            <v>230</v>
          </cell>
          <cell r="AY4440">
            <v>0</v>
          </cell>
          <cell r="CK4440">
            <v>0</v>
          </cell>
          <cell r="CL4440">
            <v>0</v>
          </cell>
          <cell r="CM4440">
            <v>0</v>
          </cell>
        </row>
        <row r="4441">
          <cell r="F4441">
            <v>71138</v>
          </cell>
          <cell r="G4441">
            <v>67335.95</v>
          </cell>
          <cell r="H4441">
            <v>48523.83</v>
          </cell>
          <cell r="I4441">
            <v>1734.84</v>
          </cell>
          <cell r="AY4441">
            <v>2720.61</v>
          </cell>
          <cell r="CK4441">
            <v>0</v>
          </cell>
          <cell r="CL4441">
            <v>0</v>
          </cell>
          <cell r="CM4441">
            <v>0</v>
          </cell>
        </row>
        <row r="4442">
          <cell r="F4442">
            <v>6148152</v>
          </cell>
          <cell r="G4442">
            <v>6148152</v>
          </cell>
          <cell r="H4442">
            <v>4842706.2699999996</v>
          </cell>
          <cell r="I4442">
            <v>0</v>
          </cell>
          <cell r="AY4442">
            <v>547373.61</v>
          </cell>
          <cell r="CK4442">
            <v>0</v>
          </cell>
          <cell r="CL4442">
            <v>0</v>
          </cell>
          <cell r="CM4442">
            <v>0</v>
          </cell>
        </row>
        <row r="4443">
          <cell r="F4443">
            <v>13539</v>
          </cell>
          <cell r="G4443">
            <v>26422.36</v>
          </cell>
          <cell r="H4443">
            <v>18662.04</v>
          </cell>
          <cell r="I4443">
            <v>0</v>
          </cell>
          <cell r="AY4443">
            <v>0</v>
          </cell>
          <cell r="CK4443">
            <v>0</v>
          </cell>
          <cell r="CL4443">
            <v>0</v>
          </cell>
          <cell r="CM4443">
            <v>0</v>
          </cell>
        </row>
        <row r="4444">
          <cell r="F4444">
            <v>0</v>
          </cell>
          <cell r="G4444">
            <v>10559.87</v>
          </cell>
          <cell r="H4444">
            <v>10559.87</v>
          </cell>
          <cell r="I4444">
            <v>0</v>
          </cell>
          <cell r="AY4444">
            <v>10559.87</v>
          </cell>
          <cell r="CK4444">
            <v>0</v>
          </cell>
          <cell r="CL4444">
            <v>0</v>
          </cell>
          <cell r="CM4444">
            <v>0</v>
          </cell>
        </row>
        <row r="4445">
          <cell r="F4445">
            <v>589104</v>
          </cell>
          <cell r="G4445">
            <v>589104</v>
          </cell>
          <cell r="H4445">
            <v>475473.4</v>
          </cell>
          <cell r="I4445">
            <v>0</v>
          </cell>
          <cell r="AY4445">
            <v>50900</v>
          </cell>
          <cell r="CK4445">
            <v>0</v>
          </cell>
          <cell r="CL4445">
            <v>0</v>
          </cell>
          <cell r="CM4445">
            <v>0</v>
          </cell>
        </row>
        <row r="4446">
          <cell r="F4446">
            <v>525993</v>
          </cell>
          <cell r="G4446">
            <v>525993</v>
          </cell>
          <cell r="H4446">
            <v>250946.21</v>
          </cell>
          <cell r="I4446">
            <v>0</v>
          </cell>
          <cell r="AY4446">
            <v>6150.41</v>
          </cell>
          <cell r="CK4446">
            <v>0</v>
          </cell>
          <cell r="CL4446">
            <v>0</v>
          </cell>
          <cell r="CM4446">
            <v>0</v>
          </cell>
        </row>
        <row r="4447">
          <cell r="F4447">
            <v>1311848</v>
          </cell>
          <cell r="G4447">
            <v>1311848</v>
          </cell>
          <cell r="H4447">
            <v>32836.93</v>
          </cell>
          <cell r="I4447">
            <v>0</v>
          </cell>
          <cell r="AY4447">
            <v>0</v>
          </cell>
          <cell r="CK4447">
            <v>0</v>
          </cell>
          <cell r="CL4447">
            <v>0</v>
          </cell>
          <cell r="CM4447">
            <v>0</v>
          </cell>
        </row>
        <row r="4448">
          <cell r="F4448">
            <v>1697526</v>
          </cell>
          <cell r="G4448">
            <v>1695316.02</v>
          </cell>
          <cell r="H4448">
            <v>1695316.02</v>
          </cell>
          <cell r="I4448">
            <v>0</v>
          </cell>
          <cell r="AY4448">
            <v>373012.14</v>
          </cell>
          <cell r="CK4448">
            <v>0</v>
          </cell>
          <cell r="CL4448">
            <v>0</v>
          </cell>
          <cell r="CM4448">
            <v>0</v>
          </cell>
        </row>
        <row r="4449">
          <cell r="F4449">
            <v>0</v>
          </cell>
          <cell r="G4449">
            <v>292308.87</v>
          </cell>
          <cell r="H4449">
            <v>292308.87</v>
          </cell>
          <cell r="I4449">
            <v>0</v>
          </cell>
          <cell r="AY4449">
            <v>0</v>
          </cell>
          <cell r="CK4449">
            <v>0</v>
          </cell>
          <cell r="CL4449">
            <v>0</v>
          </cell>
          <cell r="CM4449">
            <v>0</v>
          </cell>
        </row>
        <row r="4450">
          <cell r="F4450">
            <v>1020611</v>
          </cell>
          <cell r="G4450">
            <v>1020611</v>
          </cell>
          <cell r="H4450">
            <v>764212.3</v>
          </cell>
          <cell r="I4450">
            <v>0</v>
          </cell>
          <cell r="AY4450">
            <v>84531.23</v>
          </cell>
          <cell r="CK4450">
            <v>0</v>
          </cell>
          <cell r="CL4450">
            <v>0</v>
          </cell>
          <cell r="CM4450">
            <v>0</v>
          </cell>
        </row>
        <row r="4451">
          <cell r="F4451">
            <v>163576</v>
          </cell>
          <cell r="G4451">
            <v>163576</v>
          </cell>
          <cell r="H4451">
            <v>124539.41</v>
          </cell>
          <cell r="I4451">
            <v>0</v>
          </cell>
          <cell r="AY4451">
            <v>13827.19</v>
          </cell>
          <cell r="CK4451">
            <v>0</v>
          </cell>
          <cell r="CL4451">
            <v>0</v>
          </cell>
          <cell r="CM4451">
            <v>0</v>
          </cell>
        </row>
        <row r="4452">
          <cell r="F4452">
            <v>349800</v>
          </cell>
          <cell r="G4452">
            <v>349800</v>
          </cell>
          <cell r="H4452">
            <v>269310.59999999998</v>
          </cell>
          <cell r="I4452">
            <v>0</v>
          </cell>
          <cell r="AY4452">
            <v>29250</v>
          </cell>
          <cell r="CK4452">
            <v>0</v>
          </cell>
          <cell r="CL4452">
            <v>0</v>
          </cell>
          <cell r="CM4452">
            <v>0</v>
          </cell>
        </row>
        <row r="4453">
          <cell r="F4453">
            <v>149878</v>
          </cell>
          <cell r="G4453">
            <v>154019.17000000001</v>
          </cell>
          <cell r="H4453">
            <v>154019.17000000001</v>
          </cell>
          <cell r="I4453">
            <v>0</v>
          </cell>
          <cell r="AY4453">
            <v>0</v>
          </cell>
          <cell r="CK4453">
            <v>0</v>
          </cell>
          <cell r="CL4453">
            <v>0</v>
          </cell>
          <cell r="CM4453">
            <v>0</v>
          </cell>
        </row>
        <row r="4454">
          <cell r="F4454">
            <v>800134</v>
          </cell>
          <cell r="G4454">
            <v>800134</v>
          </cell>
          <cell r="H4454">
            <v>737458.39</v>
          </cell>
          <cell r="I4454">
            <v>0</v>
          </cell>
          <cell r="AY4454">
            <v>100030</v>
          </cell>
          <cell r="CK4454">
            <v>0</v>
          </cell>
          <cell r="CL4454">
            <v>0</v>
          </cell>
          <cell r="CM4454">
            <v>0</v>
          </cell>
        </row>
        <row r="4455">
          <cell r="F4455">
            <v>0</v>
          </cell>
          <cell r="G4455">
            <v>2000</v>
          </cell>
          <cell r="H4455">
            <v>129.01</v>
          </cell>
          <cell r="I4455">
            <v>0</v>
          </cell>
          <cell r="AY4455">
            <v>0</v>
          </cell>
          <cell r="CK4455">
            <v>0</v>
          </cell>
          <cell r="CL4455">
            <v>0</v>
          </cell>
          <cell r="CM4455">
            <v>0</v>
          </cell>
        </row>
        <row r="4456">
          <cell r="F4456">
            <v>129964</v>
          </cell>
          <cell r="G4456">
            <v>72660.98</v>
          </cell>
          <cell r="H4456">
            <v>72660.98</v>
          </cell>
          <cell r="I4456">
            <v>0</v>
          </cell>
          <cell r="AY4456">
            <v>0</v>
          </cell>
          <cell r="CK4456">
            <v>0</v>
          </cell>
          <cell r="CL4456">
            <v>0</v>
          </cell>
          <cell r="CM4456">
            <v>0</v>
          </cell>
        </row>
        <row r="4457">
          <cell r="F4457">
            <v>857560</v>
          </cell>
          <cell r="G4457">
            <v>1091941.83</v>
          </cell>
          <cell r="H4457">
            <v>1091941.83</v>
          </cell>
          <cell r="I4457">
            <v>0</v>
          </cell>
          <cell r="AY4457">
            <v>595327.84</v>
          </cell>
          <cell r="CK4457">
            <v>0</v>
          </cell>
          <cell r="CL4457">
            <v>0</v>
          </cell>
          <cell r="CM4457">
            <v>0</v>
          </cell>
        </row>
        <row r="4458">
          <cell r="F4458">
            <v>1444440</v>
          </cell>
          <cell r="G4458">
            <v>481043.92</v>
          </cell>
          <cell r="H4458">
            <v>19871</v>
          </cell>
          <cell r="I4458">
            <v>0</v>
          </cell>
          <cell r="AY4458">
            <v>2637.35</v>
          </cell>
          <cell r="CK4458">
            <v>0</v>
          </cell>
          <cell r="CL4458">
            <v>0</v>
          </cell>
          <cell r="CM4458">
            <v>0</v>
          </cell>
        </row>
        <row r="4459">
          <cell r="F4459">
            <v>45695</v>
          </cell>
          <cell r="G4459">
            <v>45695</v>
          </cell>
          <cell r="H4459">
            <v>30997</v>
          </cell>
          <cell r="I4459">
            <v>0</v>
          </cell>
          <cell r="AY4459">
            <v>629</v>
          </cell>
          <cell r="CK4459">
            <v>0</v>
          </cell>
          <cell r="CL4459">
            <v>0</v>
          </cell>
          <cell r="CM4459">
            <v>0</v>
          </cell>
        </row>
        <row r="4460">
          <cell r="F4460">
            <v>907517</v>
          </cell>
          <cell r="G4460">
            <v>954892.38</v>
          </cell>
          <cell r="H4460">
            <v>652023.31999999995</v>
          </cell>
          <cell r="I4460">
            <v>0</v>
          </cell>
          <cell r="AY4460">
            <v>44252</v>
          </cell>
          <cell r="CK4460">
            <v>0</v>
          </cell>
          <cell r="CL4460">
            <v>0</v>
          </cell>
          <cell r="CM4460">
            <v>0</v>
          </cell>
        </row>
        <row r="4461">
          <cell r="F4461">
            <v>9066</v>
          </cell>
          <cell r="G4461">
            <v>9356</v>
          </cell>
          <cell r="H4461">
            <v>9354.9</v>
          </cell>
          <cell r="I4461">
            <v>0</v>
          </cell>
          <cell r="AY4461">
            <v>0</v>
          </cell>
          <cell r="CK4461">
            <v>0</v>
          </cell>
          <cell r="CL4461">
            <v>0</v>
          </cell>
          <cell r="CM4461">
            <v>0</v>
          </cell>
        </row>
        <row r="4462">
          <cell r="F4462">
            <v>0</v>
          </cell>
          <cell r="G4462">
            <v>3600</v>
          </cell>
          <cell r="H4462">
            <v>1200</v>
          </cell>
          <cell r="I4462">
            <v>0</v>
          </cell>
          <cell r="AY4462">
            <v>0</v>
          </cell>
          <cell r="CK4462">
            <v>0</v>
          </cell>
          <cell r="CL4462">
            <v>0</v>
          </cell>
          <cell r="CM4462">
            <v>0</v>
          </cell>
        </row>
        <row r="4463">
          <cell r="F4463">
            <v>42207</v>
          </cell>
          <cell r="G4463">
            <v>85117</v>
          </cell>
          <cell r="H4463">
            <v>52915.18</v>
          </cell>
          <cell r="I4463">
            <v>12075</v>
          </cell>
          <cell r="AY4463">
            <v>0</v>
          </cell>
          <cell r="CK4463">
            <v>0</v>
          </cell>
          <cell r="CL4463">
            <v>0</v>
          </cell>
          <cell r="CM4463">
            <v>0</v>
          </cell>
        </row>
        <row r="4464">
          <cell r="F4464">
            <v>124403</v>
          </cell>
          <cell r="G4464">
            <v>124403</v>
          </cell>
          <cell r="H4464">
            <v>79973.179999999993</v>
          </cell>
          <cell r="I4464">
            <v>0</v>
          </cell>
          <cell r="AY4464">
            <v>0</v>
          </cell>
          <cell r="CK4464">
            <v>0</v>
          </cell>
          <cell r="CL4464">
            <v>0</v>
          </cell>
          <cell r="CM4464">
            <v>0</v>
          </cell>
        </row>
        <row r="4465">
          <cell r="F4465">
            <v>0</v>
          </cell>
          <cell r="G4465">
            <v>15913.7</v>
          </cell>
          <cell r="H4465">
            <v>15913.7</v>
          </cell>
          <cell r="I4465">
            <v>0</v>
          </cell>
          <cell r="AY4465">
            <v>0</v>
          </cell>
          <cell r="CK4465">
            <v>0</v>
          </cell>
          <cell r="CL4465">
            <v>0</v>
          </cell>
          <cell r="CM4465">
            <v>0</v>
          </cell>
        </row>
        <row r="4466">
          <cell r="F4466">
            <v>350</v>
          </cell>
          <cell r="G4466">
            <v>350</v>
          </cell>
          <cell r="H4466">
            <v>0</v>
          </cell>
          <cell r="I4466">
            <v>0</v>
          </cell>
          <cell r="AY4466">
            <v>0</v>
          </cell>
          <cell r="CK4466">
            <v>0</v>
          </cell>
          <cell r="CL4466">
            <v>0</v>
          </cell>
          <cell r="CM4466">
            <v>0</v>
          </cell>
        </row>
        <row r="4467">
          <cell r="F4467">
            <v>16161</v>
          </cell>
          <cell r="G4467">
            <v>10961</v>
          </cell>
          <cell r="H4467">
            <v>2368.4899999999998</v>
          </cell>
          <cell r="I4467">
            <v>217</v>
          </cell>
          <cell r="AY4467">
            <v>57.5</v>
          </cell>
          <cell r="CK4467">
            <v>0</v>
          </cell>
          <cell r="CL4467">
            <v>0</v>
          </cell>
          <cell r="CM4467">
            <v>0</v>
          </cell>
        </row>
        <row r="4468">
          <cell r="F4468">
            <v>639</v>
          </cell>
          <cell r="G4468">
            <v>21789</v>
          </cell>
          <cell r="H4468">
            <v>8780.59</v>
          </cell>
          <cell r="I4468">
            <v>12654</v>
          </cell>
          <cell r="AY4468">
            <v>160.30000000000001</v>
          </cell>
          <cell r="CK4468">
            <v>0</v>
          </cell>
          <cell r="CL4468">
            <v>0</v>
          </cell>
          <cell r="CM4468">
            <v>0</v>
          </cell>
        </row>
        <row r="4469">
          <cell r="F4469">
            <v>3978</v>
          </cell>
          <cell r="G4469">
            <v>23978</v>
          </cell>
          <cell r="H4469">
            <v>20865</v>
          </cell>
          <cell r="I4469">
            <v>1495</v>
          </cell>
          <cell r="AY4469">
            <v>0</v>
          </cell>
          <cell r="CK4469">
            <v>0</v>
          </cell>
          <cell r="CL4469">
            <v>0</v>
          </cell>
          <cell r="CM4469">
            <v>0</v>
          </cell>
        </row>
        <row r="4470">
          <cell r="F4470">
            <v>1009</v>
          </cell>
          <cell r="G4470">
            <v>1009</v>
          </cell>
          <cell r="H4470">
            <v>1007.71</v>
          </cell>
          <cell r="I4470">
            <v>0</v>
          </cell>
          <cell r="AY4470">
            <v>0</v>
          </cell>
          <cell r="CK4470">
            <v>0</v>
          </cell>
          <cell r="CL4470">
            <v>0</v>
          </cell>
          <cell r="CM4470">
            <v>0</v>
          </cell>
        </row>
        <row r="4471">
          <cell r="F4471">
            <v>200000</v>
          </cell>
          <cell r="G4471">
            <v>200000</v>
          </cell>
          <cell r="H4471">
            <v>171833</v>
          </cell>
          <cell r="I4471">
            <v>28167</v>
          </cell>
          <cell r="AY4471">
            <v>1978.13</v>
          </cell>
          <cell r="CK4471">
            <v>0</v>
          </cell>
          <cell r="CL4471">
            <v>0</v>
          </cell>
          <cell r="CM4471">
            <v>0</v>
          </cell>
        </row>
        <row r="4472">
          <cell r="F4472">
            <v>2339</v>
          </cell>
          <cell r="G4472">
            <v>2339</v>
          </cell>
          <cell r="H4472">
            <v>1997.5</v>
          </cell>
          <cell r="I4472">
            <v>0</v>
          </cell>
          <cell r="AY4472">
            <v>0</v>
          </cell>
          <cell r="CK4472">
            <v>0</v>
          </cell>
          <cell r="CL4472">
            <v>0</v>
          </cell>
          <cell r="CM4472">
            <v>0</v>
          </cell>
        </row>
        <row r="4473">
          <cell r="F4473">
            <v>156898</v>
          </cell>
          <cell r="G4473">
            <v>181898</v>
          </cell>
          <cell r="H4473">
            <v>137032.23000000001</v>
          </cell>
          <cell r="I4473">
            <v>25352</v>
          </cell>
          <cell r="AY4473">
            <v>0</v>
          </cell>
          <cell r="CK4473">
            <v>0</v>
          </cell>
          <cell r="CL4473">
            <v>0</v>
          </cell>
          <cell r="CM4473">
            <v>0</v>
          </cell>
        </row>
        <row r="4474">
          <cell r="F4474">
            <v>0</v>
          </cell>
          <cell r="G4474">
            <v>110000</v>
          </cell>
          <cell r="H4474">
            <v>0</v>
          </cell>
          <cell r="I4474">
            <v>110000</v>
          </cell>
          <cell r="AY4474">
            <v>0</v>
          </cell>
          <cell r="CK4474">
            <v>0</v>
          </cell>
          <cell r="CL4474">
            <v>0</v>
          </cell>
          <cell r="CM4474">
            <v>0</v>
          </cell>
        </row>
        <row r="4475">
          <cell r="F4475">
            <v>2862</v>
          </cell>
          <cell r="G4475">
            <v>2862</v>
          </cell>
          <cell r="H4475">
            <v>2281.1799999999998</v>
          </cell>
          <cell r="I4475">
            <v>0</v>
          </cell>
          <cell r="AY4475">
            <v>0</v>
          </cell>
          <cell r="CK4475">
            <v>0</v>
          </cell>
          <cell r="CL4475">
            <v>0</v>
          </cell>
          <cell r="CM4475">
            <v>0</v>
          </cell>
        </row>
        <row r="4476">
          <cell r="F4476">
            <v>650000</v>
          </cell>
          <cell r="G4476">
            <v>1701993</v>
          </cell>
          <cell r="H4476">
            <v>669644.99</v>
          </cell>
          <cell r="I4476">
            <v>951239.01</v>
          </cell>
          <cell r="AY4476">
            <v>0</v>
          </cell>
          <cell r="CK4476">
            <v>0</v>
          </cell>
          <cell r="CL4476">
            <v>0</v>
          </cell>
          <cell r="CM4476">
            <v>0</v>
          </cell>
        </row>
        <row r="4477">
          <cell r="F4477">
            <v>1042</v>
          </cell>
          <cell r="G4477">
            <v>1042</v>
          </cell>
          <cell r="H4477">
            <v>10</v>
          </cell>
          <cell r="I4477">
            <v>10</v>
          </cell>
          <cell r="AY4477">
            <v>0</v>
          </cell>
          <cell r="CK4477">
            <v>0</v>
          </cell>
          <cell r="CL4477">
            <v>0</v>
          </cell>
          <cell r="CM4477">
            <v>0</v>
          </cell>
        </row>
        <row r="4478">
          <cell r="F4478">
            <v>1701</v>
          </cell>
          <cell r="G4478">
            <v>14301</v>
          </cell>
          <cell r="H4478">
            <v>11817.7</v>
          </cell>
          <cell r="I4478">
            <v>0</v>
          </cell>
          <cell r="AY4478">
            <v>0</v>
          </cell>
          <cell r="CK4478">
            <v>0</v>
          </cell>
          <cell r="CL4478">
            <v>0</v>
          </cell>
          <cell r="CM4478">
            <v>0</v>
          </cell>
        </row>
        <row r="4479">
          <cell r="F4479">
            <v>1977</v>
          </cell>
          <cell r="G4479">
            <v>69025</v>
          </cell>
          <cell r="H4479">
            <v>25418.21</v>
          </cell>
          <cell r="I4479">
            <v>48605.81</v>
          </cell>
          <cell r="AY4479">
            <v>0</v>
          </cell>
          <cell r="CK4479">
            <v>0</v>
          </cell>
          <cell r="CL4479">
            <v>0</v>
          </cell>
          <cell r="CM4479">
            <v>0</v>
          </cell>
        </row>
        <row r="4480">
          <cell r="F4480">
            <v>2766</v>
          </cell>
          <cell r="G4480">
            <v>2766</v>
          </cell>
          <cell r="H4480">
            <v>1715</v>
          </cell>
          <cell r="I4480">
            <v>0</v>
          </cell>
          <cell r="AY4480">
            <v>0</v>
          </cell>
          <cell r="CK4480">
            <v>0</v>
          </cell>
          <cell r="CL4480">
            <v>0</v>
          </cell>
          <cell r="CM4480">
            <v>0</v>
          </cell>
        </row>
        <row r="4481">
          <cell r="F4481">
            <v>40917</v>
          </cell>
          <cell r="G4481">
            <v>40917</v>
          </cell>
          <cell r="H4481">
            <v>30785.57</v>
          </cell>
          <cell r="I4481">
            <v>6983.95</v>
          </cell>
          <cell r="AY4481">
            <v>0</v>
          </cell>
          <cell r="CK4481">
            <v>0</v>
          </cell>
          <cell r="CL4481">
            <v>0</v>
          </cell>
          <cell r="CM4481">
            <v>0</v>
          </cell>
        </row>
        <row r="4482">
          <cell r="F4482">
            <v>16356</v>
          </cell>
          <cell r="G4482">
            <v>16356</v>
          </cell>
          <cell r="H4482">
            <v>5121.53</v>
          </cell>
          <cell r="I4482">
            <v>36</v>
          </cell>
          <cell r="AY4482">
            <v>0</v>
          </cell>
          <cell r="CK4482">
            <v>0</v>
          </cell>
          <cell r="CL4482">
            <v>0</v>
          </cell>
          <cell r="CM4482">
            <v>0</v>
          </cell>
        </row>
        <row r="4483">
          <cell r="F4483">
            <v>8979</v>
          </cell>
          <cell r="G4483">
            <v>8979</v>
          </cell>
          <cell r="H4483">
            <v>8961.1</v>
          </cell>
          <cell r="I4483">
            <v>0</v>
          </cell>
          <cell r="AY4483">
            <v>0</v>
          </cell>
          <cell r="CK4483">
            <v>0</v>
          </cell>
          <cell r="CL4483">
            <v>0</v>
          </cell>
          <cell r="CM4483">
            <v>0</v>
          </cell>
        </row>
        <row r="4484">
          <cell r="F4484">
            <v>2000</v>
          </cell>
          <cell r="G4484">
            <v>2000</v>
          </cell>
          <cell r="H4484">
            <v>1500</v>
          </cell>
          <cell r="I4484">
            <v>0</v>
          </cell>
          <cell r="AY4484">
            <v>0</v>
          </cell>
          <cell r="CK4484">
            <v>0</v>
          </cell>
          <cell r="CL4484">
            <v>0</v>
          </cell>
          <cell r="CM4484">
            <v>0</v>
          </cell>
        </row>
        <row r="4485">
          <cell r="F4485">
            <v>5881</v>
          </cell>
          <cell r="G4485">
            <v>5881</v>
          </cell>
          <cell r="H4485">
            <v>3623</v>
          </cell>
          <cell r="I4485">
            <v>0</v>
          </cell>
          <cell r="AY4485">
            <v>0</v>
          </cell>
          <cell r="CK4485">
            <v>0</v>
          </cell>
          <cell r="CL4485">
            <v>0</v>
          </cell>
          <cell r="CM4485">
            <v>0</v>
          </cell>
        </row>
        <row r="4486">
          <cell r="F4486">
            <v>103877</v>
          </cell>
          <cell r="G4486">
            <v>86667</v>
          </cell>
          <cell r="H4486">
            <v>65023.07</v>
          </cell>
          <cell r="I4486">
            <v>5797.1</v>
          </cell>
          <cell r="AY4486">
            <v>1172.03</v>
          </cell>
          <cell r="CK4486">
            <v>0</v>
          </cell>
          <cell r="CL4486">
            <v>0</v>
          </cell>
          <cell r="CM4486">
            <v>0</v>
          </cell>
        </row>
        <row r="4487">
          <cell r="F4487">
            <v>4160</v>
          </cell>
          <cell r="G4487">
            <v>26160</v>
          </cell>
          <cell r="H4487">
            <v>17151.62</v>
          </cell>
          <cell r="I4487">
            <v>5642.32</v>
          </cell>
          <cell r="AY4487">
            <v>0</v>
          </cell>
          <cell r="CK4487">
            <v>0</v>
          </cell>
          <cell r="CL4487">
            <v>0</v>
          </cell>
          <cell r="CM4487">
            <v>0</v>
          </cell>
        </row>
        <row r="4488">
          <cell r="F4488">
            <v>1026</v>
          </cell>
          <cell r="G4488">
            <v>1026</v>
          </cell>
          <cell r="H4488">
            <v>810.54</v>
          </cell>
          <cell r="I4488">
            <v>0</v>
          </cell>
          <cell r="AY4488">
            <v>0</v>
          </cell>
          <cell r="CK4488">
            <v>0</v>
          </cell>
          <cell r="CL4488">
            <v>0</v>
          </cell>
          <cell r="CM4488">
            <v>0</v>
          </cell>
        </row>
        <row r="4489">
          <cell r="F4489">
            <v>1474</v>
          </cell>
          <cell r="G4489">
            <v>1474</v>
          </cell>
          <cell r="H4489">
            <v>540.51</v>
          </cell>
          <cell r="I4489">
            <v>0</v>
          </cell>
          <cell r="AY4489">
            <v>0</v>
          </cell>
          <cell r="CK4489">
            <v>0</v>
          </cell>
          <cell r="CL4489">
            <v>0</v>
          </cell>
          <cell r="CM4489">
            <v>0</v>
          </cell>
        </row>
        <row r="4490">
          <cell r="F4490">
            <v>78</v>
          </cell>
          <cell r="G4490">
            <v>78</v>
          </cell>
          <cell r="H4490">
            <v>71</v>
          </cell>
          <cell r="I4490">
            <v>0</v>
          </cell>
          <cell r="AY4490">
            <v>0</v>
          </cell>
          <cell r="CK4490">
            <v>0</v>
          </cell>
          <cell r="CL4490">
            <v>0</v>
          </cell>
          <cell r="CM4490">
            <v>0</v>
          </cell>
        </row>
        <row r="4491">
          <cell r="F4491">
            <v>0</v>
          </cell>
          <cell r="G4491">
            <v>6500</v>
          </cell>
          <cell r="H4491">
            <v>6300</v>
          </cell>
          <cell r="I4491">
            <v>0</v>
          </cell>
          <cell r="AY4491">
            <v>0</v>
          </cell>
          <cell r="CK4491">
            <v>0</v>
          </cell>
          <cell r="CL4491">
            <v>0</v>
          </cell>
          <cell r="CM4491">
            <v>0</v>
          </cell>
        </row>
        <row r="4492">
          <cell r="F4492">
            <v>7402</v>
          </cell>
          <cell r="G4492">
            <v>32402</v>
          </cell>
          <cell r="H4492">
            <v>31618.880000000001</v>
          </cell>
          <cell r="I4492">
            <v>340</v>
          </cell>
          <cell r="AY4492">
            <v>0</v>
          </cell>
          <cell r="CK4492">
            <v>0</v>
          </cell>
          <cell r="CL4492">
            <v>0</v>
          </cell>
          <cell r="CM4492">
            <v>0</v>
          </cell>
        </row>
        <row r="4493">
          <cell r="F4493">
            <v>400000</v>
          </cell>
          <cell r="G4493">
            <v>400000</v>
          </cell>
          <cell r="H4493">
            <v>174880.5</v>
          </cell>
          <cell r="I4493">
            <v>39235</v>
          </cell>
          <cell r="AY4493">
            <v>0</v>
          </cell>
          <cell r="CK4493">
            <v>0</v>
          </cell>
          <cell r="CL4493">
            <v>0</v>
          </cell>
          <cell r="CM4493">
            <v>0</v>
          </cell>
        </row>
        <row r="4494">
          <cell r="F4494">
            <v>352323</v>
          </cell>
          <cell r="G4494">
            <v>334697.21999999997</v>
          </cell>
          <cell r="H4494">
            <v>198731.85</v>
          </cell>
          <cell r="I4494">
            <v>7906.07</v>
          </cell>
          <cell r="AY4494">
            <v>2124.0300000000002</v>
          </cell>
          <cell r="CK4494">
            <v>0</v>
          </cell>
          <cell r="CL4494">
            <v>0</v>
          </cell>
          <cell r="CM4494">
            <v>0</v>
          </cell>
        </row>
        <row r="4495">
          <cell r="F4495">
            <v>30000</v>
          </cell>
          <cell r="G4495">
            <v>53000</v>
          </cell>
          <cell r="H4495">
            <v>38947.800000000003</v>
          </cell>
          <cell r="I4495">
            <v>9000</v>
          </cell>
          <cell r="AY4495">
            <v>0</v>
          </cell>
          <cell r="CK4495">
            <v>0</v>
          </cell>
          <cell r="CL4495">
            <v>0</v>
          </cell>
          <cell r="CM4495">
            <v>0</v>
          </cell>
        </row>
        <row r="4496">
          <cell r="F4496">
            <v>5356</v>
          </cell>
          <cell r="G4496">
            <v>9856</v>
          </cell>
          <cell r="H4496">
            <v>7498.81</v>
          </cell>
          <cell r="I4496">
            <v>105.8</v>
          </cell>
          <cell r="AY4496">
            <v>0</v>
          </cell>
          <cell r="CK4496">
            <v>0</v>
          </cell>
          <cell r="CL4496">
            <v>0</v>
          </cell>
          <cell r="CM4496">
            <v>0</v>
          </cell>
        </row>
        <row r="4497">
          <cell r="F4497">
            <v>0</v>
          </cell>
          <cell r="G4497">
            <v>115000</v>
          </cell>
          <cell r="H4497">
            <v>11992</v>
          </cell>
          <cell r="I4497">
            <v>29785.16</v>
          </cell>
          <cell r="AY4497">
            <v>0</v>
          </cell>
          <cell r="CK4497">
            <v>0</v>
          </cell>
          <cell r="CL4497">
            <v>0</v>
          </cell>
          <cell r="CM4497">
            <v>0</v>
          </cell>
        </row>
        <row r="4499">
          <cell r="F4499">
            <v>0</v>
          </cell>
          <cell r="G4499">
            <v>5000</v>
          </cell>
          <cell r="H4499">
            <v>4153.5</v>
          </cell>
          <cell r="I4499">
            <v>0</v>
          </cell>
          <cell r="AY4499">
            <v>0</v>
          </cell>
          <cell r="CK4499">
            <v>0</v>
          </cell>
          <cell r="CL4499">
            <v>0</v>
          </cell>
          <cell r="CM4499">
            <v>0</v>
          </cell>
        </row>
        <row r="4500">
          <cell r="F4500">
            <v>0</v>
          </cell>
          <cell r="G4500">
            <v>25000</v>
          </cell>
          <cell r="H4500">
            <v>14304.4</v>
          </cell>
          <cell r="I4500">
            <v>0</v>
          </cell>
          <cell r="AY4500">
            <v>0</v>
          </cell>
          <cell r="CK4500">
            <v>0</v>
          </cell>
          <cell r="CL4500">
            <v>0</v>
          </cell>
          <cell r="CM4500">
            <v>0</v>
          </cell>
        </row>
        <row r="4501">
          <cell r="F4501">
            <v>0</v>
          </cell>
          <cell r="G4501">
            <v>5000</v>
          </cell>
          <cell r="H4501">
            <v>0</v>
          </cell>
          <cell r="I4501">
            <v>0</v>
          </cell>
          <cell r="AY4501">
            <v>0</v>
          </cell>
          <cell r="CK4501">
            <v>0</v>
          </cell>
          <cell r="CL4501">
            <v>0</v>
          </cell>
          <cell r="CM4501">
            <v>0</v>
          </cell>
        </row>
        <row r="4502">
          <cell r="F4502">
            <v>7341991</v>
          </cell>
          <cell r="G4502">
            <v>7341991</v>
          </cell>
          <cell r="H4502">
            <v>4896476.75</v>
          </cell>
          <cell r="I4502">
            <v>0</v>
          </cell>
          <cell r="AY4502">
            <v>543851.88</v>
          </cell>
          <cell r="CK4502">
            <v>0</v>
          </cell>
          <cell r="CL4502">
            <v>0</v>
          </cell>
          <cell r="CM4502">
            <v>0</v>
          </cell>
        </row>
        <row r="4503">
          <cell r="F4503">
            <v>2543868</v>
          </cell>
          <cell r="G4503">
            <v>2543868</v>
          </cell>
          <cell r="H4503">
            <v>2062940.21</v>
          </cell>
          <cell r="I4503">
            <v>0</v>
          </cell>
          <cell r="AY4503">
            <v>242313.92</v>
          </cell>
          <cell r="CK4503">
            <v>0</v>
          </cell>
          <cell r="CL4503">
            <v>0</v>
          </cell>
          <cell r="CM4503">
            <v>0</v>
          </cell>
        </row>
        <row r="4504">
          <cell r="F4504">
            <v>157565</v>
          </cell>
          <cell r="G4504">
            <v>157565</v>
          </cell>
          <cell r="H4504">
            <v>65103.46</v>
          </cell>
          <cell r="I4504">
            <v>0</v>
          </cell>
          <cell r="AY4504">
            <v>7451.58</v>
          </cell>
          <cell r="CK4504">
            <v>0</v>
          </cell>
          <cell r="CL4504">
            <v>0</v>
          </cell>
          <cell r="CM4504">
            <v>0</v>
          </cell>
        </row>
        <row r="4505">
          <cell r="F4505">
            <v>247584</v>
          </cell>
          <cell r="G4505">
            <v>247584</v>
          </cell>
          <cell r="H4505">
            <v>200284.54</v>
          </cell>
          <cell r="I4505">
            <v>0</v>
          </cell>
          <cell r="AY4505">
            <v>21663</v>
          </cell>
          <cell r="CK4505">
            <v>0</v>
          </cell>
          <cell r="CL4505">
            <v>0</v>
          </cell>
          <cell r="CM4505">
            <v>0</v>
          </cell>
        </row>
        <row r="4506">
          <cell r="F4506">
            <v>212700</v>
          </cell>
          <cell r="G4506">
            <v>212700</v>
          </cell>
          <cell r="H4506">
            <v>114046.42</v>
          </cell>
          <cell r="I4506">
            <v>0</v>
          </cell>
          <cell r="AY4506">
            <v>6640.26</v>
          </cell>
          <cell r="CK4506">
            <v>0</v>
          </cell>
          <cell r="CL4506">
            <v>0</v>
          </cell>
          <cell r="CM4506">
            <v>0</v>
          </cell>
        </row>
        <row r="4507">
          <cell r="F4507">
            <v>543606</v>
          </cell>
          <cell r="G4507">
            <v>543606</v>
          </cell>
          <cell r="H4507">
            <v>0</v>
          </cell>
          <cell r="I4507">
            <v>0</v>
          </cell>
          <cell r="AY4507">
            <v>0</v>
          </cell>
          <cell r="CK4507">
            <v>0</v>
          </cell>
          <cell r="CL4507">
            <v>0</v>
          </cell>
          <cell r="CM4507">
            <v>0</v>
          </cell>
        </row>
        <row r="4508">
          <cell r="F4508">
            <v>759969</v>
          </cell>
          <cell r="G4508">
            <v>759624.26</v>
          </cell>
          <cell r="H4508">
            <v>549991.25</v>
          </cell>
          <cell r="I4508">
            <v>0</v>
          </cell>
          <cell r="AY4508">
            <v>137007.93</v>
          </cell>
          <cell r="CK4508">
            <v>0</v>
          </cell>
          <cell r="CL4508">
            <v>0</v>
          </cell>
          <cell r="CM4508">
            <v>0</v>
          </cell>
        </row>
        <row r="4509">
          <cell r="F4509">
            <v>464075</v>
          </cell>
          <cell r="G4509">
            <v>464075</v>
          </cell>
          <cell r="H4509">
            <v>353394.93</v>
          </cell>
          <cell r="I4509">
            <v>0</v>
          </cell>
          <cell r="AY4509">
            <v>39916.44</v>
          </cell>
          <cell r="CK4509">
            <v>0</v>
          </cell>
          <cell r="CL4509">
            <v>0</v>
          </cell>
          <cell r="CM4509">
            <v>0</v>
          </cell>
        </row>
        <row r="4510">
          <cell r="F4510">
            <v>70717</v>
          </cell>
          <cell r="G4510">
            <v>70717</v>
          </cell>
          <cell r="H4510">
            <v>54686.1</v>
          </cell>
          <cell r="I4510">
            <v>0</v>
          </cell>
          <cell r="AY4510">
            <v>6187.79</v>
          </cell>
          <cell r="CK4510">
            <v>0</v>
          </cell>
          <cell r="CL4510">
            <v>0</v>
          </cell>
          <cell r="CM4510">
            <v>0</v>
          </cell>
        </row>
        <row r="4511">
          <cell r="F4511">
            <v>204600</v>
          </cell>
          <cell r="G4511">
            <v>204600</v>
          </cell>
          <cell r="H4511">
            <v>156662.42000000001</v>
          </cell>
          <cell r="I4511">
            <v>0</v>
          </cell>
          <cell r="AY4511">
            <v>17468.099999999999</v>
          </cell>
          <cell r="CK4511">
            <v>0</v>
          </cell>
          <cell r="CL4511">
            <v>0</v>
          </cell>
          <cell r="CM4511">
            <v>0</v>
          </cell>
        </row>
        <row r="4512">
          <cell r="F4512">
            <v>62032</v>
          </cell>
          <cell r="G4512">
            <v>64630.39</v>
          </cell>
          <cell r="H4512">
            <v>64630.39</v>
          </cell>
          <cell r="I4512">
            <v>0</v>
          </cell>
          <cell r="AY4512">
            <v>0</v>
          </cell>
          <cell r="CK4512">
            <v>0</v>
          </cell>
          <cell r="CL4512">
            <v>0</v>
          </cell>
          <cell r="CM4512">
            <v>0</v>
          </cell>
        </row>
        <row r="4513">
          <cell r="F4513">
            <v>360592</v>
          </cell>
          <cell r="G4513">
            <v>360592</v>
          </cell>
          <cell r="H4513">
            <v>246248.34</v>
          </cell>
          <cell r="I4513">
            <v>0</v>
          </cell>
          <cell r="AY4513">
            <v>35916.76</v>
          </cell>
          <cell r="CK4513">
            <v>0</v>
          </cell>
          <cell r="CL4513">
            <v>0</v>
          </cell>
          <cell r="CM4513">
            <v>0</v>
          </cell>
        </row>
        <row r="4514">
          <cell r="F4514">
            <v>205999</v>
          </cell>
          <cell r="G4514">
            <v>205999</v>
          </cell>
          <cell r="H4514">
            <v>99903.57</v>
          </cell>
          <cell r="I4514">
            <v>0</v>
          </cell>
          <cell r="AY4514">
            <v>0</v>
          </cell>
          <cell r="CK4514">
            <v>0</v>
          </cell>
          <cell r="CL4514">
            <v>0</v>
          </cell>
          <cell r="CM4514">
            <v>0</v>
          </cell>
        </row>
        <row r="4515">
          <cell r="F4515">
            <v>2353016</v>
          </cell>
          <cell r="G4515">
            <v>2114303.17</v>
          </cell>
          <cell r="H4515">
            <v>1483489</v>
          </cell>
          <cell r="I4515">
            <v>0</v>
          </cell>
          <cell r="AY4515">
            <v>91222</v>
          </cell>
          <cell r="CK4515">
            <v>0</v>
          </cell>
          <cell r="CL4515">
            <v>0</v>
          </cell>
          <cell r="CM4515">
            <v>0</v>
          </cell>
        </row>
        <row r="4516">
          <cell r="F4516">
            <v>0</v>
          </cell>
          <cell r="G4516">
            <v>963396.08</v>
          </cell>
          <cell r="H4516">
            <v>897611.6</v>
          </cell>
          <cell r="I4516">
            <v>0</v>
          </cell>
          <cell r="AY4516">
            <v>98628.92</v>
          </cell>
          <cell r="CK4516">
            <v>0</v>
          </cell>
          <cell r="CL4516">
            <v>0</v>
          </cell>
          <cell r="CM4516">
            <v>0</v>
          </cell>
        </row>
        <row r="4517">
          <cell r="F4517">
            <v>5250</v>
          </cell>
          <cell r="G4517">
            <v>5250</v>
          </cell>
          <cell r="H4517">
            <v>5066.5200000000004</v>
          </cell>
          <cell r="I4517">
            <v>0</v>
          </cell>
          <cell r="AY4517">
            <v>355.5</v>
          </cell>
          <cell r="CK4517">
            <v>0</v>
          </cell>
          <cell r="CL4517">
            <v>0</v>
          </cell>
          <cell r="CM4517">
            <v>0</v>
          </cell>
        </row>
        <row r="4518">
          <cell r="F4518">
            <v>5001</v>
          </cell>
          <cell r="G4518">
            <v>5001</v>
          </cell>
          <cell r="H4518">
            <v>3493</v>
          </cell>
          <cell r="I4518">
            <v>0</v>
          </cell>
          <cell r="AY4518">
            <v>0</v>
          </cell>
          <cell r="CK4518">
            <v>0</v>
          </cell>
          <cell r="CL4518">
            <v>0</v>
          </cell>
          <cell r="CM4518">
            <v>0</v>
          </cell>
        </row>
        <row r="4519">
          <cell r="F4519">
            <v>5000</v>
          </cell>
          <cell r="G4519">
            <v>5000</v>
          </cell>
          <cell r="H4519">
            <v>463.8</v>
          </cell>
          <cell r="I4519">
            <v>0</v>
          </cell>
          <cell r="AY4519">
            <v>0</v>
          </cell>
          <cell r="CK4519">
            <v>0</v>
          </cell>
          <cell r="CL4519">
            <v>0</v>
          </cell>
          <cell r="CM4519">
            <v>0</v>
          </cell>
        </row>
        <row r="4520">
          <cell r="F4520">
            <v>2000</v>
          </cell>
          <cell r="G4520">
            <v>195000</v>
          </cell>
          <cell r="H4520">
            <v>180478.39</v>
          </cell>
          <cell r="I4520">
            <v>12535</v>
          </cell>
          <cell r="AY4520">
            <v>0</v>
          </cell>
          <cell r="CK4520">
            <v>0</v>
          </cell>
          <cell r="CL4520">
            <v>0</v>
          </cell>
          <cell r="CM4520">
            <v>0</v>
          </cell>
        </row>
        <row r="4521">
          <cell r="F4521">
            <v>105000</v>
          </cell>
          <cell r="G4521">
            <v>270850</v>
          </cell>
          <cell r="H4521">
            <v>56056.4</v>
          </cell>
          <cell r="I4521">
            <v>97446.49</v>
          </cell>
          <cell r="AY4521">
            <v>40</v>
          </cell>
          <cell r="CK4521">
            <v>0</v>
          </cell>
          <cell r="CL4521">
            <v>0</v>
          </cell>
          <cell r="CM4521">
            <v>0</v>
          </cell>
        </row>
        <row r="4522">
          <cell r="F4522">
            <v>0</v>
          </cell>
          <cell r="G4522">
            <v>1815554</v>
          </cell>
          <cell r="H4522">
            <v>994327.56</v>
          </cell>
          <cell r="I4522">
            <v>431175.34</v>
          </cell>
          <cell r="AY4522">
            <v>0</v>
          </cell>
          <cell r="CK4522">
            <v>400000</v>
          </cell>
          <cell r="CL4522">
            <v>400000</v>
          </cell>
          <cell r="CM4522">
            <v>400000</v>
          </cell>
        </row>
        <row r="4523">
          <cell r="F4523">
            <v>0</v>
          </cell>
          <cell r="G4523">
            <v>23162</v>
          </cell>
          <cell r="H4523">
            <v>70</v>
          </cell>
          <cell r="I4523">
            <v>101.63</v>
          </cell>
          <cell r="AY4523">
            <v>0</v>
          </cell>
          <cell r="CK4523">
            <v>0</v>
          </cell>
          <cell r="CL4523">
            <v>0</v>
          </cell>
          <cell r="CM4523">
            <v>0</v>
          </cell>
        </row>
        <row r="4524">
          <cell r="F4524">
            <v>44744</v>
          </cell>
          <cell r="G4524">
            <v>64744</v>
          </cell>
          <cell r="H4524">
            <v>26754.92</v>
          </cell>
          <cell r="I4524">
            <v>12127.44</v>
          </cell>
          <cell r="AY4524">
            <v>0</v>
          </cell>
          <cell r="CK4524">
            <v>0</v>
          </cell>
          <cell r="CL4524">
            <v>0</v>
          </cell>
          <cell r="CM4524">
            <v>0</v>
          </cell>
        </row>
        <row r="4525">
          <cell r="F4525">
            <v>10629</v>
          </cell>
          <cell r="G4525">
            <v>10629</v>
          </cell>
          <cell r="H4525">
            <v>9573.75</v>
          </cell>
          <cell r="I4525">
            <v>977.5</v>
          </cell>
          <cell r="AY4525">
            <v>270.18</v>
          </cell>
          <cell r="CK4525">
            <v>0</v>
          </cell>
          <cell r="CL4525">
            <v>0</v>
          </cell>
          <cell r="CM4525">
            <v>0</v>
          </cell>
        </row>
        <row r="4526">
          <cell r="F4526">
            <v>37492</v>
          </cell>
          <cell r="G4526">
            <v>37492</v>
          </cell>
          <cell r="H4526">
            <v>10676.59</v>
          </cell>
          <cell r="I4526">
            <v>793.86</v>
          </cell>
          <cell r="AY4526">
            <v>0</v>
          </cell>
          <cell r="CK4526">
            <v>0</v>
          </cell>
          <cell r="CL4526">
            <v>0</v>
          </cell>
          <cell r="CM4526">
            <v>0</v>
          </cell>
        </row>
        <row r="4527">
          <cell r="F4527">
            <v>248515</v>
          </cell>
          <cell r="G4527">
            <v>248515</v>
          </cell>
          <cell r="H4527">
            <v>102127.13</v>
          </cell>
          <cell r="I4527">
            <v>4356</v>
          </cell>
          <cell r="AY4527">
            <v>0</v>
          </cell>
          <cell r="CK4527">
            <v>0</v>
          </cell>
          <cell r="CL4527">
            <v>0</v>
          </cell>
          <cell r="CM4527">
            <v>0</v>
          </cell>
        </row>
        <row r="4528">
          <cell r="F4528">
            <v>6554</v>
          </cell>
          <cell r="G4528">
            <v>21554</v>
          </cell>
          <cell r="H4528">
            <v>11782.41</v>
          </cell>
          <cell r="I4528">
            <v>89</v>
          </cell>
          <cell r="AY4528">
            <v>0</v>
          </cell>
          <cell r="CK4528">
            <v>0</v>
          </cell>
          <cell r="CL4528">
            <v>0</v>
          </cell>
          <cell r="CM4528">
            <v>0</v>
          </cell>
        </row>
        <row r="4529">
          <cell r="F4529">
            <v>2000</v>
          </cell>
          <cell r="G4529">
            <v>2000</v>
          </cell>
          <cell r="H4529">
            <v>1500</v>
          </cell>
          <cell r="I4529">
            <v>0</v>
          </cell>
          <cell r="AY4529">
            <v>0</v>
          </cell>
          <cell r="CK4529">
            <v>0</v>
          </cell>
          <cell r="CL4529">
            <v>0</v>
          </cell>
          <cell r="CM4529">
            <v>0</v>
          </cell>
        </row>
        <row r="4530">
          <cell r="F4530">
            <v>82577</v>
          </cell>
          <cell r="G4530">
            <v>82577</v>
          </cell>
          <cell r="H4530">
            <v>61881.84</v>
          </cell>
          <cell r="I4530">
            <v>2846.02</v>
          </cell>
          <cell r="AY4530">
            <v>0</v>
          </cell>
          <cell r="CK4530">
            <v>0</v>
          </cell>
          <cell r="CL4530">
            <v>0</v>
          </cell>
          <cell r="CM4530">
            <v>0</v>
          </cell>
        </row>
        <row r="4531">
          <cell r="F4531">
            <v>58750</v>
          </cell>
          <cell r="G4531">
            <v>58750</v>
          </cell>
          <cell r="H4531">
            <v>45725.16</v>
          </cell>
          <cell r="I4531">
            <v>2578.29</v>
          </cell>
          <cell r="AY4531">
            <v>172.54</v>
          </cell>
          <cell r="CK4531">
            <v>0</v>
          </cell>
          <cell r="CL4531">
            <v>0</v>
          </cell>
          <cell r="CM4531">
            <v>0</v>
          </cell>
        </row>
        <row r="4532">
          <cell r="F4532">
            <v>55000</v>
          </cell>
          <cell r="G4532">
            <v>95000</v>
          </cell>
          <cell r="H4532">
            <v>90176.87</v>
          </cell>
          <cell r="I4532">
            <v>3126.82</v>
          </cell>
          <cell r="AY4532">
            <v>47</v>
          </cell>
          <cell r="CK4532">
            <v>0</v>
          </cell>
          <cell r="CL4532">
            <v>0</v>
          </cell>
          <cell r="CM4532">
            <v>0</v>
          </cell>
        </row>
        <row r="4533">
          <cell r="F4533">
            <v>0</v>
          </cell>
          <cell r="G4533">
            <v>40000</v>
          </cell>
          <cell r="H4533">
            <v>17798.82</v>
          </cell>
          <cell r="I4533">
            <v>0</v>
          </cell>
          <cell r="AY4533">
            <v>0</v>
          </cell>
          <cell r="CK4533">
            <v>0</v>
          </cell>
          <cell r="CL4533">
            <v>0</v>
          </cell>
          <cell r="CM4533">
            <v>0</v>
          </cell>
        </row>
        <row r="4534">
          <cell r="F4534">
            <v>1000</v>
          </cell>
          <cell r="G4534">
            <v>1000</v>
          </cell>
          <cell r="H4534">
            <v>885.09</v>
          </cell>
          <cell r="I4534">
            <v>0</v>
          </cell>
          <cell r="AY4534">
            <v>0</v>
          </cell>
          <cell r="CK4534">
            <v>0</v>
          </cell>
          <cell r="CL4534">
            <v>0</v>
          </cell>
          <cell r="CM4534">
            <v>0</v>
          </cell>
        </row>
        <row r="4535">
          <cell r="F4535">
            <v>125847</v>
          </cell>
          <cell r="G4535">
            <v>285660</v>
          </cell>
          <cell r="H4535">
            <v>221327.64</v>
          </cell>
          <cell r="I4535">
            <v>1133.23</v>
          </cell>
          <cell r="AY4535">
            <v>0</v>
          </cell>
          <cell r="CK4535">
            <v>0</v>
          </cell>
          <cell r="CL4535">
            <v>0</v>
          </cell>
          <cell r="CM4535">
            <v>0</v>
          </cell>
        </row>
        <row r="4536">
          <cell r="F4536">
            <v>0</v>
          </cell>
          <cell r="G4536">
            <v>30000</v>
          </cell>
          <cell r="H4536">
            <v>22897.46</v>
          </cell>
          <cell r="I4536">
            <v>2796.41</v>
          </cell>
          <cell r="AY4536">
            <v>0</v>
          </cell>
          <cell r="CK4536">
            <v>0</v>
          </cell>
          <cell r="CL4536">
            <v>0</v>
          </cell>
          <cell r="CM4536">
            <v>0</v>
          </cell>
        </row>
        <row r="4537">
          <cell r="F4537">
            <v>130077</v>
          </cell>
          <cell r="G4537">
            <v>130077</v>
          </cell>
          <cell r="H4537">
            <v>57919.12</v>
          </cell>
          <cell r="I4537">
            <v>3703.18</v>
          </cell>
          <cell r="AY4537">
            <v>820.17</v>
          </cell>
          <cell r="CK4537">
            <v>0</v>
          </cell>
          <cell r="CL4537">
            <v>0</v>
          </cell>
          <cell r="CM4537">
            <v>0</v>
          </cell>
        </row>
        <row r="4538">
          <cell r="F4538">
            <v>4689</v>
          </cell>
          <cell r="G4538">
            <v>4689</v>
          </cell>
          <cell r="H4538">
            <v>4305.25</v>
          </cell>
          <cell r="I4538">
            <v>42.56</v>
          </cell>
          <cell r="AY4538">
            <v>0</v>
          </cell>
          <cell r="CK4538">
            <v>0</v>
          </cell>
          <cell r="CL4538">
            <v>0</v>
          </cell>
          <cell r="CM4538">
            <v>0</v>
          </cell>
        </row>
        <row r="4539">
          <cell r="F4539">
            <v>54648</v>
          </cell>
          <cell r="G4539">
            <v>7648</v>
          </cell>
          <cell r="H4539">
            <v>2530</v>
          </cell>
          <cell r="I4539">
            <v>0</v>
          </cell>
          <cell r="AY4539">
            <v>0</v>
          </cell>
          <cell r="CK4539">
            <v>0</v>
          </cell>
          <cell r="CL4539">
            <v>0</v>
          </cell>
          <cell r="CM4539">
            <v>0</v>
          </cell>
        </row>
        <row r="4540">
          <cell r="F4540">
            <v>3749</v>
          </cell>
          <cell r="G4540">
            <v>3749</v>
          </cell>
          <cell r="H4540">
            <v>3622.08</v>
          </cell>
          <cell r="I4540">
            <v>0</v>
          </cell>
          <cell r="AY4540">
            <v>0</v>
          </cell>
          <cell r="CK4540">
            <v>0</v>
          </cell>
          <cell r="CL4540">
            <v>0</v>
          </cell>
          <cell r="CM4540">
            <v>0</v>
          </cell>
        </row>
        <row r="4541">
          <cell r="F4541">
            <v>0</v>
          </cell>
          <cell r="G4541">
            <v>16000</v>
          </cell>
          <cell r="H4541">
            <v>8993</v>
          </cell>
          <cell r="I4541">
            <v>0</v>
          </cell>
          <cell r="AY4541">
            <v>0</v>
          </cell>
          <cell r="CK4541">
            <v>0</v>
          </cell>
          <cell r="CL4541">
            <v>0</v>
          </cell>
          <cell r="CM4541">
            <v>0</v>
          </cell>
        </row>
        <row r="4542">
          <cell r="F4542">
            <v>0</v>
          </cell>
          <cell r="G4542">
            <v>45000</v>
          </cell>
          <cell r="H4542">
            <v>34362</v>
          </cell>
          <cell r="I4542">
            <v>0</v>
          </cell>
          <cell r="AY4542">
            <v>0</v>
          </cell>
          <cell r="CK4542">
            <v>0</v>
          </cell>
          <cell r="CL4542">
            <v>0</v>
          </cell>
          <cell r="CM4542">
            <v>0</v>
          </cell>
        </row>
        <row r="4543">
          <cell r="F4543">
            <v>0</v>
          </cell>
          <cell r="G4543">
            <v>15000</v>
          </cell>
          <cell r="H4543">
            <v>13938</v>
          </cell>
          <cell r="I4543">
            <v>0</v>
          </cell>
          <cell r="AY4543">
            <v>0</v>
          </cell>
          <cell r="CK4543">
            <v>0</v>
          </cell>
          <cell r="CL4543">
            <v>0</v>
          </cell>
          <cell r="CM4543">
            <v>0</v>
          </cell>
        </row>
        <row r="4544">
          <cell r="F4544">
            <v>0</v>
          </cell>
          <cell r="G4544">
            <v>2500</v>
          </cell>
          <cell r="H4544">
            <v>1382.3</v>
          </cell>
          <cell r="I4544">
            <v>0</v>
          </cell>
          <cell r="AY4544">
            <v>0</v>
          </cell>
          <cell r="CK4544">
            <v>0</v>
          </cell>
          <cell r="CL4544">
            <v>0</v>
          </cell>
          <cell r="CM4544">
            <v>0</v>
          </cell>
        </row>
        <row r="4545">
          <cell r="F4545">
            <v>0</v>
          </cell>
          <cell r="G4545">
            <v>2500</v>
          </cell>
          <cell r="H4545">
            <v>2200</v>
          </cell>
          <cell r="I4545">
            <v>0</v>
          </cell>
          <cell r="AY4545">
            <v>0</v>
          </cell>
          <cell r="CK4545">
            <v>0</v>
          </cell>
          <cell r="CL4545">
            <v>0</v>
          </cell>
          <cell r="CM4545">
            <v>0</v>
          </cell>
        </row>
        <row r="4546">
          <cell r="F4546">
            <v>3883644</v>
          </cell>
          <cell r="G4546">
            <v>3883644</v>
          </cell>
          <cell r="H4546">
            <v>2933535.17</v>
          </cell>
          <cell r="I4546">
            <v>0</v>
          </cell>
          <cell r="AY4546">
            <v>336647.9</v>
          </cell>
          <cell r="CK4546">
            <v>0</v>
          </cell>
          <cell r="CL4546">
            <v>0</v>
          </cell>
          <cell r="CM4546">
            <v>0</v>
          </cell>
        </row>
        <row r="4547">
          <cell r="F4547">
            <v>0</v>
          </cell>
          <cell r="G4547">
            <v>101744.57</v>
          </cell>
          <cell r="H4547">
            <v>101744.57</v>
          </cell>
          <cell r="I4547">
            <v>0</v>
          </cell>
          <cell r="AY4547">
            <v>0</v>
          </cell>
          <cell r="CK4547">
            <v>0</v>
          </cell>
          <cell r="CL4547">
            <v>0</v>
          </cell>
          <cell r="CM4547">
            <v>0</v>
          </cell>
        </row>
        <row r="4548">
          <cell r="F4548">
            <v>109268</v>
          </cell>
          <cell r="G4548">
            <v>110023</v>
          </cell>
          <cell r="H4548">
            <v>97098.77</v>
          </cell>
          <cell r="I4548">
            <v>0</v>
          </cell>
          <cell r="AY4548">
            <v>10135</v>
          </cell>
          <cell r="CK4548">
            <v>0</v>
          </cell>
          <cell r="CL4548">
            <v>0</v>
          </cell>
          <cell r="CM4548">
            <v>0</v>
          </cell>
        </row>
        <row r="4549">
          <cell r="F4549">
            <v>298883</v>
          </cell>
          <cell r="G4549">
            <v>298883</v>
          </cell>
          <cell r="H4549">
            <v>150723.76999999999</v>
          </cell>
          <cell r="I4549">
            <v>0</v>
          </cell>
          <cell r="AY4549">
            <v>540.55999999999995</v>
          </cell>
          <cell r="CK4549">
            <v>0</v>
          </cell>
          <cell r="CL4549">
            <v>0</v>
          </cell>
          <cell r="CM4549">
            <v>0</v>
          </cell>
        </row>
        <row r="4550">
          <cell r="F4550">
            <v>777672</v>
          </cell>
          <cell r="G4550">
            <v>777672</v>
          </cell>
          <cell r="H4550">
            <v>5971.63</v>
          </cell>
          <cell r="I4550">
            <v>0</v>
          </cell>
          <cell r="AY4550">
            <v>0</v>
          </cell>
          <cell r="CK4550">
            <v>0</v>
          </cell>
          <cell r="CL4550">
            <v>0</v>
          </cell>
          <cell r="CM4550">
            <v>0</v>
          </cell>
        </row>
        <row r="4551">
          <cell r="F4551">
            <v>1079</v>
          </cell>
          <cell r="G4551">
            <v>1079</v>
          </cell>
          <cell r="H4551">
            <v>0</v>
          </cell>
          <cell r="I4551">
            <v>0</v>
          </cell>
          <cell r="AY4551">
            <v>0</v>
          </cell>
          <cell r="CK4551">
            <v>0</v>
          </cell>
          <cell r="CL4551">
            <v>0</v>
          </cell>
          <cell r="CM4551">
            <v>0</v>
          </cell>
        </row>
        <row r="4552">
          <cell r="F4552">
            <v>539294</v>
          </cell>
          <cell r="G4552">
            <v>539294</v>
          </cell>
          <cell r="H4552">
            <v>395327.99</v>
          </cell>
          <cell r="I4552">
            <v>0</v>
          </cell>
          <cell r="AY4552">
            <v>46342.97</v>
          </cell>
          <cell r="CK4552">
            <v>0</v>
          </cell>
          <cell r="CL4552">
            <v>0</v>
          </cell>
          <cell r="CM4552">
            <v>0</v>
          </cell>
        </row>
        <row r="4553">
          <cell r="F4553">
            <v>91229</v>
          </cell>
          <cell r="G4553">
            <v>91229</v>
          </cell>
          <cell r="H4553">
            <v>68624.08</v>
          </cell>
          <cell r="I4553">
            <v>0</v>
          </cell>
          <cell r="AY4553">
            <v>8039.85</v>
          </cell>
          <cell r="CK4553">
            <v>0</v>
          </cell>
          <cell r="CL4553">
            <v>0</v>
          </cell>
          <cell r="CM4553">
            <v>0</v>
          </cell>
        </row>
        <row r="4554">
          <cell r="F4554">
            <v>125400</v>
          </cell>
          <cell r="G4554">
            <v>125400</v>
          </cell>
          <cell r="H4554">
            <v>93268.5</v>
          </cell>
          <cell r="I4554">
            <v>0</v>
          </cell>
          <cell r="AY4554">
            <v>11115</v>
          </cell>
          <cell r="CK4554">
            <v>0</v>
          </cell>
          <cell r="CL4554">
            <v>0</v>
          </cell>
          <cell r="CM4554">
            <v>0</v>
          </cell>
        </row>
        <row r="4555">
          <cell r="F4555">
            <v>88783</v>
          </cell>
          <cell r="G4555">
            <v>91068.76</v>
          </cell>
          <cell r="H4555">
            <v>91068.76</v>
          </cell>
          <cell r="I4555">
            <v>0</v>
          </cell>
          <cell r="AY4555">
            <v>0</v>
          </cell>
          <cell r="CK4555">
            <v>0</v>
          </cell>
          <cell r="CL4555">
            <v>0</v>
          </cell>
          <cell r="CM4555">
            <v>0</v>
          </cell>
        </row>
        <row r="4556">
          <cell r="F4556">
            <v>539683</v>
          </cell>
          <cell r="G4556">
            <v>539683</v>
          </cell>
          <cell r="H4556">
            <v>359774.87</v>
          </cell>
          <cell r="I4556">
            <v>0</v>
          </cell>
          <cell r="AY4556">
            <v>38565.07</v>
          </cell>
          <cell r="CK4556">
            <v>0</v>
          </cell>
          <cell r="CL4556">
            <v>0</v>
          </cell>
          <cell r="CM4556">
            <v>0</v>
          </cell>
        </row>
        <row r="4557">
          <cell r="F4557">
            <v>23715</v>
          </cell>
          <cell r="G4557">
            <v>23715</v>
          </cell>
          <cell r="H4557">
            <v>11100.9</v>
          </cell>
          <cell r="I4557">
            <v>0</v>
          </cell>
          <cell r="AY4557">
            <v>0</v>
          </cell>
          <cell r="CK4557">
            <v>0</v>
          </cell>
          <cell r="CL4557">
            <v>0</v>
          </cell>
          <cell r="CM4557">
            <v>0</v>
          </cell>
        </row>
        <row r="4558">
          <cell r="F4558">
            <v>12194</v>
          </cell>
          <cell r="G4558">
            <v>12194</v>
          </cell>
          <cell r="H4558">
            <v>8926</v>
          </cell>
          <cell r="I4558">
            <v>0</v>
          </cell>
          <cell r="AY4558">
            <v>1089.3599999999999</v>
          </cell>
          <cell r="CK4558">
            <v>0</v>
          </cell>
          <cell r="CL4558">
            <v>0</v>
          </cell>
          <cell r="CM4558">
            <v>0</v>
          </cell>
        </row>
        <row r="4559">
          <cell r="F4559">
            <v>3427</v>
          </cell>
          <cell r="G4559">
            <v>4072</v>
          </cell>
          <cell r="H4559">
            <v>3980.89</v>
          </cell>
          <cell r="I4559">
            <v>0</v>
          </cell>
          <cell r="AY4559">
            <v>0</v>
          </cell>
          <cell r="CK4559">
            <v>0</v>
          </cell>
          <cell r="CL4559">
            <v>0</v>
          </cell>
          <cell r="CM4559">
            <v>0</v>
          </cell>
        </row>
        <row r="4560">
          <cell r="F4560">
            <v>66000</v>
          </cell>
          <cell r="G4560">
            <v>66000</v>
          </cell>
          <cell r="H4560">
            <v>18819.12</v>
          </cell>
          <cell r="I4560">
            <v>6611.75</v>
          </cell>
          <cell r="AY4560">
            <v>0</v>
          </cell>
          <cell r="CK4560">
            <v>0</v>
          </cell>
          <cell r="CL4560">
            <v>0</v>
          </cell>
          <cell r="CM4560">
            <v>0</v>
          </cell>
        </row>
        <row r="4561">
          <cell r="F4561">
            <v>9257</v>
          </cell>
          <cell r="G4561">
            <v>9257</v>
          </cell>
          <cell r="H4561">
            <v>6999.14</v>
          </cell>
          <cell r="I4561">
            <v>2103.4</v>
          </cell>
          <cell r="AY4561">
            <v>95</v>
          </cell>
          <cell r="CK4561">
            <v>0</v>
          </cell>
          <cell r="CL4561">
            <v>0</v>
          </cell>
          <cell r="CM4561">
            <v>0</v>
          </cell>
        </row>
        <row r="4562">
          <cell r="F4562">
            <v>3901</v>
          </cell>
          <cell r="G4562">
            <v>3901</v>
          </cell>
          <cell r="H4562">
            <v>1730</v>
          </cell>
          <cell r="I4562">
            <v>325</v>
          </cell>
          <cell r="AY4562">
            <v>65</v>
          </cell>
          <cell r="CK4562">
            <v>0</v>
          </cell>
          <cell r="CL4562">
            <v>0</v>
          </cell>
          <cell r="CM4562">
            <v>0</v>
          </cell>
        </row>
        <row r="4563">
          <cell r="F4563">
            <v>3412</v>
          </cell>
          <cell r="G4563">
            <v>3412</v>
          </cell>
          <cell r="H4563">
            <v>0</v>
          </cell>
          <cell r="I4563">
            <v>0</v>
          </cell>
          <cell r="AY4563">
            <v>0</v>
          </cell>
          <cell r="CK4563">
            <v>0</v>
          </cell>
          <cell r="CL4563">
            <v>0</v>
          </cell>
          <cell r="CM4563">
            <v>0</v>
          </cell>
        </row>
        <row r="4564">
          <cell r="F4564">
            <v>9963</v>
          </cell>
          <cell r="G4564">
            <v>9963</v>
          </cell>
          <cell r="H4564">
            <v>0</v>
          </cell>
          <cell r="I4564">
            <v>0</v>
          </cell>
          <cell r="AY4564">
            <v>0</v>
          </cell>
          <cell r="CK4564">
            <v>0</v>
          </cell>
          <cell r="CL4564">
            <v>0</v>
          </cell>
          <cell r="CM4564">
            <v>0</v>
          </cell>
        </row>
        <row r="4565">
          <cell r="F4565">
            <v>35631</v>
          </cell>
          <cell r="G4565">
            <v>24131</v>
          </cell>
          <cell r="H4565">
            <v>14133.94</v>
          </cell>
          <cell r="I4565">
            <v>4705.38</v>
          </cell>
          <cell r="AY4565">
            <v>0</v>
          </cell>
          <cell r="CK4565">
            <v>0</v>
          </cell>
          <cell r="CL4565">
            <v>0</v>
          </cell>
          <cell r="CM4565">
            <v>0</v>
          </cell>
        </row>
        <row r="4566">
          <cell r="F4566">
            <v>14153</v>
          </cell>
          <cell r="G4566">
            <v>41513</v>
          </cell>
          <cell r="H4566">
            <v>38837.550000000003</v>
          </cell>
          <cell r="I4566">
            <v>0</v>
          </cell>
          <cell r="AY4566">
            <v>0</v>
          </cell>
          <cell r="CK4566">
            <v>0</v>
          </cell>
          <cell r="CL4566">
            <v>0</v>
          </cell>
          <cell r="CM4566">
            <v>0</v>
          </cell>
        </row>
        <row r="4567">
          <cell r="F4567">
            <v>3865</v>
          </cell>
          <cell r="G4567">
            <v>3865</v>
          </cell>
          <cell r="H4567">
            <v>2114.8000000000002</v>
          </cell>
          <cell r="I4567">
            <v>399</v>
          </cell>
          <cell r="AY4567">
            <v>0</v>
          </cell>
          <cell r="CK4567">
            <v>0</v>
          </cell>
          <cell r="CL4567">
            <v>0</v>
          </cell>
          <cell r="CM4567">
            <v>0</v>
          </cell>
        </row>
        <row r="4568">
          <cell r="F4568">
            <v>3436</v>
          </cell>
          <cell r="G4568">
            <v>3436</v>
          </cell>
          <cell r="H4568">
            <v>860.02</v>
          </cell>
          <cell r="I4568">
            <v>0</v>
          </cell>
          <cell r="AY4568">
            <v>0</v>
          </cell>
          <cell r="CK4568">
            <v>0</v>
          </cell>
          <cell r="CL4568">
            <v>0</v>
          </cell>
          <cell r="CM4568">
            <v>0</v>
          </cell>
        </row>
        <row r="4569">
          <cell r="F4569">
            <v>18176</v>
          </cell>
          <cell r="G4569">
            <v>16708.310000000001</v>
          </cell>
          <cell r="H4569">
            <v>6635.08</v>
          </cell>
          <cell r="I4569">
            <v>226.92</v>
          </cell>
          <cell r="AY4569">
            <v>448.77</v>
          </cell>
          <cell r="CK4569">
            <v>0</v>
          </cell>
          <cell r="CL4569">
            <v>0</v>
          </cell>
          <cell r="CM4569">
            <v>0</v>
          </cell>
        </row>
        <row r="4570">
          <cell r="F4570">
            <v>6434544</v>
          </cell>
          <cell r="G4570">
            <v>1463035.85</v>
          </cell>
          <cell r="H4570">
            <v>1463035.85</v>
          </cell>
          <cell r="I4570">
            <v>0</v>
          </cell>
          <cell r="AY4570">
            <v>602297.64</v>
          </cell>
          <cell r="CK4570">
            <v>0</v>
          </cell>
          <cell r="CL4570">
            <v>0</v>
          </cell>
          <cell r="CM4570">
            <v>0</v>
          </cell>
        </row>
        <row r="4571">
          <cell r="F4571">
            <v>682671</v>
          </cell>
          <cell r="G4571">
            <v>145178.84</v>
          </cell>
          <cell r="H4571">
            <v>145178.84</v>
          </cell>
          <cell r="I4571">
            <v>0</v>
          </cell>
          <cell r="AY4571">
            <v>59950.34</v>
          </cell>
          <cell r="CK4571">
            <v>0</v>
          </cell>
          <cell r="CL4571">
            <v>0</v>
          </cell>
          <cell r="CM4571">
            <v>0</v>
          </cell>
        </row>
        <row r="4572">
          <cell r="F4572">
            <v>586475</v>
          </cell>
          <cell r="G4572">
            <v>14882.61</v>
          </cell>
          <cell r="H4572">
            <v>14882.61</v>
          </cell>
          <cell r="I4572">
            <v>0</v>
          </cell>
          <cell r="AY4572">
            <v>12632.2</v>
          </cell>
          <cell r="CK4572">
            <v>0</v>
          </cell>
          <cell r="CL4572">
            <v>0</v>
          </cell>
          <cell r="CM4572">
            <v>0</v>
          </cell>
        </row>
        <row r="4573">
          <cell r="F4573">
            <v>1386490</v>
          </cell>
          <cell r="G4573">
            <v>6337.77</v>
          </cell>
          <cell r="H4573">
            <v>6337.77</v>
          </cell>
          <cell r="I4573">
            <v>0</v>
          </cell>
          <cell r="AY4573">
            <v>0</v>
          </cell>
          <cell r="CK4573">
            <v>0</v>
          </cell>
          <cell r="CL4573">
            <v>0</v>
          </cell>
          <cell r="CM4573">
            <v>0</v>
          </cell>
        </row>
        <row r="4574">
          <cell r="F4574">
            <v>262291</v>
          </cell>
          <cell r="G4574">
            <v>194405.08</v>
          </cell>
          <cell r="H4574">
            <v>194405.08</v>
          </cell>
          <cell r="I4574">
            <v>0</v>
          </cell>
          <cell r="AY4574">
            <v>50904.11</v>
          </cell>
          <cell r="CK4574">
            <v>0</v>
          </cell>
          <cell r="CL4574">
            <v>0</v>
          </cell>
          <cell r="CM4574">
            <v>0</v>
          </cell>
        </row>
        <row r="4575">
          <cell r="F4575">
            <v>0</v>
          </cell>
          <cell r="G4575">
            <v>555670.04</v>
          </cell>
          <cell r="H4575">
            <v>555670.04</v>
          </cell>
          <cell r="I4575">
            <v>0</v>
          </cell>
          <cell r="AY4575">
            <v>0</v>
          </cell>
          <cell r="CK4575">
            <v>0</v>
          </cell>
          <cell r="CL4575">
            <v>0</v>
          </cell>
          <cell r="CM4575">
            <v>0</v>
          </cell>
        </row>
        <row r="4576">
          <cell r="F4576">
            <v>1086999</v>
          </cell>
          <cell r="G4576">
            <v>212472.95</v>
          </cell>
          <cell r="H4576">
            <v>209550.01</v>
          </cell>
          <cell r="I4576">
            <v>0</v>
          </cell>
          <cell r="AY4576">
            <v>89400.02</v>
          </cell>
          <cell r="CK4576">
            <v>0</v>
          </cell>
          <cell r="CL4576">
            <v>0</v>
          </cell>
          <cell r="CM4576">
            <v>0</v>
          </cell>
        </row>
        <row r="4577">
          <cell r="F4577">
            <v>175474</v>
          </cell>
          <cell r="G4577">
            <v>34716.97</v>
          </cell>
          <cell r="H4577">
            <v>34716.97</v>
          </cell>
          <cell r="I4577">
            <v>0</v>
          </cell>
          <cell r="AY4577">
            <v>14647.62</v>
          </cell>
          <cell r="CK4577">
            <v>0</v>
          </cell>
          <cell r="CL4577">
            <v>0</v>
          </cell>
          <cell r="CM4577">
            <v>0</v>
          </cell>
        </row>
        <row r="4578">
          <cell r="F4578">
            <v>356400</v>
          </cell>
          <cell r="G4578">
            <v>76872.899999999994</v>
          </cell>
          <cell r="H4578">
            <v>76872.899999999994</v>
          </cell>
          <cell r="I4578">
            <v>0</v>
          </cell>
          <cell r="AY4578">
            <v>31270.2</v>
          </cell>
          <cell r="CK4578">
            <v>0</v>
          </cell>
          <cell r="CL4578">
            <v>0</v>
          </cell>
          <cell r="CM4578">
            <v>0</v>
          </cell>
        </row>
        <row r="4579">
          <cell r="F4579">
            <v>158362</v>
          </cell>
          <cell r="G4579">
            <v>0</v>
          </cell>
          <cell r="H4579">
            <v>0</v>
          </cell>
          <cell r="I4579">
            <v>0</v>
          </cell>
          <cell r="AY4579">
            <v>0</v>
          </cell>
          <cell r="CK4579">
            <v>0</v>
          </cell>
          <cell r="CL4579">
            <v>0</v>
          </cell>
          <cell r="CM4579">
            <v>0</v>
          </cell>
        </row>
        <row r="4580">
          <cell r="F4580">
            <v>888536</v>
          </cell>
          <cell r="G4580">
            <v>223425.2</v>
          </cell>
          <cell r="H4580">
            <v>223425.2</v>
          </cell>
          <cell r="I4580">
            <v>0</v>
          </cell>
          <cell r="AY4580">
            <v>75482.429999999993</v>
          </cell>
          <cell r="CK4580">
            <v>0</v>
          </cell>
          <cell r="CL4580">
            <v>0</v>
          </cell>
          <cell r="CM4580">
            <v>0</v>
          </cell>
        </row>
        <row r="4581">
          <cell r="F4581">
            <v>48023</v>
          </cell>
          <cell r="G4581">
            <v>9453.77</v>
          </cell>
          <cell r="H4581">
            <v>9453.77</v>
          </cell>
          <cell r="I4581">
            <v>0</v>
          </cell>
          <cell r="AY4581">
            <v>0</v>
          </cell>
          <cell r="CK4581">
            <v>0</v>
          </cell>
          <cell r="CL4581">
            <v>0</v>
          </cell>
          <cell r="CM4581">
            <v>0</v>
          </cell>
        </row>
        <row r="4582">
          <cell r="F4582">
            <v>286642</v>
          </cell>
          <cell r="G4582">
            <v>84512.320000000007</v>
          </cell>
          <cell r="H4582">
            <v>84512.320000000007</v>
          </cell>
          <cell r="I4582">
            <v>0</v>
          </cell>
          <cell r="AY4582">
            <v>18649.919999999998</v>
          </cell>
          <cell r="CK4582">
            <v>0</v>
          </cell>
          <cell r="CL4582">
            <v>0</v>
          </cell>
          <cell r="CM4582">
            <v>0</v>
          </cell>
        </row>
        <row r="4583">
          <cell r="F4583">
            <v>268200</v>
          </cell>
          <cell r="G4583">
            <v>53332.57</v>
          </cell>
          <cell r="H4583">
            <v>53332.57</v>
          </cell>
          <cell r="I4583">
            <v>0</v>
          </cell>
          <cell r="AY4583">
            <v>16749.27</v>
          </cell>
          <cell r="CK4583">
            <v>0</v>
          </cell>
          <cell r="CL4583">
            <v>0</v>
          </cell>
          <cell r="CM4583">
            <v>0</v>
          </cell>
        </row>
        <row r="4584">
          <cell r="F4584">
            <v>51975</v>
          </cell>
          <cell r="G4584">
            <v>3607.25</v>
          </cell>
          <cell r="H4584">
            <v>3607.25</v>
          </cell>
          <cell r="I4584">
            <v>0</v>
          </cell>
          <cell r="AY4584">
            <v>0</v>
          </cell>
          <cell r="CK4584">
            <v>0</v>
          </cell>
          <cell r="CL4584">
            <v>0</v>
          </cell>
          <cell r="CM4584">
            <v>0</v>
          </cell>
        </row>
        <row r="4585">
          <cell r="F4585">
            <v>350</v>
          </cell>
          <cell r="G4585">
            <v>0</v>
          </cell>
          <cell r="H4585">
            <v>0</v>
          </cell>
          <cell r="I4585">
            <v>0</v>
          </cell>
          <cell r="AY4585">
            <v>0</v>
          </cell>
          <cell r="CK4585">
            <v>0</v>
          </cell>
          <cell r="CL4585">
            <v>0</v>
          </cell>
          <cell r="CM4585">
            <v>0</v>
          </cell>
        </row>
        <row r="4586">
          <cell r="F4586">
            <v>557</v>
          </cell>
          <cell r="G4586">
            <v>362.95</v>
          </cell>
          <cell r="H4586">
            <v>362.95</v>
          </cell>
          <cell r="I4586">
            <v>0</v>
          </cell>
          <cell r="AY4586">
            <v>149.15</v>
          </cell>
          <cell r="CK4586">
            <v>0</v>
          </cell>
          <cell r="CL4586">
            <v>0</v>
          </cell>
          <cell r="CM4586">
            <v>0</v>
          </cell>
        </row>
        <row r="4587">
          <cell r="F4587">
            <v>4099</v>
          </cell>
          <cell r="G4587">
            <v>1</v>
          </cell>
          <cell r="H4587">
            <v>0</v>
          </cell>
          <cell r="I4587">
            <v>0</v>
          </cell>
          <cell r="AY4587">
            <v>0</v>
          </cell>
          <cell r="CK4587">
            <v>0</v>
          </cell>
          <cell r="CL4587">
            <v>0</v>
          </cell>
          <cell r="CM4587">
            <v>0</v>
          </cell>
        </row>
        <row r="4588">
          <cell r="F4588">
            <v>19263</v>
          </cell>
          <cell r="G4588">
            <v>0</v>
          </cell>
          <cell r="H4588">
            <v>0</v>
          </cell>
          <cell r="I4588">
            <v>0</v>
          </cell>
          <cell r="AY4588">
            <v>0</v>
          </cell>
          <cell r="CK4588">
            <v>0</v>
          </cell>
          <cell r="CL4588">
            <v>0</v>
          </cell>
          <cell r="CM4588">
            <v>0</v>
          </cell>
        </row>
        <row r="4589">
          <cell r="F4589">
            <v>405851</v>
          </cell>
          <cell r="G4589">
            <v>137988.14000000001</v>
          </cell>
          <cell r="H4589">
            <v>68078.64</v>
          </cell>
          <cell r="I4589">
            <v>69908.5</v>
          </cell>
          <cell r="AY4589">
            <v>170.36</v>
          </cell>
          <cell r="CK4589">
            <v>0</v>
          </cell>
          <cell r="CL4589">
            <v>0</v>
          </cell>
          <cell r="CM4589">
            <v>0</v>
          </cell>
        </row>
        <row r="4590">
          <cell r="F4590">
            <v>27000</v>
          </cell>
          <cell r="G4590">
            <v>237.01</v>
          </cell>
          <cell r="H4590">
            <v>235.01</v>
          </cell>
          <cell r="I4590">
            <v>2</v>
          </cell>
          <cell r="AY4590">
            <v>0</v>
          </cell>
          <cell r="CK4590">
            <v>0</v>
          </cell>
          <cell r="CL4590">
            <v>0</v>
          </cell>
          <cell r="CM4590">
            <v>0</v>
          </cell>
        </row>
        <row r="4591">
          <cell r="F4591">
            <v>12504</v>
          </cell>
          <cell r="G4591">
            <v>4672.25</v>
          </cell>
          <cell r="H4591">
            <v>4672.25</v>
          </cell>
          <cell r="I4591">
            <v>0</v>
          </cell>
          <cell r="AY4591">
            <v>0</v>
          </cell>
          <cell r="CK4591">
            <v>0</v>
          </cell>
          <cell r="CL4591">
            <v>0</v>
          </cell>
          <cell r="CM4591">
            <v>0</v>
          </cell>
        </row>
        <row r="4592">
          <cell r="F4592">
            <v>100906</v>
          </cell>
          <cell r="G4592">
            <v>11199.38</v>
          </cell>
          <cell r="H4592">
            <v>11199.38</v>
          </cell>
          <cell r="I4592">
            <v>0</v>
          </cell>
          <cell r="AY4592">
            <v>0</v>
          </cell>
          <cell r="CK4592">
            <v>0</v>
          </cell>
          <cell r="CL4592">
            <v>0</v>
          </cell>
          <cell r="CM4592">
            <v>0</v>
          </cell>
        </row>
        <row r="4593">
          <cell r="F4593">
            <v>54105</v>
          </cell>
          <cell r="G4593">
            <v>6817.71</v>
          </cell>
          <cell r="H4593">
            <v>6817.71</v>
          </cell>
          <cell r="I4593">
            <v>0</v>
          </cell>
          <cell r="AY4593">
            <v>190.92</v>
          </cell>
          <cell r="CK4593">
            <v>0</v>
          </cell>
          <cell r="CL4593">
            <v>0</v>
          </cell>
          <cell r="CM4593">
            <v>0</v>
          </cell>
        </row>
        <row r="4594">
          <cell r="F4594">
            <v>10007</v>
          </cell>
          <cell r="G4594">
            <v>3959.6</v>
          </cell>
          <cell r="H4594">
            <v>3959.6</v>
          </cell>
          <cell r="I4594">
            <v>0</v>
          </cell>
          <cell r="AY4594">
            <v>299</v>
          </cell>
          <cell r="CK4594">
            <v>0</v>
          </cell>
          <cell r="CL4594">
            <v>0</v>
          </cell>
          <cell r="CM4594">
            <v>0</v>
          </cell>
        </row>
        <row r="4595">
          <cell r="F4595">
            <v>28489</v>
          </cell>
          <cell r="G4595">
            <v>489.47</v>
          </cell>
          <cell r="H4595">
            <v>489.47</v>
          </cell>
          <cell r="I4595">
            <v>0</v>
          </cell>
          <cell r="AY4595">
            <v>122.47</v>
          </cell>
          <cell r="CK4595">
            <v>0</v>
          </cell>
          <cell r="CL4595">
            <v>0</v>
          </cell>
          <cell r="CM4595">
            <v>0</v>
          </cell>
        </row>
        <row r="4596">
          <cell r="F4596">
            <v>35171</v>
          </cell>
          <cell r="G4596">
            <v>10605.22</v>
          </cell>
          <cell r="H4596">
            <v>10605.22</v>
          </cell>
          <cell r="I4596">
            <v>0</v>
          </cell>
          <cell r="AY4596">
            <v>0</v>
          </cell>
          <cell r="CK4596">
            <v>0</v>
          </cell>
          <cell r="CL4596">
            <v>0</v>
          </cell>
          <cell r="CM4596">
            <v>0</v>
          </cell>
        </row>
        <row r="4597">
          <cell r="F4597">
            <v>11384</v>
          </cell>
          <cell r="G4597">
            <v>8000</v>
          </cell>
          <cell r="H4597">
            <v>8000</v>
          </cell>
          <cell r="I4597">
            <v>0</v>
          </cell>
          <cell r="AY4597">
            <v>0</v>
          </cell>
          <cell r="CK4597">
            <v>0</v>
          </cell>
          <cell r="CL4597">
            <v>0</v>
          </cell>
          <cell r="CM4597">
            <v>0</v>
          </cell>
        </row>
        <row r="4598">
          <cell r="F4598">
            <v>4666</v>
          </cell>
          <cell r="G4598">
            <v>339.1</v>
          </cell>
          <cell r="H4598">
            <v>319</v>
          </cell>
          <cell r="I4598">
            <v>0</v>
          </cell>
          <cell r="AY4598">
            <v>0</v>
          </cell>
          <cell r="CK4598">
            <v>0</v>
          </cell>
          <cell r="CL4598">
            <v>0</v>
          </cell>
          <cell r="CM4598">
            <v>0</v>
          </cell>
        </row>
        <row r="4599">
          <cell r="F4599">
            <v>40859</v>
          </cell>
          <cell r="G4599">
            <v>3048.8</v>
          </cell>
          <cell r="H4599">
            <v>3048.8</v>
          </cell>
          <cell r="I4599">
            <v>0</v>
          </cell>
          <cell r="AY4599">
            <v>0</v>
          </cell>
          <cell r="CK4599">
            <v>0</v>
          </cell>
          <cell r="CL4599">
            <v>0</v>
          </cell>
          <cell r="CM4599">
            <v>0</v>
          </cell>
        </row>
        <row r="4600">
          <cell r="F4600">
            <v>329</v>
          </cell>
          <cell r="G4600">
            <v>0</v>
          </cell>
          <cell r="H4600">
            <v>0</v>
          </cell>
          <cell r="I4600">
            <v>0</v>
          </cell>
          <cell r="AY4600">
            <v>0</v>
          </cell>
          <cell r="CK4600">
            <v>0</v>
          </cell>
          <cell r="CL4600">
            <v>0</v>
          </cell>
          <cell r="CM4600">
            <v>0</v>
          </cell>
        </row>
        <row r="4601">
          <cell r="F4601">
            <v>4602</v>
          </cell>
          <cell r="G4601">
            <v>1189.07</v>
          </cell>
          <cell r="H4601">
            <v>1189.07</v>
          </cell>
          <cell r="I4601">
            <v>0</v>
          </cell>
          <cell r="AY4601">
            <v>0</v>
          </cell>
          <cell r="CK4601">
            <v>0</v>
          </cell>
          <cell r="CL4601">
            <v>0</v>
          </cell>
          <cell r="CM4601">
            <v>0</v>
          </cell>
        </row>
        <row r="4602">
          <cell r="F4602">
            <v>21424</v>
          </cell>
          <cell r="G4602">
            <v>827.78</v>
          </cell>
          <cell r="H4602">
            <v>827.78</v>
          </cell>
          <cell r="I4602">
            <v>0</v>
          </cell>
          <cell r="AY4602">
            <v>0</v>
          </cell>
          <cell r="CK4602">
            <v>0</v>
          </cell>
          <cell r="CL4602">
            <v>0</v>
          </cell>
          <cell r="CM4602">
            <v>0</v>
          </cell>
        </row>
        <row r="4603">
          <cell r="F4603">
            <v>8821</v>
          </cell>
          <cell r="G4603">
            <v>392.5</v>
          </cell>
          <cell r="H4603">
            <v>300.5</v>
          </cell>
          <cell r="I4603">
            <v>92</v>
          </cell>
          <cell r="AY4603">
            <v>0</v>
          </cell>
          <cell r="CK4603">
            <v>0</v>
          </cell>
          <cell r="CL4603">
            <v>0</v>
          </cell>
          <cell r="CM4603">
            <v>0</v>
          </cell>
        </row>
        <row r="4604">
          <cell r="F4604">
            <v>39140</v>
          </cell>
          <cell r="G4604">
            <v>15724.9</v>
          </cell>
          <cell r="H4604">
            <v>14833.92</v>
          </cell>
          <cell r="I4604">
            <v>890.98</v>
          </cell>
          <cell r="AY4604">
            <v>0</v>
          </cell>
          <cell r="CK4604">
            <v>0</v>
          </cell>
          <cell r="CL4604">
            <v>0</v>
          </cell>
          <cell r="CM4604">
            <v>0</v>
          </cell>
        </row>
        <row r="4605">
          <cell r="F4605">
            <v>22199</v>
          </cell>
          <cell r="G4605">
            <v>11008.76</v>
          </cell>
          <cell r="H4605">
            <v>11008.76</v>
          </cell>
          <cell r="I4605">
            <v>0</v>
          </cell>
          <cell r="AY4605">
            <v>2020.67</v>
          </cell>
          <cell r="CK4605">
            <v>0</v>
          </cell>
          <cell r="CL4605">
            <v>0</v>
          </cell>
          <cell r="CM4605">
            <v>0</v>
          </cell>
        </row>
        <row r="4606">
          <cell r="F4606">
            <v>2598</v>
          </cell>
          <cell r="G4606">
            <v>1454</v>
          </cell>
          <cell r="H4606">
            <v>1454</v>
          </cell>
          <cell r="I4606">
            <v>0</v>
          </cell>
          <cell r="AY4606">
            <v>0</v>
          </cell>
          <cell r="CK4606">
            <v>0</v>
          </cell>
          <cell r="CL4606">
            <v>0</v>
          </cell>
          <cell r="CM4606">
            <v>0</v>
          </cell>
        </row>
        <row r="4607">
          <cell r="F4607">
            <v>26780</v>
          </cell>
          <cell r="G4607">
            <v>0</v>
          </cell>
          <cell r="H4607">
            <v>0</v>
          </cell>
          <cell r="I4607">
            <v>0</v>
          </cell>
          <cell r="AY4607">
            <v>0</v>
          </cell>
          <cell r="CK4607">
            <v>0</v>
          </cell>
          <cell r="CL4607">
            <v>0</v>
          </cell>
          <cell r="CM4607">
            <v>0</v>
          </cell>
        </row>
        <row r="4608">
          <cell r="F4608">
            <v>0</v>
          </cell>
          <cell r="G4608">
            <v>2347686.52</v>
          </cell>
          <cell r="H4608">
            <v>1785707.37</v>
          </cell>
          <cell r="I4608">
            <v>0</v>
          </cell>
          <cell r="AY4608">
            <v>0</v>
          </cell>
          <cell r="CK4608">
            <v>0</v>
          </cell>
          <cell r="CL4608">
            <v>0</v>
          </cell>
          <cell r="CM4608">
            <v>0</v>
          </cell>
        </row>
        <row r="4609">
          <cell r="F4609">
            <v>0</v>
          </cell>
          <cell r="G4609">
            <v>590859.16</v>
          </cell>
          <cell r="H4609">
            <v>234947</v>
          </cell>
          <cell r="I4609">
            <v>0</v>
          </cell>
          <cell r="AY4609">
            <v>0</v>
          </cell>
          <cell r="CK4609">
            <v>0</v>
          </cell>
          <cell r="CL4609">
            <v>0</v>
          </cell>
          <cell r="CM4609">
            <v>0</v>
          </cell>
        </row>
        <row r="4610">
          <cell r="F4610">
            <v>0</v>
          </cell>
          <cell r="G4610">
            <v>359815.79</v>
          </cell>
          <cell r="H4610">
            <v>127147.72</v>
          </cell>
          <cell r="I4610">
            <v>0</v>
          </cell>
          <cell r="AY4610">
            <v>0</v>
          </cell>
          <cell r="CK4610">
            <v>0</v>
          </cell>
          <cell r="CL4610">
            <v>0</v>
          </cell>
          <cell r="CM4610">
            <v>0</v>
          </cell>
        </row>
        <row r="4611">
          <cell r="F4611">
            <v>0</v>
          </cell>
          <cell r="G4611">
            <v>674230.26</v>
          </cell>
          <cell r="H4611">
            <v>0</v>
          </cell>
          <cell r="I4611">
            <v>0</v>
          </cell>
          <cell r="AY4611">
            <v>0</v>
          </cell>
          <cell r="CK4611">
            <v>0</v>
          </cell>
          <cell r="CL4611">
            <v>0</v>
          </cell>
          <cell r="CM4611">
            <v>0</v>
          </cell>
        </row>
        <row r="4612">
          <cell r="F4612">
            <v>0</v>
          </cell>
          <cell r="G4612">
            <v>200694.77</v>
          </cell>
          <cell r="H4612">
            <v>200694.77</v>
          </cell>
          <cell r="I4612">
            <v>0</v>
          </cell>
          <cell r="AY4612">
            <v>0</v>
          </cell>
          <cell r="CK4612">
            <v>0</v>
          </cell>
          <cell r="CL4612">
            <v>0</v>
          </cell>
          <cell r="CM4612">
            <v>0</v>
          </cell>
        </row>
        <row r="4614">
          <cell r="F4614">
            <v>0</v>
          </cell>
          <cell r="G4614">
            <v>490848.53</v>
          </cell>
          <cell r="H4614">
            <v>292763.44</v>
          </cell>
          <cell r="I4614">
            <v>0</v>
          </cell>
          <cell r="AY4614">
            <v>0</v>
          </cell>
          <cell r="CK4614">
            <v>0</v>
          </cell>
          <cell r="CL4614">
            <v>0</v>
          </cell>
          <cell r="CM4614">
            <v>0</v>
          </cell>
        </row>
        <row r="4615">
          <cell r="F4615">
            <v>0</v>
          </cell>
          <cell r="G4615">
            <v>77959.929999999993</v>
          </cell>
          <cell r="H4615">
            <v>47768.42</v>
          </cell>
          <cell r="I4615">
            <v>0</v>
          </cell>
          <cell r="AY4615">
            <v>0</v>
          </cell>
          <cell r="CK4615">
            <v>0</v>
          </cell>
          <cell r="CL4615">
            <v>0</v>
          </cell>
          <cell r="CM4615">
            <v>0</v>
          </cell>
        </row>
        <row r="4616">
          <cell r="F4616">
            <v>0</v>
          </cell>
          <cell r="G4616">
            <v>143432.70000000001</v>
          </cell>
          <cell r="H4616">
            <v>98564.7</v>
          </cell>
          <cell r="I4616">
            <v>0</v>
          </cell>
          <cell r="AY4616">
            <v>0</v>
          </cell>
          <cell r="CK4616">
            <v>0</v>
          </cell>
          <cell r="CL4616">
            <v>0</v>
          </cell>
          <cell r="CM4616">
            <v>0</v>
          </cell>
        </row>
        <row r="4617">
          <cell r="F4617">
            <v>0</v>
          </cell>
          <cell r="G4617">
            <v>82214.880000000005</v>
          </cell>
          <cell r="H4617">
            <v>82214.880000000005</v>
          </cell>
          <cell r="I4617">
            <v>0</v>
          </cell>
          <cell r="AY4617">
            <v>0</v>
          </cell>
          <cell r="CK4617">
            <v>0</v>
          </cell>
          <cell r="CL4617">
            <v>0</v>
          </cell>
          <cell r="CM4617">
            <v>0</v>
          </cell>
        </row>
        <row r="4618">
          <cell r="F4618">
            <v>0</v>
          </cell>
          <cell r="G4618">
            <v>419056.28</v>
          </cell>
          <cell r="H4618">
            <v>245926.17</v>
          </cell>
          <cell r="I4618">
            <v>0</v>
          </cell>
          <cell r="AY4618">
            <v>0</v>
          </cell>
          <cell r="CK4618">
            <v>0</v>
          </cell>
          <cell r="CL4618">
            <v>0</v>
          </cell>
          <cell r="CM4618">
            <v>0</v>
          </cell>
        </row>
        <row r="4619">
          <cell r="F4619">
            <v>0</v>
          </cell>
          <cell r="G4619">
            <v>37523.870000000003</v>
          </cell>
          <cell r="H4619">
            <v>7919.52</v>
          </cell>
          <cell r="I4619">
            <v>0</v>
          </cell>
          <cell r="AY4619">
            <v>0</v>
          </cell>
          <cell r="CK4619">
            <v>0</v>
          </cell>
          <cell r="CL4619">
            <v>0</v>
          </cell>
          <cell r="CM4619">
            <v>0</v>
          </cell>
        </row>
        <row r="4620">
          <cell r="F4620">
            <v>0</v>
          </cell>
          <cell r="G4620">
            <v>200660.2</v>
          </cell>
          <cell r="H4620">
            <v>114320.31</v>
          </cell>
          <cell r="I4620">
            <v>0</v>
          </cell>
          <cell r="AY4620">
            <v>0</v>
          </cell>
          <cell r="CK4620">
            <v>0</v>
          </cell>
          <cell r="CL4620">
            <v>0</v>
          </cell>
          <cell r="CM4620">
            <v>0</v>
          </cell>
        </row>
        <row r="4621">
          <cell r="F4621">
            <v>0</v>
          </cell>
          <cell r="G4621">
            <v>208906.15</v>
          </cell>
          <cell r="H4621">
            <v>80243.47</v>
          </cell>
          <cell r="I4621">
            <v>0</v>
          </cell>
          <cell r="AY4621">
            <v>0</v>
          </cell>
          <cell r="CK4621">
            <v>0</v>
          </cell>
          <cell r="CL4621">
            <v>0</v>
          </cell>
          <cell r="CM4621">
            <v>0</v>
          </cell>
        </row>
        <row r="4622"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CK4622">
            <v>0</v>
          </cell>
          <cell r="CL4622">
            <v>0</v>
          </cell>
          <cell r="CM4622">
            <v>0</v>
          </cell>
        </row>
        <row r="4623">
          <cell r="F4623">
            <v>0</v>
          </cell>
          <cell r="G4623">
            <v>7693.37</v>
          </cell>
          <cell r="H4623">
            <v>4346.37</v>
          </cell>
          <cell r="I4623">
            <v>93.93</v>
          </cell>
          <cell r="AY4623">
            <v>0</v>
          </cell>
          <cell r="CK4623">
            <v>0</v>
          </cell>
          <cell r="CL4623">
            <v>0</v>
          </cell>
          <cell r="CM4623">
            <v>0</v>
          </cell>
        </row>
        <row r="4624">
          <cell r="F4624">
            <v>0</v>
          </cell>
          <cell r="G4624">
            <v>350</v>
          </cell>
          <cell r="H4624">
            <v>0</v>
          </cell>
          <cell r="I4624">
            <v>0</v>
          </cell>
          <cell r="AY4624">
            <v>0</v>
          </cell>
          <cell r="CK4624">
            <v>0</v>
          </cell>
          <cell r="CL4624">
            <v>0</v>
          </cell>
          <cell r="CM4624">
            <v>0</v>
          </cell>
        </row>
        <row r="4625">
          <cell r="F4625">
            <v>0</v>
          </cell>
          <cell r="G4625">
            <v>1694.05</v>
          </cell>
          <cell r="H4625">
            <v>1380</v>
          </cell>
          <cell r="I4625">
            <v>0</v>
          </cell>
          <cell r="AY4625">
            <v>0</v>
          </cell>
          <cell r="CK4625">
            <v>0</v>
          </cell>
          <cell r="CL4625">
            <v>0</v>
          </cell>
          <cell r="CM4625">
            <v>0</v>
          </cell>
        </row>
        <row r="4626">
          <cell r="F4626">
            <v>0</v>
          </cell>
          <cell r="G4626">
            <v>1366</v>
          </cell>
          <cell r="H4626">
            <v>292.31</v>
          </cell>
          <cell r="I4626">
            <v>1</v>
          </cell>
          <cell r="AY4626">
            <v>0</v>
          </cell>
          <cell r="CK4626">
            <v>0</v>
          </cell>
          <cell r="CL4626">
            <v>0</v>
          </cell>
          <cell r="CM4626">
            <v>0</v>
          </cell>
        </row>
        <row r="4627">
          <cell r="F4627">
            <v>0</v>
          </cell>
          <cell r="G4627">
            <v>6421</v>
          </cell>
          <cell r="H4627">
            <v>3542</v>
          </cell>
          <cell r="I4627">
            <v>0</v>
          </cell>
          <cell r="AY4627">
            <v>0</v>
          </cell>
          <cell r="CK4627">
            <v>0</v>
          </cell>
          <cell r="CL4627">
            <v>0</v>
          </cell>
          <cell r="CM4627">
            <v>0</v>
          </cell>
        </row>
        <row r="4628">
          <cell r="F4628">
            <v>0</v>
          </cell>
          <cell r="G4628">
            <v>266362.86</v>
          </cell>
          <cell r="H4628">
            <v>53276.04</v>
          </cell>
          <cell r="I4628">
            <v>179645.72</v>
          </cell>
          <cell r="AY4628">
            <v>0</v>
          </cell>
          <cell r="CK4628">
            <v>0</v>
          </cell>
          <cell r="CL4628">
            <v>0</v>
          </cell>
          <cell r="CM4628">
            <v>0</v>
          </cell>
        </row>
        <row r="4629">
          <cell r="F4629">
            <v>0</v>
          </cell>
          <cell r="G4629">
            <v>8762.99</v>
          </cell>
          <cell r="H4629">
            <v>3699.75</v>
          </cell>
          <cell r="I4629">
            <v>99</v>
          </cell>
          <cell r="AY4629">
            <v>0</v>
          </cell>
          <cell r="CK4629">
            <v>0</v>
          </cell>
          <cell r="CL4629">
            <v>0</v>
          </cell>
          <cell r="CM4629">
            <v>0</v>
          </cell>
        </row>
        <row r="4630">
          <cell r="F4630">
            <v>0</v>
          </cell>
          <cell r="G4630">
            <v>7831.75</v>
          </cell>
          <cell r="H4630">
            <v>0</v>
          </cell>
          <cell r="I4630">
            <v>2043.53</v>
          </cell>
          <cell r="AY4630">
            <v>0</v>
          </cell>
          <cell r="CK4630">
            <v>0</v>
          </cell>
          <cell r="CL4630">
            <v>0</v>
          </cell>
          <cell r="CM4630">
            <v>0</v>
          </cell>
        </row>
        <row r="4631">
          <cell r="F4631">
            <v>0</v>
          </cell>
          <cell r="G4631">
            <v>91547.5</v>
          </cell>
          <cell r="H4631">
            <v>82472.929999999993</v>
          </cell>
          <cell r="I4631">
            <v>4600</v>
          </cell>
          <cell r="AY4631">
            <v>0</v>
          </cell>
          <cell r="CK4631">
            <v>0</v>
          </cell>
          <cell r="CL4631">
            <v>0</v>
          </cell>
          <cell r="CM4631">
            <v>0</v>
          </cell>
        </row>
        <row r="4632">
          <cell r="F4632">
            <v>0</v>
          </cell>
          <cell r="G4632">
            <v>12124.59</v>
          </cell>
          <cell r="H4632">
            <v>2046.08</v>
          </cell>
          <cell r="I4632">
            <v>219.9</v>
          </cell>
          <cell r="AY4632">
            <v>0</v>
          </cell>
          <cell r="CK4632">
            <v>0</v>
          </cell>
          <cell r="CL4632">
            <v>0</v>
          </cell>
          <cell r="CM4632">
            <v>0</v>
          </cell>
        </row>
        <row r="4633">
          <cell r="F4633">
            <v>0</v>
          </cell>
          <cell r="G4633">
            <v>6047.4</v>
          </cell>
          <cell r="H4633">
            <v>2623.45</v>
          </cell>
          <cell r="I4633">
            <v>546.25</v>
          </cell>
          <cell r="AY4633">
            <v>0</v>
          </cell>
          <cell r="CK4633">
            <v>0</v>
          </cell>
          <cell r="CL4633">
            <v>0</v>
          </cell>
          <cell r="CM4633">
            <v>0</v>
          </cell>
        </row>
        <row r="4634">
          <cell r="F4634">
            <v>0</v>
          </cell>
          <cell r="G4634">
            <v>9129.0300000000007</v>
          </cell>
          <cell r="H4634">
            <v>250.38</v>
          </cell>
          <cell r="I4634">
            <v>332.53</v>
          </cell>
          <cell r="AY4634">
            <v>0</v>
          </cell>
          <cell r="CK4634">
            <v>0</v>
          </cell>
          <cell r="CL4634">
            <v>0</v>
          </cell>
          <cell r="CM4634">
            <v>0</v>
          </cell>
        </row>
        <row r="4635">
          <cell r="F4635">
            <v>0</v>
          </cell>
          <cell r="G4635">
            <v>8458.3799999999992</v>
          </cell>
          <cell r="H4635">
            <v>0</v>
          </cell>
          <cell r="I4635">
            <v>3208.64</v>
          </cell>
          <cell r="AY4635">
            <v>0</v>
          </cell>
          <cell r="CK4635">
            <v>0</v>
          </cell>
          <cell r="CL4635">
            <v>0</v>
          </cell>
          <cell r="CM4635">
            <v>0</v>
          </cell>
        </row>
        <row r="4636">
          <cell r="F4636">
            <v>0</v>
          </cell>
          <cell r="G4636">
            <v>1215.9000000000001</v>
          </cell>
          <cell r="H4636">
            <v>285.60000000000002</v>
          </cell>
          <cell r="I4636">
            <v>575.29999999999995</v>
          </cell>
          <cell r="AY4636">
            <v>0</v>
          </cell>
          <cell r="CK4636">
            <v>0</v>
          </cell>
          <cell r="CL4636">
            <v>0</v>
          </cell>
          <cell r="CM4636">
            <v>0</v>
          </cell>
        </row>
        <row r="4637">
          <cell r="F4637">
            <v>0</v>
          </cell>
          <cell r="G4637">
            <v>25842.2</v>
          </cell>
          <cell r="H4637">
            <v>125.01</v>
          </cell>
          <cell r="I4637">
            <v>1360.2</v>
          </cell>
          <cell r="AY4637">
            <v>0</v>
          </cell>
          <cell r="CK4637">
            <v>0</v>
          </cell>
          <cell r="CL4637">
            <v>0</v>
          </cell>
          <cell r="CM4637">
            <v>0</v>
          </cell>
        </row>
        <row r="4638">
          <cell r="F4638">
            <v>0</v>
          </cell>
          <cell r="G4638">
            <v>329</v>
          </cell>
          <cell r="H4638">
            <v>0</v>
          </cell>
          <cell r="I4638">
            <v>0</v>
          </cell>
          <cell r="AY4638">
            <v>0</v>
          </cell>
          <cell r="CK4638">
            <v>0</v>
          </cell>
          <cell r="CL4638">
            <v>0</v>
          </cell>
          <cell r="CM4638">
            <v>0</v>
          </cell>
        </row>
        <row r="4639">
          <cell r="F4639">
            <v>0</v>
          </cell>
          <cell r="G4639">
            <v>544</v>
          </cell>
          <cell r="H4639">
            <v>212</v>
          </cell>
          <cell r="I4639">
            <v>0</v>
          </cell>
          <cell r="AY4639">
            <v>0</v>
          </cell>
          <cell r="CK4639">
            <v>0</v>
          </cell>
          <cell r="CL4639">
            <v>0</v>
          </cell>
          <cell r="CM4639">
            <v>0</v>
          </cell>
        </row>
        <row r="4640">
          <cell r="F4640">
            <v>0</v>
          </cell>
          <cell r="G4640">
            <v>4596.22</v>
          </cell>
          <cell r="H4640">
            <v>0</v>
          </cell>
          <cell r="I4640">
            <v>397.72</v>
          </cell>
          <cell r="AY4640">
            <v>0</v>
          </cell>
          <cell r="CK4640">
            <v>0</v>
          </cell>
          <cell r="CL4640">
            <v>0</v>
          </cell>
          <cell r="CM4640">
            <v>0</v>
          </cell>
        </row>
        <row r="4641">
          <cell r="F4641">
            <v>0</v>
          </cell>
          <cell r="G4641">
            <v>7.5</v>
          </cell>
          <cell r="H4641">
            <v>0</v>
          </cell>
          <cell r="I4641">
            <v>0</v>
          </cell>
          <cell r="AY4641">
            <v>0</v>
          </cell>
          <cell r="CK4641">
            <v>0</v>
          </cell>
          <cell r="CL4641">
            <v>0</v>
          </cell>
          <cell r="CM4641">
            <v>0</v>
          </cell>
        </row>
        <row r="4642">
          <cell r="F4642">
            <v>0</v>
          </cell>
          <cell r="G4642">
            <v>15.1</v>
          </cell>
          <cell r="H4642">
            <v>0</v>
          </cell>
          <cell r="I4642">
            <v>0</v>
          </cell>
          <cell r="AY4642">
            <v>0</v>
          </cell>
          <cell r="CK4642">
            <v>0</v>
          </cell>
          <cell r="CL4642">
            <v>0</v>
          </cell>
          <cell r="CM4642">
            <v>0</v>
          </cell>
        </row>
        <row r="4643">
          <cell r="F4643">
            <v>0</v>
          </cell>
          <cell r="G4643">
            <v>13279.25</v>
          </cell>
          <cell r="H4643">
            <v>7936.06</v>
          </cell>
          <cell r="I4643">
            <v>175.68</v>
          </cell>
          <cell r="AY4643">
            <v>0</v>
          </cell>
          <cell r="CK4643">
            <v>0</v>
          </cell>
          <cell r="CL4643">
            <v>0</v>
          </cell>
          <cell r="CM4643">
            <v>0</v>
          </cell>
        </row>
        <row r="4644">
          <cell r="F4644">
            <v>0</v>
          </cell>
          <cell r="G4644">
            <v>1144</v>
          </cell>
          <cell r="H4644">
            <v>885.28</v>
          </cell>
          <cell r="I4644">
            <v>0</v>
          </cell>
          <cell r="AY4644">
            <v>0</v>
          </cell>
          <cell r="CK4644">
            <v>0</v>
          </cell>
          <cell r="CL4644">
            <v>0</v>
          </cell>
          <cell r="CM4644">
            <v>0</v>
          </cell>
        </row>
        <row r="4645">
          <cell r="F4645">
            <v>0</v>
          </cell>
          <cell r="G4645">
            <v>16780</v>
          </cell>
          <cell r="H4645">
            <v>0</v>
          </cell>
          <cell r="I4645">
            <v>0</v>
          </cell>
          <cell r="AY4645">
            <v>0</v>
          </cell>
          <cell r="CK4645">
            <v>0</v>
          </cell>
          <cell r="CL4645">
            <v>0</v>
          </cell>
          <cell r="CM4645">
            <v>0</v>
          </cell>
        </row>
        <row r="4646">
          <cell r="F4646">
            <v>0</v>
          </cell>
          <cell r="G4646">
            <v>1109</v>
          </cell>
          <cell r="H4646">
            <v>0</v>
          </cell>
          <cell r="I4646">
            <v>0</v>
          </cell>
          <cell r="AY4646">
            <v>0</v>
          </cell>
          <cell r="CK4646">
            <v>0</v>
          </cell>
          <cell r="CL4646">
            <v>0</v>
          </cell>
          <cell r="CM4646">
            <v>0</v>
          </cell>
        </row>
        <row r="4647">
          <cell r="F4647">
            <v>2706676</v>
          </cell>
          <cell r="G4647">
            <v>2706676</v>
          </cell>
          <cell r="H4647">
            <v>2313970.2400000002</v>
          </cell>
          <cell r="I4647">
            <v>0</v>
          </cell>
          <cell r="AY4647">
            <v>241069.27</v>
          </cell>
          <cell r="CK4647">
            <v>0</v>
          </cell>
          <cell r="CL4647">
            <v>0</v>
          </cell>
          <cell r="CM4647">
            <v>0</v>
          </cell>
        </row>
        <row r="4648">
          <cell r="F4648">
            <v>7816</v>
          </cell>
          <cell r="G4648">
            <v>7816</v>
          </cell>
          <cell r="H4648">
            <v>5026.5600000000004</v>
          </cell>
          <cell r="I4648">
            <v>0</v>
          </cell>
          <cell r="AY4648">
            <v>0</v>
          </cell>
          <cell r="CK4648">
            <v>0</v>
          </cell>
          <cell r="CL4648">
            <v>0</v>
          </cell>
          <cell r="CM4648">
            <v>0</v>
          </cell>
        </row>
        <row r="4649">
          <cell r="F4649">
            <v>0</v>
          </cell>
          <cell r="G4649">
            <v>64567.53</v>
          </cell>
          <cell r="H4649">
            <v>64567.53</v>
          </cell>
          <cell r="I4649">
            <v>0</v>
          </cell>
          <cell r="AY4649">
            <v>10925.73</v>
          </cell>
          <cell r="CK4649">
            <v>0</v>
          </cell>
          <cell r="CL4649">
            <v>0</v>
          </cell>
          <cell r="CM4649">
            <v>0</v>
          </cell>
        </row>
        <row r="4650">
          <cell r="F4650">
            <v>55245</v>
          </cell>
          <cell r="G4650">
            <v>56617</v>
          </cell>
          <cell r="H4650">
            <v>56617</v>
          </cell>
          <cell r="I4650">
            <v>0</v>
          </cell>
          <cell r="AY4650">
            <v>5191</v>
          </cell>
          <cell r="CK4650">
            <v>0</v>
          </cell>
          <cell r="CL4650">
            <v>0</v>
          </cell>
          <cell r="CM4650">
            <v>0</v>
          </cell>
        </row>
        <row r="4651">
          <cell r="F4651">
            <v>175187</v>
          </cell>
          <cell r="G4651">
            <v>175187</v>
          </cell>
          <cell r="H4651">
            <v>112949.86</v>
          </cell>
          <cell r="I4651">
            <v>0</v>
          </cell>
          <cell r="AY4651">
            <v>4263.96</v>
          </cell>
          <cell r="CK4651">
            <v>0</v>
          </cell>
          <cell r="CL4651">
            <v>0</v>
          </cell>
          <cell r="CM4651">
            <v>0</v>
          </cell>
        </row>
        <row r="4652">
          <cell r="F4652">
            <v>518385</v>
          </cell>
          <cell r="G4652">
            <v>518385</v>
          </cell>
          <cell r="H4652">
            <v>14585.56</v>
          </cell>
          <cell r="I4652">
            <v>0</v>
          </cell>
          <cell r="AY4652">
            <v>14585.56</v>
          </cell>
          <cell r="CK4652">
            <v>0</v>
          </cell>
          <cell r="CL4652">
            <v>0</v>
          </cell>
          <cell r="CM4652">
            <v>0</v>
          </cell>
        </row>
        <row r="4653">
          <cell r="F4653">
            <v>11263</v>
          </cell>
          <cell r="G4653">
            <v>40237.42</v>
          </cell>
          <cell r="H4653">
            <v>40237.42</v>
          </cell>
          <cell r="I4653">
            <v>0</v>
          </cell>
          <cell r="AY4653">
            <v>1084.1199999999999</v>
          </cell>
          <cell r="CK4653">
            <v>0</v>
          </cell>
          <cell r="CL4653">
            <v>0</v>
          </cell>
          <cell r="CM4653">
            <v>0</v>
          </cell>
        </row>
        <row r="4654">
          <cell r="F4654">
            <v>0</v>
          </cell>
          <cell r="G4654">
            <v>272308.28999999998</v>
          </cell>
          <cell r="H4654">
            <v>272308.28999999998</v>
          </cell>
          <cell r="I4654">
            <v>0</v>
          </cell>
          <cell r="AY4654">
            <v>95618.880000000005</v>
          </cell>
          <cell r="CK4654">
            <v>0</v>
          </cell>
          <cell r="CL4654">
            <v>0</v>
          </cell>
          <cell r="CM4654">
            <v>0</v>
          </cell>
        </row>
        <row r="4655">
          <cell r="F4655">
            <v>376871</v>
          </cell>
          <cell r="G4655">
            <v>376871</v>
          </cell>
          <cell r="H4655">
            <v>322632.55</v>
          </cell>
          <cell r="I4655">
            <v>0</v>
          </cell>
          <cell r="AY4655">
            <v>32851.589999999997</v>
          </cell>
          <cell r="CK4655">
            <v>0</v>
          </cell>
          <cell r="CL4655">
            <v>0</v>
          </cell>
          <cell r="CM4655">
            <v>0</v>
          </cell>
        </row>
        <row r="4656">
          <cell r="F4656">
            <v>61821</v>
          </cell>
          <cell r="G4656">
            <v>61821</v>
          </cell>
          <cell r="H4656">
            <v>54027.040000000001</v>
          </cell>
          <cell r="I4656">
            <v>0</v>
          </cell>
          <cell r="AY4656">
            <v>5506.48</v>
          </cell>
          <cell r="CK4656">
            <v>0</v>
          </cell>
          <cell r="CL4656">
            <v>0</v>
          </cell>
          <cell r="CM4656">
            <v>0</v>
          </cell>
        </row>
        <row r="4657">
          <cell r="F4657">
            <v>112200</v>
          </cell>
          <cell r="G4657">
            <v>112200</v>
          </cell>
          <cell r="H4657">
            <v>97391.679999999993</v>
          </cell>
          <cell r="I4657">
            <v>0</v>
          </cell>
          <cell r="AY4657">
            <v>9945</v>
          </cell>
          <cell r="CK4657">
            <v>0</v>
          </cell>
          <cell r="CL4657">
            <v>0</v>
          </cell>
          <cell r="CM4657">
            <v>0</v>
          </cell>
        </row>
        <row r="4658">
          <cell r="F4658">
            <v>59150</v>
          </cell>
          <cell r="G4658">
            <v>73673.7</v>
          </cell>
          <cell r="H4658">
            <v>73673.7</v>
          </cell>
          <cell r="I4658">
            <v>0</v>
          </cell>
          <cell r="AY4658">
            <v>0</v>
          </cell>
          <cell r="CK4658">
            <v>0</v>
          </cell>
          <cell r="CL4658">
            <v>0</v>
          </cell>
          <cell r="CM4658">
            <v>0</v>
          </cell>
        </row>
        <row r="4659">
          <cell r="F4659">
            <v>350017</v>
          </cell>
          <cell r="G4659">
            <v>350017</v>
          </cell>
          <cell r="H4659">
            <v>270630.81</v>
          </cell>
          <cell r="I4659">
            <v>0</v>
          </cell>
          <cell r="AY4659">
            <v>26618.53</v>
          </cell>
          <cell r="CK4659">
            <v>0</v>
          </cell>
          <cell r="CL4659">
            <v>0</v>
          </cell>
          <cell r="CM4659">
            <v>0</v>
          </cell>
        </row>
        <row r="4660">
          <cell r="F4660">
            <v>141682</v>
          </cell>
          <cell r="G4660">
            <v>140841.29999999999</v>
          </cell>
          <cell r="H4660">
            <v>97091.61</v>
          </cell>
          <cell r="I4660">
            <v>0</v>
          </cell>
          <cell r="AY4660">
            <v>7012.67</v>
          </cell>
          <cell r="CK4660">
            <v>0</v>
          </cell>
          <cell r="CL4660">
            <v>0</v>
          </cell>
          <cell r="CM4660">
            <v>0</v>
          </cell>
        </row>
        <row r="4661">
          <cell r="F4661">
            <v>190000</v>
          </cell>
          <cell r="G4661">
            <v>174376.06</v>
          </cell>
          <cell r="H4661">
            <v>140812.6</v>
          </cell>
          <cell r="I4661">
            <v>0</v>
          </cell>
          <cell r="AY4661">
            <v>0</v>
          </cell>
          <cell r="CK4661">
            <v>0</v>
          </cell>
          <cell r="CL4661">
            <v>0</v>
          </cell>
          <cell r="CM4661">
            <v>0</v>
          </cell>
        </row>
        <row r="4662">
          <cell r="F4662">
            <v>0</v>
          </cell>
          <cell r="G4662">
            <v>700</v>
          </cell>
          <cell r="H4662">
            <v>700</v>
          </cell>
          <cell r="I4662">
            <v>0</v>
          </cell>
          <cell r="AY4662">
            <v>0</v>
          </cell>
          <cell r="CK4662">
            <v>0</v>
          </cell>
          <cell r="CL4662">
            <v>0</v>
          </cell>
          <cell r="CM4662">
            <v>0</v>
          </cell>
        </row>
        <row r="4663">
          <cell r="F4663">
            <v>0</v>
          </cell>
          <cell r="G4663">
            <v>158016.82999999999</v>
          </cell>
          <cell r="H4663">
            <v>67116.990000000005</v>
          </cell>
          <cell r="I4663">
            <v>22372.32</v>
          </cell>
          <cell r="AY4663">
            <v>0</v>
          </cell>
          <cell r="CK4663">
            <v>0</v>
          </cell>
          <cell r="CL4663">
            <v>0</v>
          </cell>
          <cell r="CM4663">
            <v>0</v>
          </cell>
        </row>
        <row r="4664"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CK4664">
            <v>0</v>
          </cell>
          <cell r="CL4664">
            <v>0</v>
          </cell>
          <cell r="CM4664">
            <v>0</v>
          </cell>
        </row>
        <row r="4665">
          <cell r="F4665">
            <v>19674</v>
          </cell>
          <cell r="G4665">
            <v>20839</v>
          </cell>
          <cell r="H4665">
            <v>20836.52</v>
          </cell>
          <cell r="I4665">
            <v>0</v>
          </cell>
          <cell r="AY4665">
            <v>0</v>
          </cell>
          <cell r="CK4665">
            <v>0</v>
          </cell>
          <cell r="CL4665">
            <v>0</v>
          </cell>
          <cell r="CM4665">
            <v>0</v>
          </cell>
        </row>
        <row r="4666">
          <cell r="F4666">
            <v>144029</v>
          </cell>
          <cell r="G4666">
            <v>144029</v>
          </cell>
          <cell r="H4666">
            <v>61180.81</v>
          </cell>
          <cell r="I4666">
            <v>0</v>
          </cell>
          <cell r="AY4666">
            <v>0</v>
          </cell>
          <cell r="CK4666">
            <v>0</v>
          </cell>
          <cell r="CL4666">
            <v>0</v>
          </cell>
          <cell r="CM4666">
            <v>0</v>
          </cell>
        </row>
        <row r="4667"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CK4667">
            <v>0</v>
          </cell>
          <cell r="CL4667">
            <v>0</v>
          </cell>
          <cell r="CM4667">
            <v>0</v>
          </cell>
        </row>
        <row r="4668">
          <cell r="F4668">
            <v>345</v>
          </cell>
          <cell r="G4668">
            <v>345</v>
          </cell>
          <cell r="H4668">
            <v>272.33999999999997</v>
          </cell>
          <cell r="I4668">
            <v>0</v>
          </cell>
          <cell r="AY4668">
            <v>0</v>
          </cell>
          <cell r="CK4668">
            <v>0</v>
          </cell>
          <cell r="CL4668">
            <v>0</v>
          </cell>
          <cell r="CM4668">
            <v>0</v>
          </cell>
        </row>
        <row r="4669">
          <cell r="F4669">
            <v>39261</v>
          </cell>
          <cell r="G4669">
            <v>34561</v>
          </cell>
          <cell r="H4669">
            <v>20476.740000000002</v>
          </cell>
          <cell r="I4669">
            <v>114.96</v>
          </cell>
          <cell r="AY4669">
            <v>0</v>
          </cell>
          <cell r="CK4669">
            <v>0</v>
          </cell>
          <cell r="CL4669">
            <v>0</v>
          </cell>
          <cell r="CM4669">
            <v>0</v>
          </cell>
        </row>
        <row r="4670">
          <cell r="F4670">
            <v>27000</v>
          </cell>
          <cell r="G4670">
            <v>27094.22</v>
          </cell>
          <cell r="H4670">
            <v>27094.22</v>
          </cell>
          <cell r="I4670">
            <v>0</v>
          </cell>
          <cell r="AY4670">
            <v>4580.47</v>
          </cell>
          <cell r="CK4670">
            <v>0</v>
          </cell>
          <cell r="CL4670">
            <v>0</v>
          </cell>
          <cell r="CM4670">
            <v>0</v>
          </cell>
        </row>
        <row r="4671">
          <cell r="F4671">
            <v>70000</v>
          </cell>
          <cell r="G4671">
            <v>82000</v>
          </cell>
          <cell r="H4671">
            <v>57406.42</v>
          </cell>
          <cell r="I4671">
            <v>13696.16</v>
          </cell>
          <cell r="AY4671">
            <v>0</v>
          </cell>
          <cell r="CK4671">
            <v>0</v>
          </cell>
          <cell r="CL4671">
            <v>0</v>
          </cell>
          <cell r="CM4671">
            <v>0</v>
          </cell>
        </row>
        <row r="4672">
          <cell r="F4672">
            <v>1250</v>
          </cell>
          <cell r="G4672">
            <v>1250</v>
          </cell>
          <cell r="H4672">
            <v>370</v>
          </cell>
          <cell r="I4672">
            <v>0</v>
          </cell>
          <cell r="AY4672">
            <v>0</v>
          </cell>
          <cell r="CK4672">
            <v>0</v>
          </cell>
          <cell r="CL4672">
            <v>0</v>
          </cell>
          <cell r="CM4672">
            <v>0</v>
          </cell>
        </row>
        <row r="4673">
          <cell r="F4673">
            <v>0</v>
          </cell>
          <cell r="G4673">
            <v>10114</v>
          </cell>
          <cell r="H4673">
            <v>10114</v>
          </cell>
          <cell r="I4673">
            <v>0</v>
          </cell>
          <cell r="AY4673">
            <v>0</v>
          </cell>
          <cell r="CK4673">
            <v>0</v>
          </cell>
          <cell r="CL4673">
            <v>0</v>
          </cell>
          <cell r="CM4673">
            <v>0</v>
          </cell>
        </row>
        <row r="4674">
          <cell r="F4674">
            <v>17915</v>
          </cell>
          <cell r="G4674">
            <v>17635</v>
          </cell>
          <cell r="H4674">
            <v>13536.83</v>
          </cell>
          <cell r="I4674">
            <v>1237.46</v>
          </cell>
          <cell r="AY4674">
            <v>634.6</v>
          </cell>
          <cell r="CK4674">
            <v>0</v>
          </cell>
          <cell r="CL4674">
            <v>0</v>
          </cell>
          <cell r="CM4674">
            <v>0</v>
          </cell>
        </row>
        <row r="4675">
          <cell r="F4675">
            <v>10871</v>
          </cell>
          <cell r="G4675">
            <v>10871</v>
          </cell>
          <cell r="H4675">
            <v>9197.98</v>
          </cell>
          <cell r="I4675">
            <v>0</v>
          </cell>
          <cell r="AY4675">
            <v>0</v>
          </cell>
          <cell r="CK4675">
            <v>0</v>
          </cell>
          <cell r="CL4675">
            <v>0</v>
          </cell>
          <cell r="CM4675">
            <v>0</v>
          </cell>
        </row>
        <row r="4676">
          <cell r="F4676">
            <v>1942</v>
          </cell>
          <cell r="G4676">
            <v>1942</v>
          </cell>
          <cell r="H4676">
            <v>1789</v>
          </cell>
          <cell r="I4676">
            <v>0</v>
          </cell>
          <cell r="AY4676">
            <v>354</v>
          </cell>
          <cell r="CK4676">
            <v>0</v>
          </cell>
          <cell r="CL4676">
            <v>0</v>
          </cell>
          <cell r="CM4676">
            <v>0</v>
          </cell>
        </row>
        <row r="4677">
          <cell r="F4677">
            <v>41598</v>
          </cell>
          <cell r="G4677">
            <v>41598</v>
          </cell>
          <cell r="H4677">
            <v>22772.51</v>
          </cell>
          <cell r="I4677">
            <v>1122.7</v>
          </cell>
          <cell r="AY4677">
            <v>0</v>
          </cell>
          <cell r="CK4677">
            <v>0</v>
          </cell>
          <cell r="CL4677">
            <v>0</v>
          </cell>
          <cell r="CM4677">
            <v>0</v>
          </cell>
        </row>
        <row r="4678">
          <cell r="F4678">
            <v>7935</v>
          </cell>
          <cell r="G4678">
            <v>6935</v>
          </cell>
          <cell r="H4678">
            <v>1897.04</v>
          </cell>
          <cell r="I4678">
            <v>0</v>
          </cell>
          <cell r="AY4678">
            <v>0</v>
          </cell>
          <cell r="CK4678">
            <v>0</v>
          </cell>
          <cell r="CL4678">
            <v>0</v>
          </cell>
          <cell r="CM4678">
            <v>0</v>
          </cell>
        </row>
        <row r="4679">
          <cell r="F4679">
            <v>0</v>
          </cell>
          <cell r="G4679">
            <v>850</v>
          </cell>
          <cell r="H4679">
            <v>841</v>
          </cell>
          <cell r="I4679">
            <v>0</v>
          </cell>
          <cell r="AY4679">
            <v>0</v>
          </cell>
          <cell r="CK4679">
            <v>0</v>
          </cell>
          <cell r="CL4679">
            <v>0</v>
          </cell>
          <cell r="CM4679">
            <v>0</v>
          </cell>
        </row>
        <row r="4680">
          <cell r="F4680">
            <v>38970</v>
          </cell>
          <cell r="G4680">
            <v>37629.93</v>
          </cell>
          <cell r="H4680">
            <v>29760.7</v>
          </cell>
          <cell r="I4680">
            <v>490.04</v>
          </cell>
          <cell r="AY4680">
            <v>1636.17</v>
          </cell>
          <cell r="CK4680">
            <v>0</v>
          </cell>
          <cell r="CL4680">
            <v>0</v>
          </cell>
          <cell r="CM4680">
            <v>0</v>
          </cell>
        </row>
        <row r="4681">
          <cell r="F4681">
            <v>629</v>
          </cell>
          <cell r="G4681">
            <v>909</v>
          </cell>
          <cell r="H4681">
            <v>908.18</v>
          </cell>
          <cell r="I4681">
            <v>0</v>
          </cell>
          <cell r="AY4681">
            <v>0</v>
          </cell>
          <cell r="CK4681">
            <v>0</v>
          </cell>
          <cell r="CL4681">
            <v>0</v>
          </cell>
          <cell r="CM4681">
            <v>0</v>
          </cell>
        </row>
        <row r="4682">
          <cell r="F4682">
            <v>0</v>
          </cell>
          <cell r="G4682">
            <v>10000</v>
          </cell>
          <cell r="H4682">
            <v>7000</v>
          </cell>
          <cell r="I4682">
            <v>0</v>
          </cell>
          <cell r="AY4682">
            <v>0</v>
          </cell>
          <cell r="CK4682">
            <v>0</v>
          </cell>
          <cell r="CL4682">
            <v>0</v>
          </cell>
          <cell r="CM4682">
            <v>0</v>
          </cell>
        </row>
        <row r="4683">
          <cell r="F4683">
            <v>1097616</v>
          </cell>
          <cell r="G4683">
            <v>1097616</v>
          </cell>
          <cell r="H4683">
            <v>795944.54</v>
          </cell>
          <cell r="I4683">
            <v>0</v>
          </cell>
          <cell r="AY4683">
            <v>86267.89</v>
          </cell>
          <cell r="CK4683">
            <v>0</v>
          </cell>
          <cell r="CL4683">
            <v>0</v>
          </cell>
          <cell r="CM4683">
            <v>0</v>
          </cell>
        </row>
        <row r="4684">
          <cell r="F4684">
            <v>0</v>
          </cell>
          <cell r="G4684">
            <v>60000</v>
          </cell>
          <cell r="H4684">
            <v>0</v>
          </cell>
          <cell r="I4684">
            <v>0</v>
          </cell>
          <cell r="AY4684">
            <v>0</v>
          </cell>
          <cell r="CK4684">
            <v>0</v>
          </cell>
          <cell r="CL4684">
            <v>0</v>
          </cell>
          <cell r="CM4684">
            <v>0</v>
          </cell>
        </row>
        <row r="4685">
          <cell r="F4685">
            <v>66637</v>
          </cell>
          <cell r="G4685">
            <v>66637</v>
          </cell>
          <cell r="H4685">
            <v>55032.5</v>
          </cell>
          <cell r="I4685">
            <v>0</v>
          </cell>
          <cell r="AY4685">
            <v>6259</v>
          </cell>
          <cell r="CK4685">
            <v>0</v>
          </cell>
          <cell r="CL4685">
            <v>0</v>
          </cell>
          <cell r="CM4685">
            <v>0</v>
          </cell>
        </row>
        <row r="4686">
          <cell r="F4686">
            <v>93610</v>
          </cell>
          <cell r="G4686">
            <v>93610</v>
          </cell>
          <cell r="H4686">
            <v>51516.11</v>
          </cell>
          <cell r="I4686">
            <v>0</v>
          </cell>
          <cell r="AY4686">
            <v>6057.73</v>
          </cell>
          <cell r="CK4686">
            <v>0</v>
          </cell>
          <cell r="CL4686">
            <v>0</v>
          </cell>
          <cell r="CM4686">
            <v>0</v>
          </cell>
        </row>
        <row r="4687">
          <cell r="F4687">
            <v>227332</v>
          </cell>
          <cell r="G4687">
            <v>227332</v>
          </cell>
          <cell r="H4687">
            <v>0</v>
          </cell>
          <cell r="I4687">
            <v>0</v>
          </cell>
          <cell r="AY4687">
            <v>0</v>
          </cell>
          <cell r="CK4687">
            <v>0</v>
          </cell>
          <cell r="CL4687">
            <v>0</v>
          </cell>
          <cell r="CM4687">
            <v>0</v>
          </cell>
        </row>
        <row r="4688">
          <cell r="F4688">
            <v>499</v>
          </cell>
          <cell r="G4688">
            <v>27289.9</v>
          </cell>
          <cell r="H4688">
            <v>27289.9</v>
          </cell>
          <cell r="I4688">
            <v>0</v>
          </cell>
          <cell r="AY4688">
            <v>213.6</v>
          </cell>
          <cell r="CK4688">
            <v>0</v>
          </cell>
          <cell r="CL4688">
            <v>0</v>
          </cell>
          <cell r="CM4688">
            <v>0</v>
          </cell>
        </row>
        <row r="4689">
          <cell r="F4689">
            <v>170724</v>
          </cell>
          <cell r="G4689">
            <v>170724</v>
          </cell>
          <cell r="H4689">
            <v>119868.62</v>
          </cell>
          <cell r="I4689">
            <v>0</v>
          </cell>
          <cell r="AY4689">
            <v>12568.37</v>
          </cell>
          <cell r="CK4689">
            <v>0</v>
          </cell>
          <cell r="CL4689">
            <v>0</v>
          </cell>
          <cell r="CM4689">
            <v>0</v>
          </cell>
        </row>
        <row r="4690">
          <cell r="F4690">
            <v>28375</v>
          </cell>
          <cell r="G4690">
            <v>28375</v>
          </cell>
          <cell r="H4690">
            <v>20298.95</v>
          </cell>
          <cell r="I4690">
            <v>0</v>
          </cell>
          <cell r="AY4690">
            <v>2134.19</v>
          </cell>
          <cell r="CK4690">
            <v>0</v>
          </cell>
          <cell r="CL4690">
            <v>0</v>
          </cell>
          <cell r="CM4690">
            <v>0</v>
          </cell>
        </row>
        <row r="4691">
          <cell r="F4691">
            <v>46200</v>
          </cell>
          <cell r="G4691">
            <v>46200</v>
          </cell>
          <cell r="H4691">
            <v>32974.5</v>
          </cell>
          <cell r="I4691">
            <v>0</v>
          </cell>
          <cell r="AY4691">
            <v>3510</v>
          </cell>
          <cell r="CK4691">
            <v>0</v>
          </cell>
          <cell r="CL4691">
            <v>0</v>
          </cell>
          <cell r="CM4691">
            <v>0</v>
          </cell>
        </row>
        <row r="4692">
          <cell r="F4692">
            <v>25844</v>
          </cell>
          <cell r="G4692">
            <v>23558.240000000002</v>
          </cell>
          <cell r="H4692">
            <v>23524.53</v>
          </cell>
          <cell r="I4692">
            <v>0</v>
          </cell>
          <cell r="AY4692">
            <v>0</v>
          </cell>
          <cell r="CK4692">
            <v>0</v>
          </cell>
          <cell r="CL4692">
            <v>0</v>
          </cell>
          <cell r="CM4692">
            <v>0</v>
          </cell>
        </row>
        <row r="4693">
          <cell r="F4693">
            <v>150058</v>
          </cell>
          <cell r="G4693">
            <v>150058</v>
          </cell>
          <cell r="H4693">
            <v>97251.24</v>
          </cell>
          <cell r="I4693">
            <v>0</v>
          </cell>
          <cell r="AY4693">
            <v>10649.02</v>
          </cell>
          <cell r="CK4693">
            <v>0</v>
          </cell>
          <cell r="CL4693">
            <v>0</v>
          </cell>
          <cell r="CM4693">
            <v>0</v>
          </cell>
        </row>
        <row r="4694">
          <cell r="F4694">
            <v>10456</v>
          </cell>
          <cell r="G4694">
            <v>11341.8</v>
          </cell>
          <cell r="H4694">
            <v>11296.7</v>
          </cell>
          <cell r="I4694">
            <v>0</v>
          </cell>
          <cell r="AY4694">
            <v>844.9</v>
          </cell>
          <cell r="CK4694">
            <v>0</v>
          </cell>
          <cell r="CL4694">
            <v>0</v>
          </cell>
          <cell r="CM4694">
            <v>0</v>
          </cell>
        </row>
        <row r="4695">
          <cell r="F4695">
            <v>34590</v>
          </cell>
          <cell r="G4695">
            <v>34590</v>
          </cell>
          <cell r="H4695">
            <v>12105.9</v>
          </cell>
          <cell r="I4695">
            <v>0</v>
          </cell>
          <cell r="AY4695">
            <v>2522.81</v>
          </cell>
          <cell r="CK4695">
            <v>0</v>
          </cell>
          <cell r="CL4695">
            <v>0</v>
          </cell>
          <cell r="CM4695">
            <v>0</v>
          </cell>
        </row>
        <row r="4696">
          <cell r="F4696">
            <v>31925</v>
          </cell>
          <cell r="G4696">
            <v>31925</v>
          </cell>
          <cell r="H4696">
            <v>12500</v>
          </cell>
          <cell r="I4696">
            <v>0</v>
          </cell>
          <cell r="AY4696">
            <v>0</v>
          </cell>
          <cell r="CK4696">
            <v>0</v>
          </cell>
          <cell r="CL4696">
            <v>0</v>
          </cell>
          <cell r="CM4696">
            <v>0</v>
          </cell>
        </row>
        <row r="4697"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CK4697">
            <v>0</v>
          </cell>
          <cell r="CL4697">
            <v>0</v>
          </cell>
          <cell r="CM4697">
            <v>0</v>
          </cell>
        </row>
        <row r="4698">
          <cell r="F4698">
            <v>18000</v>
          </cell>
          <cell r="G4698">
            <v>18000</v>
          </cell>
          <cell r="H4698">
            <v>7531.09</v>
          </cell>
          <cell r="I4698">
            <v>10392.02</v>
          </cell>
          <cell r="AY4698">
            <v>0</v>
          </cell>
          <cell r="CK4698">
            <v>0</v>
          </cell>
          <cell r="CL4698">
            <v>0</v>
          </cell>
          <cell r="CM4698">
            <v>0</v>
          </cell>
        </row>
        <row r="4699">
          <cell r="F4699">
            <v>10240</v>
          </cell>
          <cell r="G4699">
            <v>10240</v>
          </cell>
          <cell r="H4699">
            <v>9543.82</v>
          </cell>
          <cell r="I4699">
            <v>0</v>
          </cell>
          <cell r="AY4699">
            <v>0</v>
          </cell>
          <cell r="CK4699">
            <v>0</v>
          </cell>
          <cell r="CL4699">
            <v>0</v>
          </cell>
          <cell r="CM4699">
            <v>0</v>
          </cell>
        </row>
        <row r="4700">
          <cell r="F4700">
            <v>5546</v>
          </cell>
          <cell r="G4700">
            <v>5546</v>
          </cell>
          <cell r="H4700">
            <v>4694.7</v>
          </cell>
          <cell r="I4700">
            <v>850</v>
          </cell>
          <cell r="AY4700">
            <v>0</v>
          </cell>
          <cell r="CK4700">
            <v>0</v>
          </cell>
          <cell r="CL4700">
            <v>0</v>
          </cell>
          <cell r="CM4700">
            <v>0</v>
          </cell>
        </row>
        <row r="4701">
          <cell r="F4701">
            <v>26668</v>
          </cell>
          <cell r="G4701">
            <v>27841.55</v>
          </cell>
          <cell r="H4701">
            <v>27841.55</v>
          </cell>
          <cell r="I4701">
            <v>0</v>
          </cell>
          <cell r="AY4701">
            <v>217.31</v>
          </cell>
          <cell r="CK4701">
            <v>0</v>
          </cell>
          <cell r="CL4701">
            <v>0</v>
          </cell>
          <cell r="CM4701">
            <v>0</v>
          </cell>
        </row>
        <row r="4702">
          <cell r="F4702">
            <v>10911588</v>
          </cell>
          <cell r="G4702">
            <v>10911588</v>
          </cell>
          <cell r="H4702">
            <v>8968961.2799999993</v>
          </cell>
          <cell r="I4702">
            <v>0</v>
          </cell>
          <cell r="AY4702">
            <v>1025893.25</v>
          </cell>
          <cell r="CK4702">
            <v>0</v>
          </cell>
          <cell r="CL4702">
            <v>0</v>
          </cell>
          <cell r="CM4702">
            <v>0</v>
          </cell>
        </row>
        <row r="4703">
          <cell r="F4703">
            <v>269132</v>
          </cell>
          <cell r="G4703">
            <v>248508.24</v>
          </cell>
          <cell r="H4703">
            <v>165952.94</v>
          </cell>
          <cell r="I4703">
            <v>0</v>
          </cell>
          <cell r="AY4703">
            <v>17313.78</v>
          </cell>
          <cell r="CK4703">
            <v>0</v>
          </cell>
          <cell r="CL4703">
            <v>0</v>
          </cell>
          <cell r="CM4703">
            <v>0</v>
          </cell>
        </row>
        <row r="4704">
          <cell r="F4704">
            <v>0</v>
          </cell>
          <cell r="G4704">
            <v>24667.07</v>
          </cell>
          <cell r="H4704">
            <v>24667.07</v>
          </cell>
          <cell r="I4704">
            <v>0</v>
          </cell>
          <cell r="AY4704">
            <v>0</v>
          </cell>
          <cell r="CK4704">
            <v>0</v>
          </cell>
          <cell r="CL4704">
            <v>0</v>
          </cell>
          <cell r="CM4704">
            <v>0</v>
          </cell>
        </row>
        <row r="4705">
          <cell r="F4705">
            <v>1607608</v>
          </cell>
          <cell r="G4705">
            <v>1607608</v>
          </cell>
          <cell r="H4705">
            <v>1331797.6399999999</v>
          </cell>
          <cell r="I4705">
            <v>0</v>
          </cell>
          <cell r="AY4705">
            <v>147001.37</v>
          </cell>
          <cell r="CK4705">
            <v>0</v>
          </cell>
          <cell r="CL4705">
            <v>0</v>
          </cell>
          <cell r="CM4705">
            <v>0</v>
          </cell>
        </row>
        <row r="4706">
          <cell r="F4706">
            <v>991438</v>
          </cell>
          <cell r="G4706">
            <v>991438</v>
          </cell>
          <cell r="H4706">
            <v>448559.02</v>
          </cell>
          <cell r="I4706">
            <v>0</v>
          </cell>
          <cell r="AY4706">
            <v>304.77</v>
          </cell>
          <cell r="CK4706">
            <v>0</v>
          </cell>
          <cell r="CL4706">
            <v>0</v>
          </cell>
          <cell r="CM4706">
            <v>0</v>
          </cell>
        </row>
        <row r="4707">
          <cell r="F4707">
            <v>2445464</v>
          </cell>
          <cell r="G4707">
            <v>2445464</v>
          </cell>
          <cell r="H4707">
            <v>12516.57</v>
          </cell>
          <cell r="I4707">
            <v>0</v>
          </cell>
          <cell r="AY4707">
            <v>0</v>
          </cell>
          <cell r="CK4707">
            <v>0</v>
          </cell>
          <cell r="CL4707">
            <v>0</v>
          </cell>
          <cell r="CM4707">
            <v>0</v>
          </cell>
        </row>
        <row r="4708">
          <cell r="F4708">
            <v>920086</v>
          </cell>
          <cell r="G4708">
            <v>1023501.81</v>
          </cell>
          <cell r="H4708">
            <v>1023501.81</v>
          </cell>
          <cell r="I4708">
            <v>0</v>
          </cell>
          <cell r="AY4708">
            <v>111984.75</v>
          </cell>
          <cell r="CK4708">
            <v>0</v>
          </cell>
          <cell r="CL4708">
            <v>0</v>
          </cell>
          <cell r="CM4708">
            <v>0</v>
          </cell>
        </row>
        <row r="4709">
          <cell r="F4709">
            <v>2080910</v>
          </cell>
          <cell r="G4709">
            <v>2080910</v>
          </cell>
          <cell r="H4709">
            <v>1612317.78</v>
          </cell>
          <cell r="I4709">
            <v>0</v>
          </cell>
          <cell r="AY4709">
            <v>183205.5</v>
          </cell>
          <cell r="CK4709">
            <v>0</v>
          </cell>
          <cell r="CL4709">
            <v>0</v>
          </cell>
          <cell r="CM4709">
            <v>0</v>
          </cell>
        </row>
        <row r="4710">
          <cell r="F4710">
            <v>316650</v>
          </cell>
          <cell r="G4710">
            <v>316650</v>
          </cell>
          <cell r="H4710">
            <v>248761.64</v>
          </cell>
          <cell r="I4710">
            <v>0</v>
          </cell>
          <cell r="AY4710">
            <v>28338.01</v>
          </cell>
          <cell r="CK4710">
            <v>0</v>
          </cell>
          <cell r="CL4710">
            <v>0</v>
          </cell>
          <cell r="CM4710">
            <v>0</v>
          </cell>
        </row>
        <row r="4711">
          <cell r="F4711">
            <v>924000</v>
          </cell>
          <cell r="G4711">
            <v>924000</v>
          </cell>
          <cell r="H4711">
            <v>722365.55</v>
          </cell>
          <cell r="I4711">
            <v>0</v>
          </cell>
          <cell r="AY4711">
            <v>80839.199999999997</v>
          </cell>
          <cell r="CK4711">
            <v>0</v>
          </cell>
          <cell r="CL4711">
            <v>0</v>
          </cell>
          <cell r="CM4711">
            <v>0</v>
          </cell>
        </row>
        <row r="4712">
          <cell r="F4712">
            <v>278813</v>
          </cell>
          <cell r="G4712">
            <v>285232.61</v>
          </cell>
          <cell r="H4712">
            <v>285232.61</v>
          </cell>
          <cell r="I4712">
            <v>0</v>
          </cell>
          <cell r="AY4712">
            <v>0</v>
          </cell>
          <cell r="CK4712">
            <v>0</v>
          </cell>
          <cell r="CL4712">
            <v>0</v>
          </cell>
          <cell r="CM4712">
            <v>0</v>
          </cell>
        </row>
        <row r="4713">
          <cell r="F4713">
            <v>1132441</v>
          </cell>
          <cell r="G4713">
            <v>1132441</v>
          </cell>
          <cell r="H4713">
            <v>982226.77</v>
          </cell>
          <cell r="I4713">
            <v>0</v>
          </cell>
          <cell r="AY4713">
            <v>103635.75</v>
          </cell>
          <cell r="CK4713">
            <v>0</v>
          </cell>
          <cell r="CL4713">
            <v>0</v>
          </cell>
          <cell r="CM4713">
            <v>0</v>
          </cell>
        </row>
        <row r="4714">
          <cell r="F4714">
            <v>14731</v>
          </cell>
          <cell r="G4714">
            <v>14731</v>
          </cell>
          <cell r="H4714">
            <v>13813.98</v>
          </cell>
          <cell r="I4714">
            <v>0</v>
          </cell>
          <cell r="AY4714">
            <v>1516.48</v>
          </cell>
          <cell r="CK4714">
            <v>0</v>
          </cell>
          <cell r="CL4714">
            <v>0</v>
          </cell>
          <cell r="CM4714">
            <v>0</v>
          </cell>
        </row>
        <row r="4715">
          <cell r="F4715">
            <v>19419</v>
          </cell>
          <cell r="G4715">
            <v>19132.650000000001</v>
          </cell>
          <cell r="H4715">
            <v>12111.82</v>
          </cell>
          <cell r="I4715">
            <v>0</v>
          </cell>
          <cell r="AY4715">
            <v>519.61</v>
          </cell>
          <cell r="CK4715">
            <v>0</v>
          </cell>
          <cell r="CL4715">
            <v>0</v>
          </cell>
          <cell r="CM4715">
            <v>0</v>
          </cell>
        </row>
        <row r="4716">
          <cell r="F4716">
            <v>586560</v>
          </cell>
          <cell r="G4716">
            <v>646875</v>
          </cell>
          <cell r="H4716">
            <v>474375</v>
          </cell>
          <cell r="I4716">
            <v>0</v>
          </cell>
          <cell r="AY4716">
            <v>48875</v>
          </cell>
          <cell r="CK4716">
            <v>0</v>
          </cell>
          <cell r="CL4716">
            <v>0</v>
          </cell>
          <cell r="CM4716">
            <v>0</v>
          </cell>
        </row>
        <row r="4717">
          <cell r="F4717">
            <v>149005</v>
          </cell>
          <cell r="G4717">
            <v>149005</v>
          </cell>
          <cell r="H4717">
            <v>124382.75</v>
          </cell>
          <cell r="I4717">
            <v>0</v>
          </cell>
          <cell r="AY4717">
            <v>0</v>
          </cell>
          <cell r="CK4717">
            <v>0</v>
          </cell>
          <cell r="CL4717">
            <v>0</v>
          </cell>
          <cell r="CM4717">
            <v>0</v>
          </cell>
        </row>
        <row r="4718">
          <cell r="F4718">
            <v>4327</v>
          </cell>
          <cell r="G4718">
            <v>4327</v>
          </cell>
          <cell r="H4718">
            <v>3821.32</v>
          </cell>
          <cell r="I4718">
            <v>380.4</v>
          </cell>
          <cell r="AY4718">
            <v>388</v>
          </cell>
          <cell r="CK4718">
            <v>0</v>
          </cell>
          <cell r="CL4718">
            <v>0</v>
          </cell>
          <cell r="CM4718">
            <v>0</v>
          </cell>
        </row>
        <row r="4719">
          <cell r="F4719">
            <v>2914</v>
          </cell>
          <cell r="G4719">
            <v>2914</v>
          </cell>
          <cell r="H4719">
            <v>460</v>
          </cell>
          <cell r="I4719">
            <v>1315.6</v>
          </cell>
          <cell r="AY4719">
            <v>0</v>
          </cell>
          <cell r="CK4719">
            <v>0</v>
          </cell>
          <cell r="CL4719">
            <v>0</v>
          </cell>
          <cell r="CM4719">
            <v>0</v>
          </cell>
        </row>
        <row r="4720">
          <cell r="F4720">
            <v>0</v>
          </cell>
          <cell r="G4720">
            <v>1500</v>
          </cell>
          <cell r="H4720">
            <v>0</v>
          </cell>
          <cell r="I4720">
            <v>0</v>
          </cell>
          <cell r="AY4720">
            <v>0</v>
          </cell>
          <cell r="CK4720">
            <v>0</v>
          </cell>
          <cell r="CL4720">
            <v>0</v>
          </cell>
          <cell r="CM4720">
            <v>0</v>
          </cell>
        </row>
        <row r="4721">
          <cell r="F4721">
            <v>1424</v>
          </cell>
          <cell r="G4721">
            <v>1424</v>
          </cell>
          <cell r="H4721">
            <v>1090.77</v>
          </cell>
          <cell r="I4721">
            <v>0</v>
          </cell>
          <cell r="AY4721">
            <v>0</v>
          </cell>
          <cell r="CK4721">
            <v>0</v>
          </cell>
          <cell r="CL4721">
            <v>0</v>
          </cell>
          <cell r="CM4721">
            <v>0</v>
          </cell>
        </row>
        <row r="4722">
          <cell r="F4722">
            <v>180000</v>
          </cell>
          <cell r="G4722">
            <v>180000</v>
          </cell>
          <cell r="H4722">
            <v>179999.26</v>
          </cell>
          <cell r="I4722">
            <v>0.74</v>
          </cell>
          <cell r="AY4722">
            <v>4669.5</v>
          </cell>
          <cell r="CK4722">
            <v>0</v>
          </cell>
          <cell r="CL4722">
            <v>0</v>
          </cell>
          <cell r="CM4722">
            <v>0</v>
          </cell>
        </row>
        <row r="4723">
          <cell r="F4723">
            <v>1615</v>
          </cell>
          <cell r="G4723">
            <v>1615</v>
          </cell>
          <cell r="H4723">
            <v>555.75</v>
          </cell>
          <cell r="I4723">
            <v>0</v>
          </cell>
          <cell r="AY4723">
            <v>355</v>
          </cell>
          <cell r="CK4723">
            <v>0</v>
          </cell>
          <cell r="CL4723">
            <v>0</v>
          </cell>
          <cell r="CM4723">
            <v>0</v>
          </cell>
        </row>
        <row r="4724">
          <cell r="F4724">
            <v>129920</v>
          </cell>
          <cell r="G4724">
            <v>129920</v>
          </cell>
          <cell r="H4724">
            <v>94897.35</v>
          </cell>
          <cell r="I4724">
            <v>14332.27</v>
          </cell>
          <cell r="AY4724">
            <v>0</v>
          </cell>
          <cell r="CK4724">
            <v>0</v>
          </cell>
          <cell r="CL4724">
            <v>0</v>
          </cell>
          <cell r="CM4724">
            <v>0</v>
          </cell>
        </row>
        <row r="4725">
          <cell r="F4725">
            <v>1881</v>
          </cell>
          <cell r="G4725">
            <v>1881</v>
          </cell>
          <cell r="H4725">
            <v>473.64</v>
          </cell>
          <cell r="I4725">
            <v>1</v>
          </cell>
          <cell r="AY4725">
            <v>0</v>
          </cell>
          <cell r="CK4725">
            <v>0</v>
          </cell>
          <cell r="CL4725">
            <v>0</v>
          </cell>
          <cell r="CM4725">
            <v>0</v>
          </cell>
        </row>
        <row r="4726">
          <cell r="F4726">
            <v>0</v>
          </cell>
          <cell r="G4726">
            <v>500</v>
          </cell>
          <cell r="H4726">
            <v>500</v>
          </cell>
          <cell r="I4726">
            <v>0</v>
          </cell>
          <cell r="AY4726">
            <v>0</v>
          </cell>
          <cell r="CK4726">
            <v>0</v>
          </cell>
          <cell r="CL4726">
            <v>0</v>
          </cell>
          <cell r="CM4726">
            <v>0</v>
          </cell>
        </row>
        <row r="4727">
          <cell r="F4727">
            <v>19195</v>
          </cell>
          <cell r="G4727">
            <v>47095</v>
          </cell>
          <cell r="H4727">
            <v>46415.78</v>
          </cell>
          <cell r="I4727">
            <v>5191.05</v>
          </cell>
          <cell r="AY4727">
            <v>0</v>
          </cell>
          <cell r="CK4727">
            <v>0</v>
          </cell>
          <cell r="CL4727">
            <v>0</v>
          </cell>
          <cell r="CM4727">
            <v>0</v>
          </cell>
        </row>
        <row r="4728">
          <cell r="F4728">
            <v>81029</v>
          </cell>
          <cell r="G4728">
            <v>78029</v>
          </cell>
          <cell r="H4728">
            <v>39803.42</v>
          </cell>
          <cell r="I4728">
            <v>1977.7</v>
          </cell>
          <cell r="AY4728">
            <v>0</v>
          </cell>
          <cell r="CK4728">
            <v>0</v>
          </cell>
          <cell r="CL4728">
            <v>0</v>
          </cell>
          <cell r="CM4728">
            <v>0</v>
          </cell>
        </row>
        <row r="4729">
          <cell r="F4729">
            <v>496108</v>
          </cell>
          <cell r="G4729">
            <v>496108</v>
          </cell>
          <cell r="H4729">
            <v>404747.87</v>
          </cell>
          <cell r="I4729">
            <v>9792.9</v>
          </cell>
          <cell r="AY4729">
            <v>0</v>
          </cell>
          <cell r="CK4729">
            <v>0</v>
          </cell>
          <cell r="CL4729">
            <v>0</v>
          </cell>
          <cell r="CM4729">
            <v>0</v>
          </cell>
        </row>
        <row r="4730">
          <cell r="F4730">
            <v>25853</v>
          </cell>
          <cell r="G4730">
            <v>25853</v>
          </cell>
          <cell r="H4730">
            <v>18139.48</v>
          </cell>
          <cell r="I4730">
            <v>0</v>
          </cell>
          <cell r="AY4730">
            <v>0</v>
          </cell>
          <cell r="CK4730">
            <v>0</v>
          </cell>
          <cell r="CL4730">
            <v>0</v>
          </cell>
          <cell r="CM4730">
            <v>0</v>
          </cell>
        </row>
        <row r="4731">
          <cell r="F4731">
            <v>19913</v>
          </cell>
          <cell r="G4731">
            <v>19913</v>
          </cell>
          <cell r="H4731">
            <v>1610</v>
          </cell>
          <cell r="I4731">
            <v>0</v>
          </cell>
          <cell r="AY4731">
            <v>0</v>
          </cell>
          <cell r="CK4731">
            <v>0</v>
          </cell>
          <cell r="CL4731">
            <v>0</v>
          </cell>
          <cell r="CM4731">
            <v>0</v>
          </cell>
        </row>
        <row r="4732">
          <cell r="F4732">
            <v>3085</v>
          </cell>
          <cell r="G4732">
            <v>3185</v>
          </cell>
          <cell r="H4732">
            <v>3148</v>
          </cell>
          <cell r="I4732">
            <v>0</v>
          </cell>
          <cell r="AY4732">
            <v>0</v>
          </cell>
          <cell r="CK4732">
            <v>0</v>
          </cell>
          <cell r="CL4732">
            <v>0</v>
          </cell>
          <cell r="CM4732">
            <v>0</v>
          </cell>
        </row>
        <row r="4733">
          <cell r="F4733">
            <v>23375</v>
          </cell>
          <cell r="G4733">
            <v>23625</v>
          </cell>
          <cell r="H4733">
            <v>23617.23</v>
          </cell>
          <cell r="I4733">
            <v>0</v>
          </cell>
          <cell r="AY4733">
            <v>0</v>
          </cell>
          <cell r="CK4733">
            <v>0</v>
          </cell>
          <cell r="CL4733">
            <v>0</v>
          </cell>
          <cell r="CM4733">
            <v>0</v>
          </cell>
        </row>
        <row r="4734">
          <cell r="F4734">
            <v>25750</v>
          </cell>
          <cell r="G4734">
            <v>7650</v>
          </cell>
          <cell r="H4734">
            <v>197.6</v>
          </cell>
          <cell r="I4734">
            <v>0</v>
          </cell>
          <cell r="AY4734">
            <v>0</v>
          </cell>
          <cell r="CK4734">
            <v>0</v>
          </cell>
          <cell r="CL4734">
            <v>0</v>
          </cell>
          <cell r="CM4734">
            <v>0</v>
          </cell>
        </row>
        <row r="4735">
          <cell r="F4735">
            <v>1569</v>
          </cell>
          <cell r="G4735">
            <v>1569</v>
          </cell>
          <cell r="H4735">
            <v>702.14</v>
          </cell>
          <cell r="I4735">
            <v>0</v>
          </cell>
          <cell r="AY4735">
            <v>0</v>
          </cell>
          <cell r="CK4735">
            <v>0</v>
          </cell>
          <cell r="CL4735">
            <v>0</v>
          </cell>
          <cell r="CM4735">
            <v>0</v>
          </cell>
        </row>
        <row r="4736">
          <cell r="F4736">
            <v>347336</v>
          </cell>
          <cell r="G4736">
            <v>347336</v>
          </cell>
          <cell r="H4736">
            <v>248267.99</v>
          </cell>
          <cell r="I4736">
            <v>6120.96</v>
          </cell>
          <cell r="AY4736">
            <v>6037.13</v>
          </cell>
          <cell r="CK4736">
            <v>0</v>
          </cell>
          <cell r="CL4736">
            <v>0</v>
          </cell>
          <cell r="CM4736">
            <v>0</v>
          </cell>
        </row>
        <row r="4737">
          <cell r="F4737">
            <v>26030</v>
          </cell>
          <cell r="G4737">
            <v>28272.5</v>
          </cell>
          <cell r="H4737">
            <v>18531.32</v>
          </cell>
          <cell r="I4737">
            <v>7871.1</v>
          </cell>
          <cell r="AY4737">
            <v>0</v>
          </cell>
          <cell r="CK4737">
            <v>0</v>
          </cell>
          <cell r="CL4737">
            <v>0</v>
          </cell>
          <cell r="CM4737">
            <v>0</v>
          </cell>
        </row>
        <row r="4738">
          <cell r="F4738">
            <v>0</v>
          </cell>
          <cell r="G4738">
            <v>48000</v>
          </cell>
          <cell r="H4738">
            <v>47793.279999999999</v>
          </cell>
          <cell r="I4738">
            <v>0</v>
          </cell>
          <cell r="AY4738">
            <v>0</v>
          </cell>
          <cell r="CK4738">
            <v>0</v>
          </cell>
          <cell r="CL4738">
            <v>0</v>
          </cell>
          <cell r="CM4738">
            <v>0</v>
          </cell>
        </row>
        <row r="4740">
          <cell r="F4740">
            <v>5758492</v>
          </cell>
          <cell r="G4740">
            <v>5758492</v>
          </cell>
          <cell r="H4740">
            <v>3844367.26</v>
          </cell>
          <cell r="I4740">
            <v>0</v>
          </cell>
          <cell r="AY4740">
            <v>385093.3</v>
          </cell>
          <cell r="CK4740">
            <v>0</v>
          </cell>
          <cell r="CL4740">
            <v>0</v>
          </cell>
          <cell r="CM4740">
            <v>0</v>
          </cell>
        </row>
        <row r="4741">
          <cell r="F4741">
            <v>1000000</v>
          </cell>
          <cell r="G4741">
            <v>1511344.46</v>
          </cell>
          <cell r="H4741">
            <v>1085779.51</v>
          </cell>
          <cell r="I4741">
            <v>472117.17</v>
          </cell>
          <cell r="AY4741">
            <v>0</v>
          </cell>
          <cell r="CK4741">
            <v>0</v>
          </cell>
          <cell r="CL4741">
            <v>0</v>
          </cell>
          <cell r="CM4741">
            <v>68038</v>
          </cell>
        </row>
        <row r="4742">
          <cell r="F4742">
            <v>0</v>
          </cell>
          <cell r="G4742">
            <v>120806.19</v>
          </cell>
          <cell r="H4742">
            <v>120806.19</v>
          </cell>
          <cell r="I4742">
            <v>0</v>
          </cell>
          <cell r="AY4742">
            <v>0</v>
          </cell>
          <cell r="CK4742">
            <v>0</v>
          </cell>
          <cell r="CL4742">
            <v>0</v>
          </cell>
          <cell r="CM4742">
            <v>0</v>
          </cell>
        </row>
        <row r="4743">
          <cell r="F4743">
            <v>0</v>
          </cell>
          <cell r="G4743">
            <v>35909.25</v>
          </cell>
          <cell r="H4743">
            <v>35909.25</v>
          </cell>
          <cell r="I4743">
            <v>0</v>
          </cell>
          <cell r="AY4743">
            <v>0</v>
          </cell>
          <cell r="CK4743">
            <v>0</v>
          </cell>
          <cell r="CL4743">
            <v>0</v>
          </cell>
          <cell r="CM4743">
            <v>0</v>
          </cell>
        </row>
        <row r="4744">
          <cell r="F4744">
            <v>162119</v>
          </cell>
          <cell r="G4744">
            <v>162119</v>
          </cell>
          <cell r="H4744">
            <v>151669.07</v>
          </cell>
          <cell r="I4744">
            <v>0</v>
          </cell>
          <cell r="AY4744">
            <v>16210.3</v>
          </cell>
          <cell r="CK4744">
            <v>0</v>
          </cell>
          <cell r="CL4744">
            <v>0</v>
          </cell>
          <cell r="CM4744">
            <v>0</v>
          </cell>
        </row>
        <row r="4745">
          <cell r="F4745">
            <v>430055</v>
          </cell>
          <cell r="G4745">
            <v>430055</v>
          </cell>
          <cell r="H4745">
            <v>212619.18</v>
          </cell>
          <cell r="I4745">
            <v>0</v>
          </cell>
          <cell r="AY4745">
            <v>0</v>
          </cell>
          <cell r="CK4745">
            <v>0</v>
          </cell>
          <cell r="CL4745">
            <v>0</v>
          </cell>
          <cell r="CM4745">
            <v>0</v>
          </cell>
        </row>
        <row r="4746">
          <cell r="F4746">
            <v>1076068</v>
          </cell>
          <cell r="G4746">
            <v>1076068</v>
          </cell>
          <cell r="H4746">
            <v>0</v>
          </cell>
          <cell r="I4746">
            <v>0</v>
          </cell>
          <cell r="AY4746">
            <v>0</v>
          </cell>
          <cell r="CK4746">
            <v>0</v>
          </cell>
          <cell r="CL4746">
            <v>0</v>
          </cell>
          <cell r="CM4746">
            <v>0</v>
          </cell>
        </row>
        <row r="4747">
          <cell r="F4747">
            <v>0</v>
          </cell>
          <cell r="G4747">
            <v>625.72</v>
          </cell>
          <cell r="H4747">
            <v>625.72</v>
          </cell>
          <cell r="I4747">
            <v>0</v>
          </cell>
          <cell r="AY4747">
            <v>0</v>
          </cell>
          <cell r="CK4747">
            <v>0</v>
          </cell>
          <cell r="CL4747">
            <v>0</v>
          </cell>
          <cell r="CM4747">
            <v>0</v>
          </cell>
        </row>
        <row r="4748">
          <cell r="F4748">
            <v>219130</v>
          </cell>
          <cell r="G4748">
            <v>219130</v>
          </cell>
          <cell r="H4748">
            <v>0</v>
          </cell>
          <cell r="I4748">
            <v>0</v>
          </cell>
          <cell r="AY4748">
            <v>0</v>
          </cell>
          <cell r="CK4748">
            <v>158975.5</v>
          </cell>
          <cell r="CL4748">
            <v>0</v>
          </cell>
          <cell r="CM4748">
            <v>0</v>
          </cell>
        </row>
        <row r="4749">
          <cell r="F4749">
            <v>578707</v>
          </cell>
          <cell r="G4749">
            <v>578707</v>
          </cell>
          <cell r="H4749">
            <v>425317.79</v>
          </cell>
          <cell r="I4749">
            <v>0</v>
          </cell>
          <cell r="AY4749">
            <v>44974.48</v>
          </cell>
          <cell r="CK4749">
            <v>0</v>
          </cell>
          <cell r="CL4749">
            <v>0</v>
          </cell>
          <cell r="CM4749">
            <v>0</v>
          </cell>
        </row>
        <row r="4750">
          <cell r="F4750">
            <v>95987</v>
          </cell>
          <cell r="G4750">
            <v>95987</v>
          </cell>
          <cell r="H4750">
            <v>72089.919999999998</v>
          </cell>
          <cell r="I4750">
            <v>0</v>
          </cell>
          <cell r="AY4750">
            <v>7607.96</v>
          </cell>
          <cell r="CK4750">
            <v>0</v>
          </cell>
          <cell r="CL4750">
            <v>0</v>
          </cell>
          <cell r="CM4750">
            <v>0</v>
          </cell>
        </row>
        <row r="4751">
          <cell r="F4751">
            <v>158400</v>
          </cell>
          <cell r="G4751">
            <v>158400</v>
          </cell>
          <cell r="H4751">
            <v>119019.04</v>
          </cell>
          <cell r="I4751">
            <v>0</v>
          </cell>
          <cell r="AY4751">
            <v>12870</v>
          </cell>
          <cell r="CK4751">
            <v>0</v>
          </cell>
          <cell r="CL4751">
            <v>0</v>
          </cell>
          <cell r="CM4751">
            <v>0</v>
          </cell>
        </row>
        <row r="4752">
          <cell r="F4752">
            <v>122767</v>
          </cell>
          <cell r="G4752">
            <v>122896.55</v>
          </cell>
          <cell r="H4752">
            <v>122896.55</v>
          </cell>
          <cell r="I4752">
            <v>0</v>
          </cell>
          <cell r="AY4752">
            <v>0</v>
          </cell>
          <cell r="CK4752">
            <v>0</v>
          </cell>
          <cell r="CL4752">
            <v>0</v>
          </cell>
          <cell r="CM4752">
            <v>0</v>
          </cell>
        </row>
        <row r="4753">
          <cell r="F4753">
            <v>963297</v>
          </cell>
          <cell r="G4753">
            <v>963297</v>
          </cell>
          <cell r="H4753">
            <v>561449.47</v>
          </cell>
          <cell r="I4753">
            <v>0</v>
          </cell>
          <cell r="AY4753">
            <v>56094.52</v>
          </cell>
          <cell r="CK4753">
            <v>0</v>
          </cell>
          <cell r="CL4753">
            <v>0</v>
          </cell>
          <cell r="CM4753">
            <v>0</v>
          </cell>
        </row>
        <row r="4754">
          <cell r="F4754">
            <v>14078661</v>
          </cell>
          <cell r="G4754">
            <v>9615445.3499999996</v>
          </cell>
          <cell r="H4754">
            <v>0</v>
          </cell>
          <cell r="I4754">
            <v>0</v>
          </cell>
          <cell r="AY4754">
            <v>0</v>
          </cell>
          <cell r="CK4754">
            <v>0</v>
          </cell>
          <cell r="CL4754">
            <v>0</v>
          </cell>
          <cell r="CM4754">
            <v>0</v>
          </cell>
        </row>
        <row r="4755">
          <cell r="F4755">
            <v>132000</v>
          </cell>
          <cell r="G4755">
            <v>132000</v>
          </cell>
          <cell r="H4755">
            <v>64229.85</v>
          </cell>
          <cell r="I4755">
            <v>7631.55</v>
          </cell>
          <cell r="AY4755">
            <v>211.01</v>
          </cell>
          <cell r="CK4755">
            <v>0</v>
          </cell>
          <cell r="CL4755">
            <v>0</v>
          </cell>
          <cell r="CM4755">
            <v>0</v>
          </cell>
        </row>
        <row r="4756">
          <cell r="F4756">
            <v>39410</v>
          </cell>
          <cell r="G4756">
            <v>39410</v>
          </cell>
          <cell r="H4756">
            <v>16550.93</v>
          </cell>
          <cell r="I4756">
            <v>0</v>
          </cell>
          <cell r="AY4756">
            <v>0</v>
          </cell>
          <cell r="CK4756">
            <v>0</v>
          </cell>
          <cell r="CL4756">
            <v>0</v>
          </cell>
          <cell r="CM4756">
            <v>0</v>
          </cell>
        </row>
        <row r="4757">
          <cell r="F4757">
            <v>41458</v>
          </cell>
          <cell r="G4757">
            <v>44599</v>
          </cell>
          <cell r="H4757">
            <v>38715.040000000001</v>
          </cell>
          <cell r="I4757">
            <v>0</v>
          </cell>
          <cell r="AY4757">
            <v>3249.71</v>
          </cell>
          <cell r="CK4757">
            <v>0</v>
          </cell>
          <cell r="CL4757">
            <v>0</v>
          </cell>
          <cell r="CM4757">
            <v>0</v>
          </cell>
        </row>
        <row r="4758">
          <cell r="F4758">
            <v>468427</v>
          </cell>
          <cell r="G4758">
            <v>475801.06</v>
          </cell>
          <cell r="H4758">
            <v>420611.78</v>
          </cell>
          <cell r="I4758">
            <v>0</v>
          </cell>
          <cell r="AY4758">
            <v>39329.129999999997</v>
          </cell>
          <cell r="CK4758">
            <v>0</v>
          </cell>
          <cell r="CL4758">
            <v>0</v>
          </cell>
          <cell r="CM4758">
            <v>0</v>
          </cell>
        </row>
        <row r="4759">
          <cell r="F4759">
            <v>9884</v>
          </cell>
          <cell r="G4759">
            <v>15961.84</v>
          </cell>
          <cell r="H4759">
            <v>15961.84</v>
          </cell>
          <cell r="I4759">
            <v>0</v>
          </cell>
          <cell r="AY4759">
            <v>629.59</v>
          </cell>
          <cell r="CK4759">
            <v>0</v>
          </cell>
          <cell r="CL4759">
            <v>0</v>
          </cell>
          <cell r="CM4759">
            <v>0</v>
          </cell>
        </row>
        <row r="4760">
          <cell r="F4760">
            <v>6207</v>
          </cell>
          <cell r="G4760">
            <v>6207</v>
          </cell>
          <cell r="H4760">
            <v>4409.5</v>
          </cell>
          <cell r="I4760">
            <v>0</v>
          </cell>
          <cell r="AY4760">
            <v>449.5</v>
          </cell>
          <cell r="CK4760">
            <v>0</v>
          </cell>
          <cell r="CL4760">
            <v>0</v>
          </cell>
          <cell r="CM4760">
            <v>0</v>
          </cell>
        </row>
        <row r="4761">
          <cell r="F4761">
            <v>26260</v>
          </cell>
          <cell r="G4761">
            <v>26260</v>
          </cell>
          <cell r="H4761">
            <v>21968.35</v>
          </cell>
          <cell r="I4761">
            <v>0</v>
          </cell>
          <cell r="AY4761">
            <v>1983.75</v>
          </cell>
          <cell r="CK4761">
            <v>0</v>
          </cell>
          <cell r="CL4761">
            <v>0</v>
          </cell>
          <cell r="CM4761">
            <v>0</v>
          </cell>
        </row>
        <row r="4762">
          <cell r="F4762">
            <v>11948</v>
          </cell>
          <cell r="G4762">
            <v>11948</v>
          </cell>
          <cell r="H4762">
            <v>11000.09</v>
          </cell>
          <cell r="I4762">
            <v>400</v>
          </cell>
          <cell r="AY4762">
            <v>1000.01</v>
          </cell>
          <cell r="CK4762">
            <v>0</v>
          </cell>
          <cell r="CL4762">
            <v>0</v>
          </cell>
          <cell r="CM4762">
            <v>0</v>
          </cell>
        </row>
        <row r="4763">
          <cell r="F4763">
            <v>2288915</v>
          </cell>
          <cell r="G4763">
            <v>1050554.1000000001</v>
          </cell>
          <cell r="H4763">
            <v>912262.4</v>
          </cell>
          <cell r="I4763">
            <v>0</v>
          </cell>
          <cell r="AY4763">
            <v>112310.55</v>
          </cell>
          <cell r="CK4763">
            <v>0</v>
          </cell>
          <cell r="CL4763">
            <v>0</v>
          </cell>
          <cell r="CM4763">
            <v>0</v>
          </cell>
        </row>
        <row r="4764">
          <cell r="F4764">
            <v>30605</v>
          </cell>
          <cell r="G4764">
            <v>41930.5</v>
          </cell>
          <cell r="H4764">
            <v>12030.5</v>
          </cell>
          <cell r="I4764">
            <v>29900</v>
          </cell>
          <cell r="AY4764">
            <v>287.5</v>
          </cell>
          <cell r="CK4764">
            <v>0</v>
          </cell>
          <cell r="CL4764">
            <v>0</v>
          </cell>
          <cell r="CM4764">
            <v>0</v>
          </cell>
        </row>
        <row r="4765">
          <cell r="F4765">
            <v>8925</v>
          </cell>
          <cell r="G4765">
            <v>8925</v>
          </cell>
          <cell r="H4765">
            <v>0</v>
          </cell>
          <cell r="I4765">
            <v>0</v>
          </cell>
          <cell r="AY4765">
            <v>0</v>
          </cell>
          <cell r="CK4765">
            <v>0</v>
          </cell>
          <cell r="CL4765">
            <v>0</v>
          </cell>
          <cell r="CM4765">
            <v>0</v>
          </cell>
        </row>
        <row r="4766">
          <cell r="F4766">
            <v>0</v>
          </cell>
          <cell r="G4766">
            <v>11500</v>
          </cell>
          <cell r="H4766">
            <v>11500</v>
          </cell>
          <cell r="I4766">
            <v>0</v>
          </cell>
          <cell r="AY4766">
            <v>0</v>
          </cell>
          <cell r="CK4766">
            <v>0</v>
          </cell>
          <cell r="CL4766">
            <v>0</v>
          </cell>
          <cell r="CM4766">
            <v>0</v>
          </cell>
        </row>
        <row r="4767">
          <cell r="F4767">
            <v>113283</v>
          </cell>
          <cell r="G4767">
            <v>217542.92</v>
          </cell>
          <cell r="H4767">
            <v>86826</v>
          </cell>
          <cell r="I4767">
            <v>0</v>
          </cell>
          <cell r="AY4767">
            <v>0</v>
          </cell>
          <cell r="CK4767">
            <v>0</v>
          </cell>
          <cell r="CL4767">
            <v>0</v>
          </cell>
          <cell r="CM4767">
            <v>0</v>
          </cell>
        </row>
        <row r="4768">
          <cell r="F4768">
            <v>153718</v>
          </cell>
          <cell r="G4768">
            <v>399416.47</v>
          </cell>
          <cell r="H4768">
            <v>0</v>
          </cell>
          <cell r="I4768">
            <v>98155.46</v>
          </cell>
          <cell r="AY4768">
            <v>0</v>
          </cell>
          <cell r="CK4768">
            <v>0</v>
          </cell>
          <cell r="CL4768">
            <v>0</v>
          </cell>
          <cell r="CM4768">
            <v>0</v>
          </cell>
        </row>
        <row r="4769">
          <cell r="F4769">
            <v>350000</v>
          </cell>
          <cell r="G4769">
            <v>350000</v>
          </cell>
          <cell r="H4769">
            <v>0</v>
          </cell>
          <cell r="I4769">
            <v>0</v>
          </cell>
          <cell r="AY4769">
            <v>0</v>
          </cell>
          <cell r="CK4769">
            <v>0</v>
          </cell>
          <cell r="CL4769">
            <v>0</v>
          </cell>
          <cell r="CM4769">
            <v>0</v>
          </cell>
        </row>
        <row r="4770">
          <cell r="F4770">
            <v>0</v>
          </cell>
          <cell r="G4770">
            <v>7475</v>
          </cell>
          <cell r="H4770">
            <v>0</v>
          </cell>
          <cell r="I4770">
            <v>0</v>
          </cell>
          <cell r="AY4770">
            <v>0</v>
          </cell>
          <cell r="CK4770">
            <v>0</v>
          </cell>
          <cell r="CL4770">
            <v>0</v>
          </cell>
          <cell r="CM4770">
            <v>0</v>
          </cell>
        </row>
        <row r="4771">
          <cell r="F4771">
            <v>57913</v>
          </cell>
          <cell r="G4771">
            <v>57913</v>
          </cell>
          <cell r="H4771">
            <v>0</v>
          </cell>
          <cell r="I4771">
            <v>0</v>
          </cell>
          <cell r="AY4771">
            <v>0</v>
          </cell>
          <cell r="CK4771">
            <v>0</v>
          </cell>
          <cell r="CL4771">
            <v>0</v>
          </cell>
          <cell r="CM4771">
            <v>0</v>
          </cell>
        </row>
        <row r="4772">
          <cell r="F4772">
            <v>50000</v>
          </cell>
          <cell r="G4772">
            <v>74879.63</v>
          </cell>
          <cell r="H4772">
            <v>39303.629999999997</v>
          </cell>
          <cell r="I4772">
            <v>35576</v>
          </cell>
          <cell r="AY4772">
            <v>1757</v>
          </cell>
          <cell r="CK4772">
            <v>0</v>
          </cell>
          <cell r="CL4772">
            <v>0</v>
          </cell>
          <cell r="CM4772">
            <v>0</v>
          </cell>
        </row>
        <row r="4773">
          <cell r="F4773">
            <v>0</v>
          </cell>
          <cell r="G4773">
            <v>914900.96</v>
          </cell>
          <cell r="H4773">
            <v>914896.35</v>
          </cell>
          <cell r="I4773">
            <v>0</v>
          </cell>
          <cell r="AY4773">
            <v>0</v>
          </cell>
          <cell r="CK4773">
            <v>0</v>
          </cell>
          <cell r="CL4773">
            <v>0</v>
          </cell>
          <cell r="CM4773">
            <v>0</v>
          </cell>
        </row>
        <row r="4774">
          <cell r="F4774">
            <v>239941</v>
          </cell>
          <cell r="G4774">
            <v>94139.41</v>
          </cell>
          <cell r="H4774">
            <v>41904.57</v>
          </cell>
          <cell r="I4774">
            <v>46400.79</v>
          </cell>
          <cell r="AY4774">
            <v>638.38</v>
          </cell>
          <cell r="CK4774">
            <v>0</v>
          </cell>
          <cell r="CL4774">
            <v>0</v>
          </cell>
          <cell r="CM4774">
            <v>0</v>
          </cell>
        </row>
        <row r="4775">
          <cell r="F4775">
            <v>25000</v>
          </cell>
          <cell r="G4775">
            <v>25000</v>
          </cell>
          <cell r="H4775">
            <v>8133.4</v>
          </cell>
          <cell r="I4775">
            <v>14526.5</v>
          </cell>
          <cell r="AY4775">
            <v>0</v>
          </cell>
          <cell r="CK4775">
            <v>0</v>
          </cell>
          <cell r="CL4775">
            <v>0</v>
          </cell>
          <cell r="CM4775">
            <v>0</v>
          </cell>
        </row>
        <row r="4776">
          <cell r="F4776">
            <v>246600</v>
          </cell>
          <cell r="G4776">
            <v>189524.5</v>
          </cell>
          <cell r="H4776">
            <v>32299.5</v>
          </cell>
          <cell r="I4776">
            <v>342.05</v>
          </cell>
          <cell r="AY4776">
            <v>0</v>
          </cell>
          <cell r="CK4776">
            <v>0</v>
          </cell>
          <cell r="CL4776">
            <v>0</v>
          </cell>
          <cell r="CM4776">
            <v>0</v>
          </cell>
        </row>
        <row r="4778">
          <cell r="F4778">
            <v>35000</v>
          </cell>
          <cell r="G4778">
            <v>35000</v>
          </cell>
          <cell r="H4778">
            <v>19899.45</v>
          </cell>
          <cell r="I4778">
            <v>4343.25</v>
          </cell>
          <cell r="AY4778">
            <v>0</v>
          </cell>
          <cell r="CK4778">
            <v>0</v>
          </cell>
          <cell r="CL4778">
            <v>0</v>
          </cell>
          <cell r="CM4778">
            <v>0</v>
          </cell>
        </row>
        <row r="4779">
          <cell r="F4779">
            <v>364485</v>
          </cell>
          <cell r="G4779">
            <v>364485</v>
          </cell>
          <cell r="H4779">
            <v>240612.45</v>
          </cell>
          <cell r="I4779">
            <v>46866.71</v>
          </cell>
          <cell r="AY4779">
            <v>0</v>
          </cell>
          <cell r="CK4779">
            <v>0</v>
          </cell>
          <cell r="CL4779">
            <v>0</v>
          </cell>
          <cell r="CM4779">
            <v>0</v>
          </cell>
        </row>
        <row r="4780">
          <cell r="F4780">
            <v>56540</v>
          </cell>
          <cell r="G4780">
            <v>58540</v>
          </cell>
          <cell r="H4780">
            <v>54600.99</v>
          </cell>
          <cell r="I4780">
            <v>5</v>
          </cell>
          <cell r="AY4780">
            <v>620</v>
          </cell>
          <cell r="CK4780">
            <v>0</v>
          </cell>
          <cell r="CL4780">
            <v>0</v>
          </cell>
          <cell r="CM4780">
            <v>0</v>
          </cell>
        </row>
        <row r="4781">
          <cell r="F4781">
            <v>410000</v>
          </cell>
          <cell r="G4781">
            <v>360000</v>
          </cell>
          <cell r="H4781">
            <v>188363.46</v>
          </cell>
          <cell r="I4781">
            <v>30000</v>
          </cell>
          <cell r="AY4781">
            <v>0</v>
          </cell>
          <cell r="CK4781">
            <v>0</v>
          </cell>
          <cell r="CL4781">
            <v>0</v>
          </cell>
          <cell r="CM4781">
            <v>0</v>
          </cell>
        </row>
        <row r="4782">
          <cell r="F4782">
            <v>6000</v>
          </cell>
          <cell r="G4782">
            <v>307013.7</v>
          </cell>
          <cell r="H4782">
            <v>29147.759999999998</v>
          </cell>
          <cell r="I4782">
            <v>645.15</v>
          </cell>
          <cell r="AY4782">
            <v>0</v>
          </cell>
          <cell r="CK4782">
            <v>0</v>
          </cell>
          <cell r="CL4782">
            <v>0</v>
          </cell>
          <cell r="CM4782">
            <v>0</v>
          </cell>
        </row>
        <row r="4783">
          <cell r="F4783">
            <v>3532000</v>
          </cell>
          <cell r="G4783">
            <v>5532000</v>
          </cell>
          <cell r="H4783">
            <v>553840</v>
          </cell>
          <cell r="I4783">
            <v>207690</v>
          </cell>
          <cell r="AY4783">
            <v>0</v>
          </cell>
          <cell r="CK4783">
            <v>0</v>
          </cell>
          <cell r="CL4783">
            <v>0</v>
          </cell>
          <cell r="CM4783">
            <v>0</v>
          </cell>
        </row>
        <row r="4784">
          <cell r="F4784">
            <v>15000</v>
          </cell>
          <cell r="G4784">
            <v>15000</v>
          </cell>
          <cell r="H4784">
            <v>0</v>
          </cell>
          <cell r="I4784">
            <v>0</v>
          </cell>
          <cell r="AY4784">
            <v>0</v>
          </cell>
          <cell r="CK4784">
            <v>0</v>
          </cell>
          <cell r="CL4784">
            <v>0</v>
          </cell>
          <cell r="CM4784">
            <v>0</v>
          </cell>
        </row>
        <row r="4785">
          <cell r="F4785">
            <v>55000</v>
          </cell>
          <cell r="G4785">
            <v>55000</v>
          </cell>
          <cell r="H4785">
            <v>22135.86</v>
          </cell>
          <cell r="I4785">
            <v>9820</v>
          </cell>
          <cell r="AY4785">
            <v>0</v>
          </cell>
          <cell r="CK4785">
            <v>0</v>
          </cell>
          <cell r="CL4785">
            <v>0</v>
          </cell>
          <cell r="CM4785">
            <v>0</v>
          </cell>
        </row>
        <row r="4786">
          <cell r="F4786">
            <v>302169</v>
          </cell>
          <cell r="G4786">
            <v>302169</v>
          </cell>
          <cell r="H4786">
            <v>1954</v>
          </cell>
          <cell r="I4786">
            <v>600</v>
          </cell>
          <cell r="AY4786">
            <v>1954</v>
          </cell>
          <cell r="CK4786">
            <v>0</v>
          </cell>
          <cell r="CL4786">
            <v>0</v>
          </cell>
          <cell r="CM4786">
            <v>0</v>
          </cell>
        </row>
        <row r="4787">
          <cell r="F4787">
            <v>80000</v>
          </cell>
          <cell r="G4787">
            <v>118967.29</v>
          </cell>
          <cell r="H4787">
            <v>97097.64</v>
          </cell>
          <cell r="I4787">
            <v>19377.099999999999</v>
          </cell>
          <cell r="AY4787">
            <v>1498.96</v>
          </cell>
          <cell r="CK4787">
            <v>0</v>
          </cell>
          <cell r="CL4787">
            <v>0</v>
          </cell>
          <cell r="CM4787">
            <v>0</v>
          </cell>
        </row>
        <row r="4788">
          <cell r="F4788">
            <v>4000</v>
          </cell>
          <cell r="G4788">
            <v>4000</v>
          </cell>
          <cell r="H4788">
            <v>1150</v>
          </cell>
          <cell r="I4788">
            <v>0</v>
          </cell>
          <cell r="AY4788">
            <v>0</v>
          </cell>
          <cell r="CK4788">
            <v>0</v>
          </cell>
          <cell r="CL4788">
            <v>0</v>
          </cell>
          <cell r="CM4788">
            <v>0</v>
          </cell>
        </row>
        <row r="4789">
          <cell r="F4789">
            <v>0</v>
          </cell>
          <cell r="G4789">
            <v>600</v>
          </cell>
          <cell r="H4789">
            <v>293</v>
          </cell>
          <cell r="I4789">
            <v>0</v>
          </cell>
          <cell r="AY4789">
            <v>0</v>
          </cell>
          <cell r="CK4789">
            <v>0</v>
          </cell>
          <cell r="CL4789">
            <v>0</v>
          </cell>
          <cell r="CM4789">
            <v>0</v>
          </cell>
        </row>
        <row r="4790">
          <cell r="F4790">
            <v>145000</v>
          </cell>
          <cell r="G4790">
            <v>119639.05</v>
          </cell>
          <cell r="H4790">
            <v>41451.040000000001</v>
          </cell>
          <cell r="I4790">
            <v>7464.71</v>
          </cell>
          <cell r="AY4790">
            <v>1676</v>
          </cell>
          <cell r="CK4790">
            <v>0</v>
          </cell>
          <cell r="CL4790">
            <v>0</v>
          </cell>
          <cell r="CM4790">
            <v>0</v>
          </cell>
        </row>
        <row r="4791">
          <cell r="F4791">
            <v>145000</v>
          </cell>
          <cell r="G4791">
            <v>145000</v>
          </cell>
          <cell r="H4791">
            <v>50616.67</v>
          </cell>
          <cell r="I4791">
            <v>10559</v>
          </cell>
          <cell r="AY4791">
            <v>958</v>
          </cell>
          <cell r="CK4791">
            <v>0</v>
          </cell>
          <cell r="CL4791">
            <v>0</v>
          </cell>
          <cell r="CM4791">
            <v>0</v>
          </cell>
        </row>
        <row r="4792">
          <cell r="F4792">
            <v>73503</v>
          </cell>
          <cell r="G4792">
            <v>73503</v>
          </cell>
          <cell r="H4792">
            <v>0</v>
          </cell>
          <cell r="I4792">
            <v>8768</v>
          </cell>
          <cell r="AY4792">
            <v>0</v>
          </cell>
          <cell r="CK4792">
            <v>0</v>
          </cell>
          <cell r="CL4792">
            <v>0</v>
          </cell>
          <cell r="CM4792">
            <v>0</v>
          </cell>
        </row>
        <row r="4794">
          <cell r="F4794">
            <v>93000</v>
          </cell>
          <cell r="G4794">
            <v>57340.39</v>
          </cell>
          <cell r="H4794">
            <v>18170.939999999999</v>
          </cell>
          <cell r="I4794">
            <v>2539</v>
          </cell>
          <cell r="AY4794">
            <v>654.20000000000005</v>
          </cell>
          <cell r="CK4794">
            <v>0</v>
          </cell>
          <cell r="CL4794">
            <v>0</v>
          </cell>
          <cell r="CM4794">
            <v>0</v>
          </cell>
        </row>
        <row r="4795">
          <cell r="F4795">
            <v>145000</v>
          </cell>
          <cell r="G4795">
            <v>145000</v>
          </cell>
          <cell r="H4795">
            <v>75969.38</v>
          </cell>
          <cell r="I4795">
            <v>12092.32</v>
          </cell>
          <cell r="AY4795">
            <v>3823.5</v>
          </cell>
          <cell r="CK4795">
            <v>0</v>
          </cell>
          <cell r="CL4795">
            <v>0</v>
          </cell>
          <cell r="CM4795">
            <v>0</v>
          </cell>
        </row>
        <row r="4796">
          <cell r="F4796">
            <v>165000</v>
          </cell>
          <cell r="G4796">
            <v>165000</v>
          </cell>
          <cell r="H4796">
            <v>110390.94</v>
          </cell>
          <cell r="I4796">
            <v>32425</v>
          </cell>
          <cell r="AY4796">
            <v>1172</v>
          </cell>
          <cell r="CK4796">
            <v>0</v>
          </cell>
          <cell r="CL4796">
            <v>0</v>
          </cell>
          <cell r="CM4796">
            <v>0</v>
          </cell>
        </row>
        <row r="4797">
          <cell r="F4797">
            <v>100000</v>
          </cell>
          <cell r="G4797">
            <v>88500</v>
          </cell>
          <cell r="H4797">
            <v>0</v>
          </cell>
          <cell r="I4797">
            <v>10750</v>
          </cell>
          <cell r="AY4797">
            <v>0</v>
          </cell>
          <cell r="CK4797">
            <v>0</v>
          </cell>
          <cell r="CL4797">
            <v>0</v>
          </cell>
          <cell r="CM4797">
            <v>0</v>
          </cell>
        </row>
        <row r="4799">
          <cell r="F4799">
            <v>33687</v>
          </cell>
          <cell r="G4799">
            <v>33687</v>
          </cell>
          <cell r="H4799">
            <v>23463.75</v>
          </cell>
          <cell r="I4799">
            <v>9081.1</v>
          </cell>
          <cell r="AY4799">
            <v>373</v>
          </cell>
          <cell r="CK4799">
            <v>0</v>
          </cell>
          <cell r="CL4799">
            <v>0</v>
          </cell>
          <cell r="CM4799">
            <v>0</v>
          </cell>
        </row>
        <row r="4800">
          <cell r="F4800">
            <v>1418253</v>
          </cell>
          <cell r="G4800">
            <v>1285033</v>
          </cell>
          <cell r="H4800">
            <v>756479.21</v>
          </cell>
          <cell r="I4800">
            <v>238733.85</v>
          </cell>
          <cell r="AY4800">
            <v>407.7</v>
          </cell>
          <cell r="CK4800">
            <v>0</v>
          </cell>
          <cell r="CL4800">
            <v>0</v>
          </cell>
          <cell r="CM4800">
            <v>0</v>
          </cell>
        </row>
        <row r="4801">
          <cell r="F4801">
            <v>65638</v>
          </cell>
          <cell r="G4801">
            <v>65638</v>
          </cell>
          <cell r="H4801">
            <v>59583.35</v>
          </cell>
          <cell r="I4801">
            <v>0</v>
          </cell>
          <cell r="AY4801">
            <v>0</v>
          </cell>
          <cell r="CK4801">
            <v>0</v>
          </cell>
          <cell r="CL4801">
            <v>0</v>
          </cell>
          <cell r="CM4801">
            <v>0</v>
          </cell>
        </row>
        <row r="4802">
          <cell r="F4802">
            <v>0</v>
          </cell>
          <cell r="G4802">
            <v>7500</v>
          </cell>
          <cell r="H4802">
            <v>7499.38</v>
          </cell>
          <cell r="I4802">
            <v>0</v>
          </cell>
          <cell r="AY4802">
            <v>0</v>
          </cell>
          <cell r="CK4802">
            <v>0</v>
          </cell>
          <cell r="CL4802">
            <v>0</v>
          </cell>
          <cell r="CM4802">
            <v>0</v>
          </cell>
        </row>
        <row r="4803">
          <cell r="F4803">
            <v>2667</v>
          </cell>
          <cell r="G4803">
            <v>5667</v>
          </cell>
          <cell r="H4803">
            <v>3000</v>
          </cell>
          <cell r="I4803">
            <v>0</v>
          </cell>
          <cell r="AY4803">
            <v>0</v>
          </cell>
          <cell r="CK4803">
            <v>0</v>
          </cell>
          <cell r="CL4803">
            <v>0</v>
          </cell>
          <cell r="CM4803">
            <v>0</v>
          </cell>
        </row>
        <row r="4804">
          <cell r="F4804">
            <v>1495051</v>
          </cell>
          <cell r="G4804">
            <v>1495051</v>
          </cell>
          <cell r="H4804">
            <v>1247416.78</v>
          </cell>
          <cell r="I4804">
            <v>86931.55</v>
          </cell>
          <cell r="AY4804">
            <v>0</v>
          </cell>
          <cell r="CK4804">
            <v>0</v>
          </cell>
          <cell r="CL4804">
            <v>0</v>
          </cell>
          <cell r="CM4804">
            <v>0</v>
          </cell>
        </row>
        <row r="4805">
          <cell r="F4805">
            <v>89049</v>
          </cell>
          <cell r="G4805">
            <v>90065.49</v>
          </cell>
          <cell r="H4805">
            <v>86113.59</v>
          </cell>
          <cell r="I4805">
            <v>3951.9</v>
          </cell>
          <cell r="AY4805">
            <v>28820</v>
          </cell>
          <cell r="CK4805">
            <v>0</v>
          </cell>
          <cell r="CL4805">
            <v>0</v>
          </cell>
          <cell r="CM4805">
            <v>0</v>
          </cell>
        </row>
        <row r="4806">
          <cell r="F4806">
            <v>78425</v>
          </cell>
          <cell r="G4806">
            <v>108736.47</v>
          </cell>
          <cell r="H4806">
            <v>77310.47</v>
          </cell>
          <cell r="I4806">
            <v>11426</v>
          </cell>
          <cell r="AY4806">
            <v>3588.55</v>
          </cell>
          <cell r="CK4806">
            <v>0</v>
          </cell>
          <cell r="CL4806">
            <v>0</v>
          </cell>
          <cell r="CM4806">
            <v>0</v>
          </cell>
        </row>
        <row r="4807">
          <cell r="F4807">
            <v>6337</v>
          </cell>
          <cell r="G4807">
            <v>37441.769999999997</v>
          </cell>
          <cell r="H4807">
            <v>11999.82</v>
          </cell>
          <cell r="I4807">
            <v>2701.65</v>
          </cell>
          <cell r="AY4807">
            <v>1863.99</v>
          </cell>
          <cell r="CK4807">
            <v>0</v>
          </cell>
          <cell r="CL4807">
            <v>0</v>
          </cell>
          <cell r="CM4807">
            <v>0</v>
          </cell>
        </row>
        <row r="4808">
          <cell r="F4808">
            <v>90174</v>
          </cell>
          <cell r="G4808">
            <v>47182.41</v>
          </cell>
          <cell r="H4808">
            <v>10960.38</v>
          </cell>
          <cell r="I4808">
            <v>36222.03</v>
          </cell>
          <cell r="AY4808">
            <v>1190</v>
          </cell>
          <cell r="CK4808">
            <v>0</v>
          </cell>
          <cell r="CL4808">
            <v>0</v>
          </cell>
          <cell r="CM4808">
            <v>0</v>
          </cell>
        </row>
        <row r="4809">
          <cell r="F4809">
            <v>70000</v>
          </cell>
          <cell r="G4809">
            <v>70000</v>
          </cell>
          <cell r="H4809">
            <v>15937.18</v>
          </cell>
          <cell r="I4809">
            <v>3719.7</v>
          </cell>
          <cell r="AY4809">
            <v>1393</v>
          </cell>
          <cell r="CK4809">
            <v>0</v>
          </cell>
          <cell r="CL4809">
            <v>0</v>
          </cell>
          <cell r="CM4809">
            <v>0</v>
          </cell>
        </row>
        <row r="4810">
          <cell r="F4810">
            <v>100000</v>
          </cell>
          <cell r="G4810">
            <v>100000</v>
          </cell>
          <cell r="H4810">
            <v>50883</v>
          </cell>
          <cell r="I4810">
            <v>0</v>
          </cell>
          <cell r="AY4810">
            <v>0</v>
          </cell>
          <cell r="CK4810">
            <v>0</v>
          </cell>
          <cell r="CL4810">
            <v>0</v>
          </cell>
          <cell r="CM4810">
            <v>0</v>
          </cell>
        </row>
        <row r="4811">
          <cell r="F4811">
            <v>30000</v>
          </cell>
          <cell r="G4811">
            <v>125099.94</v>
          </cell>
          <cell r="H4811">
            <v>121841.71</v>
          </cell>
          <cell r="I4811">
            <v>3229.73</v>
          </cell>
          <cell r="AY4811">
            <v>28.18</v>
          </cell>
          <cell r="CK4811">
            <v>0</v>
          </cell>
          <cell r="CL4811">
            <v>0</v>
          </cell>
          <cell r="CM4811">
            <v>0</v>
          </cell>
        </row>
        <row r="4812">
          <cell r="F4812">
            <v>104133</v>
          </cell>
          <cell r="G4812">
            <v>104903.5</v>
          </cell>
          <cell r="H4812">
            <v>94314.76</v>
          </cell>
          <cell r="I4812">
            <v>8293.5</v>
          </cell>
          <cell r="AY4812">
            <v>655.53</v>
          </cell>
          <cell r="CK4812">
            <v>0</v>
          </cell>
          <cell r="CL4812">
            <v>0</v>
          </cell>
          <cell r="CM4812">
            <v>0</v>
          </cell>
        </row>
        <row r="4813">
          <cell r="F4813">
            <v>5000</v>
          </cell>
          <cell r="G4813">
            <v>5000</v>
          </cell>
          <cell r="H4813">
            <v>0</v>
          </cell>
          <cell r="I4813">
            <v>0</v>
          </cell>
          <cell r="AY4813">
            <v>0</v>
          </cell>
          <cell r="CK4813">
            <v>0</v>
          </cell>
          <cell r="CL4813">
            <v>0</v>
          </cell>
          <cell r="CM4813">
            <v>0</v>
          </cell>
        </row>
        <row r="4814">
          <cell r="F4814">
            <v>112374</v>
          </cell>
          <cell r="G4814">
            <v>112374</v>
          </cell>
          <cell r="H4814">
            <v>76376.75</v>
          </cell>
          <cell r="I4814">
            <v>51.4</v>
          </cell>
          <cell r="AY4814">
            <v>189.44</v>
          </cell>
          <cell r="CK4814">
            <v>0</v>
          </cell>
          <cell r="CL4814">
            <v>0</v>
          </cell>
          <cell r="CM4814">
            <v>0</v>
          </cell>
        </row>
        <row r="4815">
          <cell r="F4815">
            <v>43179</v>
          </cell>
          <cell r="G4815">
            <v>43179</v>
          </cell>
          <cell r="H4815">
            <v>32467.87</v>
          </cell>
          <cell r="I4815">
            <v>8580.26</v>
          </cell>
          <cell r="AY4815">
            <v>0</v>
          </cell>
          <cell r="CK4815">
            <v>0</v>
          </cell>
          <cell r="CL4815">
            <v>0</v>
          </cell>
          <cell r="CM4815">
            <v>0</v>
          </cell>
        </row>
        <row r="4816">
          <cell r="F4816">
            <v>32528</v>
          </cell>
          <cell r="G4816">
            <v>32528</v>
          </cell>
          <cell r="H4816">
            <v>24135</v>
          </cell>
          <cell r="I4816">
            <v>1822.6</v>
          </cell>
          <cell r="AY4816">
            <v>0</v>
          </cell>
          <cell r="CK4816">
            <v>0</v>
          </cell>
          <cell r="CL4816">
            <v>0</v>
          </cell>
          <cell r="CM4816">
            <v>0</v>
          </cell>
        </row>
        <row r="4817">
          <cell r="F4817">
            <v>181074</v>
          </cell>
          <cell r="G4817">
            <v>181074</v>
          </cell>
          <cell r="H4817">
            <v>102426</v>
          </cell>
          <cell r="I4817">
            <v>35414.97</v>
          </cell>
          <cell r="AY4817">
            <v>792.98</v>
          </cell>
          <cell r="CK4817">
            <v>0</v>
          </cell>
          <cell r="CL4817">
            <v>0</v>
          </cell>
          <cell r="CM4817">
            <v>0</v>
          </cell>
        </row>
        <row r="4818">
          <cell r="F4818">
            <v>0</v>
          </cell>
          <cell r="G4818">
            <v>20000</v>
          </cell>
          <cell r="H4818">
            <v>16097.57</v>
          </cell>
          <cell r="I4818">
            <v>0</v>
          </cell>
          <cell r="AY4818">
            <v>0</v>
          </cell>
          <cell r="CK4818">
            <v>0</v>
          </cell>
          <cell r="CL4818">
            <v>0</v>
          </cell>
          <cell r="CM4818">
            <v>0</v>
          </cell>
        </row>
        <row r="4819">
          <cell r="F4819">
            <v>33733</v>
          </cell>
          <cell r="G4819">
            <v>33733</v>
          </cell>
          <cell r="H4819">
            <v>11878.42</v>
          </cell>
          <cell r="I4819">
            <v>0</v>
          </cell>
          <cell r="AY4819">
            <v>0</v>
          </cell>
          <cell r="CK4819">
            <v>0</v>
          </cell>
          <cell r="CL4819">
            <v>0</v>
          </cell>
          <cell r="CM4819">
            <v>0</v>
          </cell>
        </row>
        <row r="4820">
          <cell r="F4820">
            <v>3805</v>
          </cell>
          <cell r="G4820">
            <v>3805</v>
          </cell>
          <cell r="H4820">
            <v>120</v>
          </cell>
          <cell r="I4820">
            <v>883</v>
          </cell>
          <cell r="AY4820">
            <v>0</v>
          </cell>
          <cell r="CK4820">
            <v>0</v>
          </cell>
          <cell r="CL4820">
            <v>0</v>
          </cell>
          <cell r="CM4820">
            <v>0</v>
          </cell>
        </row>
        <row r="4821">
          <cell r="F4821">
            <v>45000</v>
          </cell>
          <cell r="G4821">
            <v>45000</v>
          </cell>
          <cell r="H4821">
            <v>13211</v>
          </cell>
          <cell r="I4821">
            <v>0</v>
          </cell>
          <cell r="AY4821">
            <v>0</v>
          </cell>
          <cell r="CK4821">
            <v>0</v>
          </cell>
          <cell r="CL4821">
            <v>0</v>
          </cell>
          <cell r="CM4821">
            <v>0</v>
          </cell>
        </row>
        <row r="4822">
          <cell r="F4822">
            <v>145000</v>
          </cell>
          <cell r="G4822">
            <v>230012.1</v>
          </cell>
          <cell r="H4822">
            <v>48322.04</v>
          </cell>
          <cell r="I4822">
            <v>181690</v>
          </cell>
          <cell r="AY4822">
            <v>0</v>
          </cell>
          <cell r="CK4822">
            <v>0</v>
          </cell>
          <cell r="CL4822">
            <v>0</v>
          </cell>
          <cell r="CM4822">
            <v>0</v>
          </cell>
        </row>
        <row r="4823">
          <cell r="F4823">
            <v>1622250</v>
          </cell>
          <cell r="G4823">
            <v>1374127.92</v>
          </cell>
          <cell r="H4823">
            <v>284765.49</v>
          </cell>
          <cell r="I4823">
            <v>191523.99</v>
          </cell>
          <cell r="AY4823">
            <v>0</v>
          </cell>
          <cell r="CK4823">
            <v>0</v>
          </cell>
          <cell r="CL4823">
            <v>0</v>
          </cell>
          <cell r="CM4823">
            <v>0</v>
          </cell>
        </row>
        <row r="4824"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CK4824">
            <v>0</v>
          </cell>
          <cell r="CL4824">
            <v>0</v>
          </cell>
          <cell r="CM4824">
            <v>0</v>
          </cell>
        </row>
        <row r="4825">
          <cell r="F4825">
            <v>475159</v>
          </cell>
          <cell r="G4825">
            <v>453755.93</v>
          </cell>
          <cell r="H4825">
            <v>261732.13</v>
          </cell>
          <cell r="I4825">
            <v>17633.009999999998</v>
          </cell>
          <cell r="AY4825">
            <v>18993.689999999999</v>
          </cell>
          <cell r="CK4825">
            <v>0</v>
          </cell>
          <cell r="CL4825">
            <v>0</v>
          </cell>
          <cell r="CM4825">
            <v>0</v>
          </cell>
        </row>
        <row r="4826">
          <cell r="F4826">
            <v>10322</v>
          </cell>
          <cell r="G4826">
            <v>10322</v>
          </cell>
          <cell r="H4826">
            <v>8596.56</v>
          </cell>
          <cell r="I4826">
            <v>399.76</v>
          </cell>
          <cell r="AY4826">
            <v>1048.05</v>
          </cell>
          <cell r="CK4826">
            <v>0</v>
          </cell>
          <cell r="CL4826">
            <v>0</v>
          </cell>
          <cell r="CM4826">
            <v>0</v>
          </cell>
        </row>
        <row r="4827">
          <cell r="F4827">
            <v>691048</v>
          </cell>
          <cell r="G4827">
            <v>691048</v>
          </cell>
          <cell r="H4827">
            <v>80687.42</v>
          </cell>
          <cell r="I4827">
            <v>75590.600000000006</v>
          </cell>
          <cell r="AY4827">
            <v>0</v>
          </cell>
          <cell r="CK4827">
            <v>0</v>
          </cell>
          <cell r="CL4827">
            <v>0</v>
          </cell>
          <cell r="CM4827">
            <v>0</v>
          </cell>
        </row>
        <row r="4828">
          <cell r="F4828">
            <v>15965</v>
          </cell>
          <cell r="G4828">
            <v>15965</v>
          </cell>
          <cell r="H4828">
            <v>1307.1400000000001</v>
          </cell>
          <cell r="I4828">
            <v>0</v>
          </cell>
          <cell r="AY4828">
            <v>0</v>
          </cell>
          <cell r="CK4828">
            <v>0</v>
          </cell>
          <cell r="CL4828">
            <v>0</v>
          </cell>
          <cell r="CM4828">
            <v>0</v>
          </cell>
        </row>
        <row r="4829">
          <cell r="F4829">
            <v>15759</v>
          </cell>
          <cell r="G4829">
            <v>12809</v>
          </cell>
          <cell r="H4829">
            <v>1493.05</v>
          </cell>
          <cell r="I4829">
            <v>0</v>
          </cell>
          <cell r="AY4829">
            <v>0</v>
          </cell>
          <cell r="CK4829">
            <v>0</v>
          </cell>
          <cell r="CL4829">
            <v>0</v>
          </cell>
          <cell r="CM4829">
            <v>0</v>
          </cell>
        </row>
        <row r="4830">
          <cell r="F4830">
            <v>500</v>
          </cell>
          <cell r="G4830">
            <v>500</v>
          </cell>
          <cell r="H4830">
            <v>0</v>
          </cell>
          <cell r="I4830">
            <v>0</v>
          </cell>
          <cell r="AY4830">
            <v>0</v>
          </cell>
          <cell r="CK4830">
            <v>0</v>
          </cell>
          <cell r="CL4830">
            <v>0</v>
          </cell>
          <cell r="CM4830">
            <v>0</v>
          </cell>
        </row>
        <row r="4831">
          <cell r="F4831">
            <v>0</v>
          </cell>
          <cell r="G4831">
            <v>2950</v>
          </cell>
          <cell r="H4831">
            <v>0</v>
          </cell>
          <cell r="I4831">
            <v>2950</v>
          </cell>
          <cell r="AY4831">
            <v>0</v>
          </cell>
          <cell r="CK4831">
            <v>0</v>
          </cell>
          <cell r="CL4831">
            <v>0</v>
          </cell>
          <cell r="CM4831">
            <v>0</v>
          </cell>
        </row>
        <row r="4832">
          <cell r="F4832">
            <v>0</v>
          </cell>
          <cell r="G4832">
            <v>2634825.4700000002</v>
          </cell>
          <cell r="H4832">
            <v>1826447.47</v>
          </cell>
          <cell r="I4832">
            <v>309056.06</v>
          </cell>
          <cell r="AY4832">
            <v>0</v>
          </cell>
          <cell r="CK4832">
            <v>0</v>
          </cell>
          <cell r="CL4832">
            <v>0</v>
          </cell>
          <cell r="CM4832">
            <v>6000000</v>
          </cell>
        </row>
        <row r="4834">
          <cell r="F4834">
            <v>0</v>
          </cell>
          <cell r="G4834">
            <v>4000</v>
          </cell>
          <cell r="H4834">
            <v>3520</v>
          </cell>
          <cell r="I4834">
            <v>0</v>
          </cell>
          <cell r="AY4834">
            <v>0</v>
          </cell>
          <cell r="CK4834">
            <v>0</v>
          </cell>
          <cell r="CL4834">
            <v>0</v>
          </cell>
          <cell r="CM4834">
            <v>0</v>
          </cell>
        </row>
        <row r="4835">
          <cell r="F4835">
            <v>0</v>
          </cell>
          <cell r="G4835">
            <v>318176.78999999998</v>
          </cell>
          <cell r="H4835">
            <v>252338.01</v>
          </cell>
          <cell r="I4835">
            <v>0</v>
          </cell>
          <cell r="AY4835">
            <v>0</v>
          </cell>
          <cell r="CK4835">
            <v>0</v>
          </cell>
          <cell r="CL4835">
            <v>0</v>
          </cell>
          <cell r="CM4835">
            <v>0</v>
          </cell>
        </row>
        <row r="4836">
          <cell r="F4836">
            <v>0</v>
          </cell>
          <cell r="G4836">
            <v>3806213.8</v>
          </cell>
          <cell r="H4836">
            <v>2931124.61</v>
          </cell>
          <cell r="I4836">
            <v>700022.25</v>
          </cell>
          <cell r="AY4836">
            <v>0</v>
          </cell>
          <cell r="CK4836">
            <v>0</v>
          </cell>
          <cell r="CL4836">
            <v>0</v>
          </cell>
          <cell r="CM4836">
            <v>0</v>
          </cell>
        </row>
        <row r="4837">
          <cell r="F4837">
            <v>3202188</v>
          </cell>
          <cell r="G4837">
            <v>3202188</v>
          </cell>
          <cell r="H4837">
            <v>2401221.34</v>
          </cell>
          <cell r="I4837">
            <v>0</v>
          </cell>
          <cell r="AY4837">
            <v>267082.76</v>
          </cell>
          <cell r="CK4837">
            <v>0</v>
          </cell>
          <cell r="CL4837">
            <v>0</v>
          </cell>
          <cell r="CM4837">
            <v>0</v>
          </cell>
        </row>
        <row r="4838">
          <cell r="F4838">
            <v>0</v>
          </cell>
          <cell r="G4838">
            <v>9709.25</v>
          </cell>
          <cell r="H4838">
            <v>9709.25</v>
          </cell>
          <cell r="I4838">
            <v>0</v>
          </cell>
          <cell r="AY4838">
            <v>5712.29</v>
          </cell>
          <cell r="CK4838">
            <v>0</v>
          </cell>
          <cell r="CL4838">
            <v>0</v>
          </cell>
          <cell r="CM4838">
            <v>0</v>
          </cell>
        </row>
        <row r="4839">
          <cell r="F4839">
            <v>54167</v>
          </cell>
          <cell r="G4839">
            <v>54167</v>
          </cell>
          <cell r="H4839">
            <v>50776.2</v>
          </cell>
          <cell r="I4839">
            <v>0</v>
          </cell>
          <cell r="AY4839">
            <v>5430.07</v>
          </cell>
          <cell r="CK4839">
            <v>0</v>
          </cell>
          <cell r="CL4839">
            <v>0</v>
          </cell>
          <cell r="CM4839">
            <v>0</v>
          </cell>
        </row>
        <row r="4840">
          <cell r="F4840">
            <v>226340</v>
          </cell>
          <cell r="G4840">
            <v>226340</v>
          </cell>
          <cell r="H4840">
            <v>114463.99</v>
          </cell>
          <cell r="I4840">
            <v>0</v>
          </cell>
          <cell r="AY4840">
            <v>0</v>
          </cell>
          <cell r="CK4840">
            <v>0</v>
          </cell>
          <cell r="CL4840">
            <v>0</v>
          </cell>
          <cell r="CM4840">
            <v>0</v>
          </cell>
        </row>
        <row r="4841">
          <cell r="F4841">
            <v>634107</v>
          </cell>
          <cell r="G4841">
            <v>634107</v>
          </cell>
          <cell r="H4841">
            <v>6856.56</v>
          </cell>
          <cell r="I4841">
            <v>0</v>
          </cell>
          <cell r="AY4841">
            <v>0</v>
          </cell>
          <cell r="CK4841">
            <v>0</v>
          </cell>
          <cell r="CL4841">
            <v>0</v>
          </cell>
          <cell r="CM4841">
            <v>0</v>
          </cell>
        </row>
        <row r="4843">
          <cell r="F4843">
            <v>476060</v>
          </cell>
          <cell r="G4843">
            <v>476060</v>
          </cell>
          <cell r="H4843">
            <v>348017.69</v>
          </cell>
          <cell r="I4843">
            <v>0</v>
          </cell>
          <cell r="AY4843">
            <v>39277.21</v>
          </cell>
          <cell r="CK4843">
            <v>0</v>
          </cell>
          <cell r="CL4843">
            <v>0</v>
          </cell>
          <cell r="CM4843">
            <v>0</v>
          </cell>
        </row>
        <row r="4844">
          <cell r="F4844">
            <v>78209</v>
          </cell>
          <cell r="G4844">
            <v>78209</v>
          </cell>
          <cell r="H4844">
            <v>58538.34</v>
          </cell>
          <cell r="I4844">
            <v>0</v>
          </cell>
          <cell r="AY4844">
            <v>6629.45</v>
          </cell>
          <cell r="CK4844">
            <v>0</v>
          </cell>
          <cell r="CL4844">
            <v>0</v>
          </cell>
          <cell r="CM4844">
            <v>0</v>
          </cell>
        </row>
        <row r="4845">
          <cell r="F4845">
            <v>138600</v>
          </cell>
          <cell r="G4845">
            <v>138600</v>
          </cell>
          <cell r="H4845">
            <v>102550.5</v>
          </cell>
          <cell r="I4845">
            <v>0</v>
          </cell>
          <cell r="AY4845">
            <v>11407.5</v>
          </cell>
          <cell r="CK4845">
            <v>0</v>
          </cell>
          <cell r="CL4845">
            <v>0</v>
          </cell>
          <cell r="CM4845">
            <v>0</v>
          </cell>
        </row>
        <row r="4846">
          <cell r="F4846">
            <v>72469</v>
          </cell>
          <cell r="G4846">
            <v>74868.3</v>
          </cell>
          <cell r="H4846">
            <v>74868.3</v>
          </cell>
          <cell r="I4846">
            <v>0</v>
          </cell>
          <cell r="AY4846">
            <v>0</v>
          </cell>
          <cell r="CK4846">
            <v>0</v>
          </cell>
          <cell r="CL4846">
            <v>0</v>
          </cell>
          <cell r="CM4846">
            <v>0</v>
          </cell>
        </row>
        <row r="4847">
          <cell r="F4847">
            <v>383713</v>
          </cell>
          <cell r="G4847">
            <v>383713</v>
          </cell>
          <cell r="H4847">
            <v>252965.83</v>
          </cell>
          <cell r="I4847">
            <v>0</v>
          </cell>
          <cell r="AY4847">
            <v>26789.48</v>
          </cell>
          <cell r="CK4847">
            <v>0</v>
          </cell>
          <cell r="CL4847">
            <v>0</v>
          </cell>
          <cell r="CM4847">
            <v>0</v>
          </cell>
        </row>
        <row r="4848">
          <cell r="F4848">
            <v>48148</v>
          </cell>
          <cell r="G4848">
            <v>48148</v>
          </cell>
          <cell r="H4848">
            <v>7149.7</v>
          </cell>
          <cell r="I4848">
            <v>0</v>
          </cell>
          <cell r="AY4848">
            <v>0</v>
          </cell>
          <cell r="CK4848">
            <v>0</v>
          </cell>
          <cell r="CL4848">
            <v>0</v>
          </cell>
          <cell r="CM4848">
            <v>0</v>
          </cell>
        </row>
        <row r="4849">
          <cell r="F4849">
            <v>0</v>
          </cell>
          <cell r="G4849">
            <v>73549.2</v>
          </cell>
          <cell r="H4849">
            <v>27580.95</v>
          </cell>
          <cell r="I4849">
            <v>0</v>
          </cell>
          <cell r="AY4849">
            <v>0</v>
          </cell>
          <cell r="CK4849">
            <v>0</v>
          </cell>
          <cell r="CL4849">
            <v>0</v>
          </cell>
          <cell r="CM4849">
            <v>0</v>
          </cell>
        </row>
        <row r="4850"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CK4850">
            <v>0</v>
          </cell>
          <cell r="CL4850">
            <v>0</v>
          </cell>
          <cell r="CM4850">
            <v>0</v>
          </cell>
        </row>
        <row r="4851">
          <cell r="F4851">
            <v>61588404</v>
          </cell>
          <cell r="G4851">
            <v>61588404</v>
          </cell>
          <cell r="H4851">
            <v>44294138.799999997</v>
          </cell>
          <cell r="I4851">
            <v>0</v>
          </cell>
          <cell r="AY4851">
            <v>4996190.59</v>
          </cell>
          <cell r="CK4851">
            <v>0</v>
          </cell>
          <cell r="CL4851">
            <v>0</v>
          </cell>
          <cell r="CM4851">
            <v>0</v>
          </cell>
        </row>
        <row r="4852">
          <cell r="F4852">
            <v>258083</v>
          </cell>
          <cell r="G4852">
            <v>92949.16</v>
          </cell>
          <cell r="H4852">
            <v>92949.16</v>
          </cell>
          <cell r="I4852">
            <v>0</v>
          </cell>
          <cell r="AY4852">
            <v>27296.67</v>
          </cell>
          <cell r="CK4852">
            <v>0</v>
          </cell>
          <cell r="CL4852">
            <v>0</v>
          </cell>
          <cell r="CM4852">
            <v>0</v>
          </cell>
        </row>
        <row r="4853">
          <cell r="F4853">
            <v>2722487</v>
          </cell>
          <cell r="G4853">
            <v>2722487</v>
          </cell>
          <cell r="H4853">
            <v>2327903.3199999998</v>
          </cell>
          <cell r="I4853">
            <v>0</v>
          </cell>
          <cell r="AY4853">
            <v>255840.82</v>
          </cell>
          <cell r="CK4853">
            <v>0</v>
          </cell>
          <cell r="CL4853">
            <v>0</v>
          </cell>
          <cell r="CM4853">
            <v>0</v>
          </cell>
        </row>
        <row r="4854">
          <cell r="F4854">
            <v>4600393</v>
          </cell>
          <cell r="G4854">
            <v>4600393</v>
          </cell>
          <cell r="H4854">
            <v>2248286.83</v>
          </cell>
          <cell r="I4854">
            <v>0</v>
          </cell>
          <cell r="AY4854">
            <v>9568.07</v>
          </cell>
          <cell r="CK4854">
            <v>0</v>
          </cell>
          <cell r="CL4854">
            <v>0</v>
          </cell>
          <cell r="CM4854">
            <v>0</v>
          </cell>
        </row>
        <row r="4855">
          <cell r="F4855">
            <v>12555498</v>
          </cell>
          <cell r="G4855">
            <v>12555498</v>
          </cell>
          <cell r="H4855">
            <v>188844.94</v>
          </cell>
          <cell r="I4855">
            <v>0</v>
          </cell>
          <cell r="AY4855">
            <v>31586.83</v>
          </cell>
          <cell r="CK4855">
            <v>0</v>
          </cell>
          <cell r="CL4855">
            <v>0</v>
          </cell>
          <cell r="CM4855">
            <v>0</v>
          </cell>
        </row>
        <row r="4856">
          <cell r="F4856">
            <v>0</v>
          </cell>
          <cell r="G4856">
            <v>174874.83</v>
          </cell>
          <cell r="H4856">
            <v>174874.83</v>
          </cell>
          <cell r="I4856">
            <v>0</v>
          </cell>
          <cell r="AY4856">
            <v>0</v>
          </cell>
          <cell r="CK4856">
            <v>0</v>
          </cell>
          <cell r="CL4856">
            <v>0</v>
          </cell>
          <cell r="CM4856">
            <v>0</v>
          </cell>
        </row>
        <row r="4857">
          <cell r="F4857">
            <v>149487</v>
          </cell>
          <cell r="G4857">
            <v>128637.7</v>
          </cell>
          <cell r="H4857">
            <v>104012.58</v>
          </cell>
          <cell r="I4857">
            <v>0</v>
          </cell>
          <cell r="AY4857">
            <v>17115.990000000002</v>
          </cell>
          <cell r="CK4857">
            <v>0</v>
          </cell>
          <cell r="CL4857">
            <v>0</v>
          </cell>
          <cell r="CM4857">
            <v>0</v>
          </cell>
        </row>
        <row r="4858">
          <cell r="F4858">
            <v>1100000</v>
          </cell>
          <cell r="G4858">
            <v>1192836.67</v>
          </cell>
          <cell r="H4858">
            <v>1192836.67</v>
          </cell>
          <cell r="I4858">
            <v>0</v>
          </cell>
          <cell r="AY4858">
            <v>0</v>
          </cell>
          <cell r="CK4858">
            <v>0</v>
          </cell>
          <cell r="CL4858">
            <v>0</v>
          </cell>
          <cell r="CM4858">
            <v>0</v>
          </cell>
        </row>
        <row r="4859">
          <cell r="F4859">
            <v>0</v>
          </cell>
          <cell r="G4859">
            <v>1362365.56</v>
          </cell>
          <cell r="H4859">
            <v>1347808.22</v>
          </cell>
          <cell r="I4859">
            <v>0</v>
          </cell>
          <cell r="AY4859">
            <v>15380.99</v>
          </cell>
          <cell r="CK4859">
            <v>0</v>
          </cell>
          <cell r="CL4859">
            <v>0</v>
          </cell>
          <cell r="CM4859">
            <v>0</v>
          </cell>
        </row>
        <row r="4860">
          <cell r="F4860">
            <v>10124897</v>
          </cell>
          <cell r="G4860">
            <v>10124897</v>
          </cell>
          <cell r="H4860">
            <v>7144310.8700000001</v>
          </cell>
          <cell r="I4860">
            <v>0</v>
          </cell>
          <cell r="AY4860">
            <v>802193.48</v>
          </cell>
          <cell r="CK4860">
            <v>0</v>
          </cell>
          <cell r="CL4860">
            <v>0</v>
          </cell>
          <cell r="CM4860">
            <v>0</v>
          </cell>
        </row>
        <row r="4861">
          <cell r="F4861">
            <v>1614504</v>
          </cell>
          <cell r="G4861">
            <v>1614504</v>
          </cell>
          <cell r="H4861">
            <v>1164908.31</v>
          </cell>
          <cell r="I4861">
            <v>0</v>
          </cell>
          <cell r="AY4861">
            <v>131219.29</v>
          </cell>
          <cell r="CK4861">
            <v>0</v>
          </cell>
          <cell r="CL4861">
            <v>0</v>
          </cell>
          <cell r="CM4861">
            <v>0</v>
          </cell>
        </row>
        <row r="4862">
          <cell r="F4862">
            <v>3550800</v>
          </cell>
          <cell r="G4862">
            <v>3550800</v>
          </cell>
          <cell r="H4862">
            <v>2513898.08</v>
          </cell>
          <cell r="I4862">
            <v>0</v>
          </cell>
          <cell r="AY4862">
            <v>277446</v>
          </cell>
          <cell r="CK4862">
            <v>0</v>
          </cell>
          <cell r="CL4862">
            <v>0</v>
          </cell>
          <cell r="CM4862">
            <v>0</v>
          </cell>
        </row>
        <row r="4863">
          <cell r="F4863">
            <v>1429739</v>
          </cell>
          <cell r="G4863">
            <v>1347174.68</v>
          </cell>
          <cell r="H4863">
            <v>1343583.94</v>
          </cell>
          <cell r="I4863">
            <v>0</v>
          </cell>
          <cell r="AY4863">
            <v>0</v>
          </cell>
          <cell r="CK4863">
            <v>0</v>
          </cell>
          <cell r="CL4863">
            <v>0</v>
          </cell>
          <cell r="CM4863">
            <v>0</v>
          </cell>
        </row>
        <row r="4864">
          <cell r="F4864">
            <v>7925397</v>
          </cell>
          <cell r="G4864">
            <v>7925397</v>
          </cell>
          <cell r="H4864">
            <v>5118909.4800000004</v>
          </cell>
          <cell r="I4864">
            <v>0</v>
          </cell>
          <cell r="AY4864">
            <v>524481.18000000005</v>
          </cell>
          <cell r="CK4864">
            <v>0</v>
          </cell>
          <cell r="CL4864">
            <v>0</v>
          </cell>
          <cell r="CM4864">
            <v>0</v>
          </cell>
        </row>
        <row r="4865">
          <cell r="F4865">
            <v>1038214</v>
          </cell>
          <cell r="G4865">
            <v>1023101.64</v>
          </cell>
          <cell r="H4865">
            <v>639949.82999999996</v>
          </cell>
          <cell r="I4865">
            <v>0</v>
          </cell>
          <cell r="AY4865">
            <v>0</v>
          </cell>
          <cell r="CK4865">
            <v>0</v>
          </cell>
          <cell r="CL4865">
            <v>0</v>
          </cell>
          <cell r="CM4865">
            <v>0</v>
          </cell>
        </row>
        <row r="4866">
          <cell r="F4866">
            <v>149237</v>
          </cell>
          <cell r="G4866">
            <v>161652.10999999999</v>
          </cell>
          <cell r="H4866">
            <v>155683.04999999999</v>
          </cell>
          <cell r="I4866">
            <v>0</v>
          </cell>
          <cell r="AY4866">
            <v>11992.08</v>
          </cell>
          <cell r="CK4866">
            <v>0</v>
          </cell>
          <cell r="CL4866">
            <v>0</v>
          </cell>
          <cell r="CM4866">
            <v>0</v>
          </cell>
        </row>
        <row r="4867">
          <cell r="F4867">
            <v>70619</v>
          </cell>
          <cell r="G4867">
            <v>73433.039999999994</v>
          </cell>
          <cell r="H4867">
            <v>73433.039999999994</v>
          </cell>
          <cell r="I4867">
            <v>0</v>
          </cell>
          <cell r="AY4867">
            <v>14130.29</v>
          </cell>
          <cell r="CK4867">
            <v>0</v>
          </cell>
          <cell r="CL4867">
            <v>0</v>
          </cell>
          <cell r="CM4867">
            <v>0</v>
          </cell>
        </row>
        <row r="4868"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CK4868">
            <v>0</v>
          </cell>
          <cell r="CL4868">
            <v>0</v>
          </cell>
          <cell r="CM4868">
            <v>0</v>
          </cell>
        </row>
        <row r="4869">
          <cell r="F4869">
            <v>0</v>
          </cell>
          <cell r="G4869">
            <v>159712</v>
          </cell>
          <cell r="H4869">
            <v>80500</v>
          </cell>
          <cell r="I4869">
            <v>0</v>
          </cell>
          <cell r="AY4869">
            <v>0</v>
          </cell>
          <cell r="CK4869">
            <v>0</v>
          </cell>
          <cell r="CL4869">
            <v>0</v>
          </cell>
          <cell r="CM4869">
            <v>0</v>
          </cell>
        </row>
        <row r="4870">
          <cell r="F4870">
            <v>50000</v>
          </cell>
          <cell r="G4870">
            <v>50000</v>
          </cell>
          <cell r="H4870">
            <v>46422.51</v>
          </cell>
          <cell r="I4870">
            <v>3214.25</v>
          </cell>
          <cell r="AY4870">
            <v>0</v>
          </cell>
          <cell r="CK4870">
            <v>0</v>
          </cell>
          <cell r="CL4870">
            <v>0</v>
          </cell>
          <cell r="CM4870">
            <v>0</v>
          </cell>
        </row>
        <row r="4871">
          <cell r="F4871">
            <v>5122363</v>
          </cell>
          <cell r="G4871">
            <v>5122363</v>
          </cell>
          <cell r="H4871">
            <v>3811435.56</v>
          </cell>
          <cell r="I4871">
            <v>641386.73</v>
          </cell>
          <cell r="AY4871">
            <v>0</v>
          </cell>
          <cell r="CK4871">
            <v>0</v>
          </cell>
          <cell r="CL4871">
            <v>0</v>
          </cell>
          <cell r="CM4871">
            <v>0</v>
          </cell>
        </row>
        <row r="4872">
          <cell r="F4872">
            <v>44000</v>
          </cell>
          <cell r="G4872">
            <v>44000</v>
          </cell>
          <cell r="H4872">
            <v>0</v>
          </cell>
          <cell r="I4872">
            <v>0</v>
          </cell>
          <cell r="AY4872">
            <v>0</v>
          </cell>
          <cell r="CK4872">
            <v>0</v>
          </cell>
          <cell r="CL4872">
            <v>0</v>
          </cell>
          <cell r="CM4872">
            <v>0</v>
          </cell>
        </row>
        <row r="4873">
          <cell r="F4873">
            <v>0</v>
          </cell>
          <cell r="G4873">
            <v>30000</v>
          </cell>
          <cell r="H4873">
            <v>0</v>
          </cell>
          <cell r="I4873">
            <v>0</v>
          </cell>
          <cell r="AY4873">
            <v>0</v>
          </cell>
          <cell r="CK4873">
            <v>0</v>
          </cell>
          <cell r="CL4873">
            <v>0</v>
          </cell>
          <cell r="CM4873">
            <v>0</v>
          </cell>
        </row>
        <row r="4874">
          <cell r="F4874">
            <v>29348</v>
          </cell>
          <cell r="G4874">
            <v>29348</v>
          </cell>
          <cell r="H4874">
            <v>29323.34</v>
          </cell>
          <cell r="I4874">
            <v>0</v>
          </cell>
          <cell r="AY4874">
            <v>0</v>
          </cell>
          <cell r="CK4874">
            <v>0</v>
          </cell>
          <cell r="CL4874">
            <v>0</v>
          </cell>
          <cell r="CM4874">
            <v>0</v>
          </cell>
        </row>
        <row r="4875">
          <cell r="F4875">
            <v>55648</v>
          </cell>
          <cell r="G4875">
            <v>55648</v>
          </cell>
          <cell r="H4875">
            <v>49116.800000000003</v>
          </cell>
          <cell r="I4875">
            <v>0</v>
          </cell>
          <cell r="AY4875">
            <v>0</v>
          </cell>
          <cell r="CK4875">
            <v>0</v>
          </cell>
          <cell r="CL4875">
            <v>0</v>
          </cell>
          <cell r="CM4875">
            <v>0</v>
          </cell>
        </row>
        <row r="4876">
          <cell r="F4876">
            <v>10469120</v>
          </cell>
          <cell r="G4876">
            <v>10469120</v>
          </cell>
          <cell r="H4876">
            <v>6288585.7599999998</v>
          </cell>
          <cell r="I4876">
            <v>301979.90999999997</v>
          </cell>
          <cell r="AY4876">
            <v>371340.25</v>
          </cell>
          <cell r="CK4876">
            <v>0</v>
          </cell>
          <cell r="CL4876">
            <v>0</v>
          </cell>
          <cell r="CM4876">
            <v>0</v>
          </cell>
        </row>
        <row r="4877">
          <cell r="F4877">
            <v>5334</v>
          </cell>
          <cell r="G4877">
            <v>12885.27</v>
          </cell>
          <cell r="H4877">
            <v>12885.27</v>
          </cell>
          <cell r="I4877">
            <v>0</v>
          </cell>
          <cell r="AY4877">
            <v>0</v>
          </cell>
          <cell r="CK4877">
            <v>0</v>
          </cell>
          <cell r="CL4877">
            <v>0</v>
          </cell>
          <cell r="CM4877">
            <v>0</v>
          </cell>
        </row>
        <row r="4880">
          <cell r="F4880">
            <v>3359652</v>
          </cell>
          <cell r="G4880">
            <v>3359652</v>
          </cell>
          <cell r="H4880">
            <v>2700669</v>
          </cell>
          <cell r="I4880">
            <v>0</v>
          </cell>
          <cell r="AY4880">
            <v>306374.94</v>
          </cell>
          <cell r="CK4880">
            <v>0</v>
          </cell>
          <cell r="CL4880">
            <v>0</v>
          </cell>
          <cell r="CM4880">
            <v>0</v>
          </cell>
        </row>
        <row r="4881">
          <cell r="F4881">
            <v>0</v>
          </cell>
          <cell r="G4881">
            <v>27727.88</v>
          </cell>
          <cell r="H4881">
            <v>27727.88</v>
          </cell>
          <cell r="I4881">
            <v>0</v>
          </cell>
          <cell r="AY4881">
            <v>0</v>
          </cell>
          <cell r="CK4881">
            <v>0</v>
          </cell>
          <cell r="CL4881">
            <v>0</v>
          </cell>
          <cell r="CM4881">
            <v>0</v>
          </cell>
        </row>
        <row r="4882">
          <cell r="F4882">
            <v>244235</v>
          </cell>
          <cell r="G4882">
            <v>244235</v>
          </cell>
          <cell r="H4882">
            <v>212257.63</v>
          </cell>
          <cell r="I4882">
            <v>0</v>
          </cell>
          <cell r="AY4882">
            <v>22834</v>
          </cell>
          <cell r="CK4882">
            <v>0</v>
          </cell>
          <cell r="CL4882">
            <v>0</v>
          </cell>
          <cell r="CM4882">
            <v>0</v>
          </cell>
        </row>
        <row r="4883">
          <cell r="F4883">
            <v>258839</v>
          </cell>
          <cell r="G4883">
            <v>258839</v>
          </cell>
          <cell r="H4883">
            <v>169181.63</v>
          </cell>
          <cell r="I4883">
            <v>0</v>
          </cell>
          <cell r="AY4883">
            <v>8544.91</v>
          </cell>
          <cell r="CK4883">
            <v>0</v>
          </cell>
          <cell r="CL4883">
            <v>0</v>
          </cell>
          <cell r="CM4883">
            <v>0</v>
          </cell>
        </row>
        <row r="4884">
          <cell r="F4884">
            <v>703757</v>
          </cell>
          <cell r="G4884">
            <v>703757</v>
          </cell>
          <cell r="H4884">
            <v>9684.7099999999991</v>
          </cell>
          <cell r="I4884">
            <v>0</v>
          </cell>
          <cell r="AY4884">
            <v>0</v>
          </cell>
          <cell r="CK4884">
            <v>0</v>
          </cell>
          <cell r="CL4884">
            <v>0</v>
          </cell>
          <cell r="CM4884">
            <v>0</v>
          </cell>
        </row>
        <row r="4885">
          <cell r="F4885">
            <v>0</v>
          </cell>
          <cell r="G4885">
            <v>44860.39</v>
          </cell>
          <cell r="H4885">
            <v>44860.39</v>
          </cell>
          <cell r="I4885">
            <v>0</v>
          </cell>
          <cell r="AY4885">
            <v>0</v>
          </cell>
          <cell r="CK4885">
            <v>0</v>
          </cell>
          <cell r="CL4885">
            <v>0</v>
          </cell>
          <cell r="CM4885">
            <v>0</v>
          </cell>
        </row>
        <row r="4886">
          <cell r="F4886">
            <v>94377</v>
          </cell>
          <cell r="G4886">
            <v>126424.77</v>
          </cell>
          <cell r="H4886">
            <v>126424.77</v>
          </cell>
          <cell r="I4886">
            <v>0</v>
          </cell>
          <cell r="AY4886">
            <v>13094.67</v>
          </cell>
          <cell r="CK4886">
            <v>0</v>
          </cell>
          <cell r="CL4886">
            <v>0</v>
          </cell>
          <cell r="CM4886">
            <v>0</v>
          </cell>
        </row>
        <row r="4887">
          <cell r="F4887">
            <v>596317</v>
          </cell>
          <cell r="G4887">
            <v>596317</v>
          </cell>
          <cell r="H4887">
            <v>461356.46</v>
          </cell>
          <cell r="I4887">
            <v>0</v>
          </cell>
          <cell r="AY4887">
            <v>51537.36</v>
          </cell>
          <cell r="CK4887">
            <v>0</v>
          </cell>
          <cell r="CL4887">
            <v>0</v>
          </cell>
          <cell r="CM4887">
            <v>0</v>
          </cell>
        </row>
        <row r="4888">
          <cell r="F4888">
            <v>91298</v>
          </cell>
          <cell r="G4888">
            <v>91298</v>
          </cell>
          <cell r="H4888">
            <v>71597.48</v>
          </cell>
          <cell r="I4888">
            <v>0</v>
          </cell>
          <cell r="AY4888">
            <v>8018.05</v>
          </cell>
          <cell r="CK4888">
            <v>0</v>
          </cell>
          <cell r="CL4888">
            <v>0</v>
          </cell>
          <cell r="CM4888">
            <v>0</v>
          </cell>
        </row>
        <row r="4889">
          <cell r="F4889">
            <v>257400</v>
          </cell>
          <cell r="G4889">
            <v>257400</v>
          </cell>
          <cell r="H4889">
            <v>202285.21</v>
          </cell>
          <cell r="I4889">
            <v>0</v>
          </cell>
          <cell r="AY4889">
            <v>22230</v>
          </cell>
          <cell r="CK4889">
            <v>0</v>
          </cell>
          <cell r="CL4889">
            <v>0</v>
          </cell>
          <cell r="CM4889">
            <v>0</v>
          </cell>
        </row>
        <row r="4890">
          <cell r="F4890">
            <v>80107</v>
          </cell>
          <cell r="G4890">
            <v>84799.65</v>
          </cell>
          <cell r="H4890">
            <v>84799.65</v>
          </cell>
          <cell r="I4890">
            <v>0</v>
          </cell>
          <cell r="AY4890">
            <v>0</v>
          </cell>
          <cell r="CK4890">
            <v>0</v>
          </cell>
          <cell r="CL4890">
            <v>0</v>
          </cell>
          <cell r="CM4890">
            <v>0</v>
          </cell>
        </row>
        <row r="4891">
          <cell r="F4891">
            <v>334694</v>
          </cell>
          <cell r="G4891">
            <v>334694</v>
          </cell>
          <cell r="H4891">
            <v>273551.38</v>
          </cell>
          <cell r="I4891">
            <v>0</v>
          </cell>
          <cell r="AY4891">
            <v>34063.97</v>
          </cell>
          <cell r="CK4891">
            <v>0</v>
          </cell>
          <cell r="CL4891">
            <v>0</v>
          </cell>
          <cell r="CM4891">
            <v>0</v>
          </cell>
        </row>
        <row r="4892">
          <cell r="F4892">
            <v>41169</v>
          </cell>
          <cell r="G4892">
            <v>41169</v>
          </cell>
          <cell r="H4892">
            <v>33987.599999999999</v>
          </cell>
          <cell r="I4892">
            <v>0</v>
          </cell>
          <cell r="AY4892">
            <v>3308.16</v>
          </cell>
          <cell r="CK4892">
            <v>0</v>
          </cell>
          <cell r="CL4892">
            <v>0</v>
          </cell>
          <cell r="CM4892">
            <v>0</v>
          </cell>
        </row>
        <row r="4893">
          <cell r="F4893">
            <v>5507</v>
          </cell>
          <cell r="G4893">
            <v>6636.93</v>
          </cell>
          <cell r="H4893">
            <v>6636.93</v>
          </cell>
          <cell r="I4893">
            <v>0</v>
          </cell>
          <cell r="AY4893">
            <v>1101.8499999999999</v>
          </cell>
          <cell r="CK4893">
            <v>0</v>
          </cell>
          <cell r="CL4893">
            <v>0</v>
          </cell>
          <cell r="CM4893">
            <v>0</v>
          </cell>
        </row>
        <row r="4894">
          <cell r="F4894">
            <v>11000</v>
          </cell>
          <cell r="G4894">
            <v>11000</v>
          </cell>
          <cell r="H4894">
            <v>0</v>
          </cell>
          <cell r="I4894">
            <v>0</v>
          </cell>
          <cell r="AY4894">
            <v>0</v>
          </cell>
          <cell r="CK4894">
            <v>0</v>
          </cell>
          <cell r="CL4894">
            <v>0</v>
          </cell>
          <cell r="CM4894">
            <v>0</v>
          </cell>
        </row>
        <row r="4895">
          <cell r="F4895">
            <v>6938</v>
          </cell>
          <cell r="G4895">
            <v>6938</v>
          </cell>
          <cell r="H4895">
            <v>0</v>
          </cell>
          <cell r="I4895">
            <v>0</v>
          </cell>
          <cell r="AY4895">
            <v>0</v>
          </cell>
          <cell r="CK4895">
            <v>0</v>
          </cell>
          <cell r="CL4895">
            <v>0</v>
          </cell>
          <cell r="CM4895">
            <v>0</v>
          </cell>
        </row>
        <row r="4896">
          <cell r="F4896">
            <v>111505</v>
          </cell>
          <cell r="G4896">
            <v>111505</v>
          </cell>
          <cell r="H4896">
            <v>56232.03</v>
          </cell>
          <cell r="I4896">
            <v>4595.05</v>
          </cell>
          <cell r="AY4896">
            <v>1584.99</v>
          </cell>
          <cell r="CK4896">
            <v>0</v>
          </cell>
          <cell r="CL4896">
            <v>0</v>
          </cell>
          <cell r="CM4896">
            <v>0</v>
          </cell>
        </row>
        <row r="4898">
          <cell r="F4898">
            <v>15101556</v>
          </cell>
          <cell r="G4898">
            <v>15101556</v>
          </cell>
          <cell r="H4898">
            <v>11849780.460000001</v>
          </cell>
          <cell r="I4898">
            <v>0</v>
          </cell>
          <cell r="AY4898">
            <v>1359867.79</v>
          </cell>
          <cell r="CK4898">
            <v>0</v>
          </cell>
          <cell r="CL4898">
            <v>0</v>
          </cell>
          <cell r="CM4898">
            <v>0</v>
          </cell>
        </row>
        <row r="4899">
          <cell r="F4899">
            <v>0</v>
          </cell>
          <cell r="G4899">
            <v>9594.61</v>
          </cell>
          <cell r="H4899">
            <v>9594.61</v>
          </cell>
          <cell r="I4899">
            <v>0</v>
          </cell>
          <cell r="AY4899">
            <v>0</v>
          </cell>
          <cell r="CK4899">
            <v>0</v>
          </cell>
          <cell r="CL4899">
            <v>0</v>
          </cell>
          <cell r="CM4899">
            <v>0</v>
          </cell>
        </row>
        <row r="4900">
          <cell r="F4900">
            <v>0</v>
          </cell>
          <cell r="G4900">
            <v>1068113.1299999999</v>
          </cell>
          <cell r="H4900">
            <v>1068113.1299999999</v>
          </cell>
          <cell r="I4900">
            <v>0</v>
          </cell>
          <cell r="AY4900">
            <v>186163.02</v>
          </cell>
          <cell r="CK4900">
            <v>0</v>
          </cell>
          <cell r="CL4900">
            <v>0</v>
          </cell>
          <cell r="CM4900">
            <v>0</v>
          </cell>
        </row>
        <row r="4901">
          <cell r="F4901">
            <v>809362</v>
          </cell>
          <cell r="G4901">
            <v>809362</v>
          </cell>
          <cell r="H4901">
            <v>693814.03</v>
          </cell>
          <cell r="I4901">
            <v>0</v>
          </cell>
          <cell r="AY4901">
            <v>76765.5</v>
          </cell>
          <cell r="CK4901">
            <v>0</v>
          </cell>
          <cell r="CL4901">
            <v>0</v>
          </cell>
          <cell r="CM4901">
            <v>0</v>
          </cell>
        </row>
        <row r="4902">
          <cell r="F4902">
            <v>1171192</v>
          </cell>
          <cell r="G4902">
            <v>1171192</v>
          </cell>
          <cell r="H4902">
            <v>544499.96</v>
          </cell>
          <cell r="I4902">
            <v>0</v>
          </cell>
          <cell r="AY4902">
            <v>11202.61</v>
          </cell>
          <cell r="CK4902">
            <v>0</v>
          </cell>
          <cell r="CL4902">
            <v>0</v>
          </cell>
          <cell r="CM4902">
            <v>0</v>
          </cell>
        </row>
        <row r="4903">
          <cell r="F4903">
            <v>3106776</v>
          </cell>
          <cell r="G4903">
            <v>3106776</v>
          </cell>
          <cell r="H4903">
            <v>64250.1</v>
          </cell>
          <cell r="I4903">
            <v>0</v>
          </cell>
          <cell r="AY4903">
            <v>15061.43</v>
          </cell>
          <cell r="CK4903">
            <v>0</v>
          </cell>
          <cell r="CL4903">
            <v>0</v>
          </cell>
          <cell r="CM4903">
            <v>0</v>
          </cell>
        </row>
        <row r="4904">
          <cell r="F4904">
            <v>0</v>
          </cell>
          <cell r="G4904">
            <v>91136.23</v>
          </cell>
          <cell r="H4904">
            <v>91136.23</v>
          </cell>
          <cell r="I4904">
            <v>0</v>
          </cell>
          <cell r="AY4904">
            <v>58085.99</v>
          </cell>
          <cell r="CK4904">
            <v>0</v>
          </cell>
          <cell r="CL4904">
            <v>0</v>
          </cell>
          <cell r="CM4904">
            <v>0</v>
          </cell>
        </row>
        <row r="4905">
          <cell r="F4905">
            <v>269883</v>
          </cell>
          <cell r="G4905">
            <v>356470.41</v>
          </cell>
          <cell r="H4905">
            <v>356470.41</v>
          </cell>
          <cell r="I4905">
            <v>0</v>
          </cell>
          <cell r="AY4905">
            <v>23795.27</v>
          </cell>
          <cell r="CK4905">
            <v>0</v>
          </cell>
          <cell r="CL4905">
            <v>0</v>
          </cell>
          <cell r="CM4905">
            <v>0</v>
          </cell>
        </row>
        <row r="4906">
          <cell r="F4906">
            <v>0</v>
          </cell>
          <cell r="G4906">
            <v>213681.36</v>
          </cell>
          <cell r="H4906">
            <v>213681.36</v>
          </cell>
          <cell r="I4906">
            <v>0</v>
          </cell>
          <cell r="AY4906">
            <v>0</v>
          </cell>
          <cell r="CK4906">
            <v>0</v>
          </cell>
          <cell r="CL4906">
            <v>0</v>
          </cell>
          <cell r="CM4906">
            <v>0</v>
          </cell>
        </row>
        <row r="4907">
          <cell r="F4907">
            <v>2452863</v>
          </cell>
          <cell r="G4907">
            <v>2452863</v>
          </cell>
          <cell r="H4907">
            <v>1843540.9</v>
          </cell>
          <cell r="I4907">
            <v>0</v>
          </cell>
          <cell r="AY4907">
            <v>209435.96</v>
          </cell>
          <cell r="CK4907">
            <v>0</v>
          </cell>
          <cell r="CL4907">
            <v>0</v>
          </cell>
          <cell r="CM4907">
            <v>0</v>
          </cell>
        </row>
        <row r="4908">
          <cell r="F4908">
            <v>397037</v>
          </cell>
          <cell r="G4908">
            <v>397037</v>
          </cell>
          <cell r="H4908">
            <v>303998.73</v>
          </cell>
          <cell r="I4908">
            <v>0</v>
          </cell>
          <cell r="AY4908">
            <v>34667.339999999997</v>
          </cell>
          <cell r="CK4908">
            <v>0</v>
          </cell>
          <cell r="CL4908">
            <v>0</v>
          </cell>
          <cell r="CM4908">
            <v>0</v>
          </cell>
        </row>
        <row r="4909">
          <cell r="F4909">
            <v>785400</v>
          </cell>
          <cell r="G4909">
            <v>785400</v>
          </cell>
          <cell r="H4909">
            <v>629291.52000000002</v>
          </cell>
          <cell r="I4909">
            <v>0</v>
          </cell>
          <cell r="AY4909">
            <v>73827.66</v>
          </cell>
          <cell r="CK4909">
            <v>0</v>
          </cell>
          <cell r="CL4909">
            <v>0</v>
          </cell>
          <cell r="CM4909">
            <v>0</v>
          </cell>
        </row>
        <row r="4910">
          <cell r="F4910">
            <v>354035</v>
          </cell>
          <cell r="G4910">
            <v>361871.24</v>
          </cell>
          <cell r="H4910">
            <v>361871.24</v>
          </cell>
          <cell r="I4910">
            <v>0</v>
          </cell>
          <cell r="AY4910">
            <v>0</v>
          </cell>
          <cell r="CK4910">
            <v>0</v>
          </cell>
          <cell r="CL4910">
            <v>0</v>
          </cell>
          <cell r="CM4910">
            <v>0</v>
          </cell>
        </row>
        <row r="4911">
          <cell r="F4911">
            <v>2025998</v>
          </cell>
          <cell r="G4911">
            <v>2025998</v>
          </cell>
          <cell r="H4911">
            <v>1416081.45</v>
          </cell>
          <cell r="I4911">
            <v>0</v>
          </cell>
          <cell r="AY4911">
            <v>158600.84</v>
          </cell>
          <cell r="CK4911">
            <v>0</v>
          </cell>
          <cell r="CL4911">
            <v>0</v>
          </cell>
          <cell r="CM4911">
            <v>0</v>
          </cell>
        </row>
        <row r="4912">
          <cell r="F4912">
            <v>184002</v>
          </cell>
          <cell r="G4912">
            <v>184002</v>
          </cell>
          <cell r="H4912">
            <v>116292.6</v>
          </cell>
          <cell r="I4912">
            <v>0</v>
          </cell>
          <cell r="AY4912">
            <v>0</v>
          </cell>
          <cell r="CK4912">
            <v>0</v>
          </cell>
          <cell r="CL4912">
            <v>0</v>
          </cell>
          <cell r="CM4912">
            <v>0</v>
          </cell>
        </row>
        <row r="4913">
          <cell r="F4913">
            <v>324203</v>
          </cell>
          <cell r="G4913">
            <v>324203</v>
          </cell>
          <cell r="H4913">
            <v>267652.34999999998</v>
          </cell>
          <cell r="I4913">
            <v>0</v>
          </cell>
          <cell r="AY4913">
            <v>26051.759999999998</v>
          </cell>
          <cell r="CK4913">
            <v>0</v>
          </cell>
          <cell r="CL4913">
            <v>0</v>
          </cell>
          <cell r="CM4913">
            <v>0</v>
          </cell>
        </row>
        <row r="4914">
          <cell r="F4914">
            <v>17173</v>
          </cell>
          <cell r="G4914">
            <v>20697.330000000002</v>
          </cell>
          <cell r="H4914">
            <v>20697.330000000002</v>
          </cell>
          <cell r="I4914">
            <v>0</v>
          </cell>
          <cell r="AY4914">
            <v>3436.13</v>
          </cell>
          <cell r="CK4914">
            <v>0</v>
          </cell>
          <cell r="CL4914">
            <v>0</v>
          </cell>
          <cell r="CM4914">
            <v>0</v>
          </cell>
        </row>
        <row r="4915">
          <cell r="F4915">
            <v>5001</v>
          </cell>
          <cell r="G4915">
            <v>5001</v>
          </cell>
          <cell r="H4915">
            <v>3192</v>
          </cell>
          <cell r="I4915">
            <v>0</v>
          </cell>
          <cell r="AY4915">
            <v>0</v>
          </cell>
          <cell r="CK4915">
            <v>0</v>
          </cell>
          <cell r="CL4915">
            <v>0</v>
          </cell>
          <cell r="CM4915">
            <v>0</v>
          </cell>
        </row>
        <row r="4916"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CK4916">
            <v>0</v>
          </cell>
          <cell r="CL4916">
            <v>0</v>
          </cell>
          <cell r="CM4916">
            <v>0</v>
          </cell>
        </row>
        <row r="4917">
          <cell r="F4917">
            <v>200000</v>
          </cell>
          <cell r="G4917">
            <v>200000</v>
          </cell>
          <cell r="H4917">
            <v>45508.75</v>
          </cell>
          <cell r="I4917">
            <v>130026</v>
          </cell>
          <cell r="AY4917">
            <v>0</v>
          </cell>
          <cell r="CK4917">
            <v>0</v>
          </cell>
          <cell r="CL4917">
            <v>0</v>
          </cell>
          <cell r="CM4917">
            <v>0</v>
          </cell>
        </row>
        <row r="4918">
          <cell r="F4918">
            <v>303872</v>
          </cell>
          <cell r="G4918">
            <v>303872</v>
          </cell>
          <cell r="H4918">
            <v>291226.56</v>
          </cell>
          <cell r="I4918">
            <v>12485.45</v>
          </cell>
          <cell r="AY4918">
            <v>0</v>
          </cell>
          <cell r="CK4918">
            <v>0</v>
          </cell>
          <cell r="CL4918">
            <v>0</v>
          </cell>
          <cell r="CM4918">
            <v>0</v>
          </cell>
        </row>
        <row r="4919">
          <cell r="F4919">
            <v>16500</v>
          </cell>
          <cell r="G4919">
            <v>16500</v>
          </cell>
          <cell r="H4919">
            <v>0</v>
          </cell>
          <cell r="I4919">
            <v>0</v>
          </cell>
          <cell r="AY4919">
            <v>0</v>
          </cell>
          <cell r="CK4919">
            <v>0</v>
          </cell>
          <cell r="CL4919">
            <v>0</v>
          </cell>
          <cell r="CM4919">
            <v>0</v>
          </cell>
        </row>
        <row r="4920">
          <cell r="F4920">
            <v>326223</v>
          </cell>
          <cell r="G4920">
            <v>326223</v>
          </cell>
          <cell r="H4920">
            <v>291691.23</v>
          </cell>
          <cell r="I4920">
            <v>3892.32</v>
          </cell>
          <cell r="AY4920">
            <v>0</v>
          </cell>
          <cell r="CK4920">
            <v>0</v>
          </cell>
          <cell r="CL4920">
            <v>0</v>
          </cell>
          <cell r="CM4920">
            <v>0</v>
          </cell>
        </row>
        <row r="4921">
          <cell r="F4921">
            <v>35083</v>
          </cell>
          <cell r="G4921">
            <v>35083</v>
          </cell>
          <cell r="H4921">
            <v>33613.199999999997</v>
          </cell>
          <cell r="I4921">
            <v>0</v>
          </cell>
          <cell r="AY4921">
            <v>0</v>
          </cell>
          <cell r="CK4921">
            <v>0</v>
          </cell>
          <cell r="CL4921">
            <v>0</v>
          </cell>
          <cell r="CM4921">
            <v>0</v>
          </cell>
        </row>
        <row r="4922">
          <cell r="F4922">
            <v>790587</v>
          </cell>
          <cell r="G4922">
            <v>790587</v>
          </cell>
          <cell r="H4922">
            <v>488797.38</v>
          </cell>
          <cell r="I4922">
            <v>21276.880000000001</v>
          </cell>
          <cell r="AY4922">
            <v>30220.22</v>
          </cell>
          <cell r="CK4922">
            <v>0</v>
          </cell>
          <cell r="CL4922">
            <v>0</v>
          </cell>
          <cell r="CM4922">
            <v>0</v>
          </cell>
        </row>
        <row r="4923">
          <cell r="F4923">
            <v>43978752</v>
          </cell>
          <cell r="G4923">
            <v>43974813.299999997</v>
          </cell>
          <cell r="H4923">
            <v>34648686.149999999</v>
          </cell>
          <cell r="I4923">
            <v>0</v>
          </cell>
          <cell r="AY4923">
            <v>3695493.35</v>
          </cell>
          <cell r="CK4923">
            <v>0</v>
          </cell>
          <cell r="CL4923">
            <v>0</v>
          </cell>
          <cell r="CM4923">
            <v>0</v>
          </cell>
        </row>
        <row r="4924">
          <cell r="F4924">
            <v>0</v>
          </cell>
          <cell r="G4924">
            <v>98732.85</v>
          </cell>
          <cell r="H4924">
            <v>98732.85</v>
          </cell>
          <cell r="I4924">
            <v>0</v>
          </cell>
          <cell r="AY4924">
            <v>0</v>
          </cell>
          <cell r="CK4924">
            <v>0</v>
          </cell>
          <cell r="CL4924">
            <v>0</v>
          </cell>
          <cell r="CM4924">
            <v>0</v>
          </cell>
        </row>
        <row r="4925">
          <cell r="F4925">
            <v>0</v>
          </cell>
          <cell r="G4925">
            <v>2966916.56</v>
          </cell>
          <cell r="H4925">
            <v>2966916.56</v>
          </cell>
          <cell r="I4925">
            <v>0</v>
          </cell>
          <cell r="AY4925">
            <v>416065.82</v>
          </cell>
          <cell r="CK4925">
            <v>0</v>
          </cell>
          <cell r="CL4925">
            <v>0</v>
          </cell>
          <cell r="CM4925">
            <v>0</v>
          </cell>
        </row>
        <row r="4926">
          <cell r="F4926">
            <v>1574815</v>
          </cell>
          <cell r="G4926">
            <v>1574815</v>
          </cell>
          <cell r="H4926">
            <v>1303172.25</v>
          </cell>
          <cell r="I4926">
            <v>0</v>
          </cell>
          <cell r="AY4926">
            <v>144365.84</v>
          </cell>
          <cell r="CK4926">
            <v>0</v>
          </cell>
          <cell r="CL4926">
            <v>0</v>
          </cell>
          <cell r="CM4926">
            <v>0</v>
          </cell>
        </row>
        <row r="4927">
          <cell r="F4927">
            <v>3170783</v>
          </cell>
          <cell r="G4927">
            <v>3170783</v>
          </cell>
          <cell r="H4927">
            <v>1636623.48</v>
          </cell>
          <cell r="I4927">
            <v>0</v>
          </cell>
          <cell r="AY4927">
            <v>0</v>
          </cell>
          <cell r="CK4927">
            <v>0</v>
          </cell>
          <cell r="CL4927">
            <v>0</v>
          </cell>
          <cell r="CM4927">
            <v>0</v>
          </cell>
        </row>
        <row r="4928">
          <cell r="F4928">
            <v>8872487</v>
          </cell>
          <cell r="G4928">
            <v>8872487</v>
          </cell>
          <cell r="H4928">
            <v>244189.32</v>
          </cell>
          <cell r="I4928">
            <v>0</v>
          </cell>
          <cell r="AY4928">
            <v>0</v>
          </cell>
          <cell r="CK4928">
            <v>0</v>
          </cell>
          <cell r="CL4928">
            <v>0</v>
          </cell>
          <cell r="CM4928">
            <v>0</v>
          </cell>
        </row>
        <row r="4929">
          <cell r="F4929">
            <v>0</v>
          </cell>
          <cell r="G4929">
            <v>736569.2</v>
          </cell>
          <cell r="H4929">
            <v>736569.2</v>
          </cell>
          <cell r="I4929">
            <v>0</v>
          </cell>
          <cell r="AY4929">
            <v>0</v>
          </cell>
          <cell r="CK4929">
            <v>0</v>
          </cell>
          <cell r="CL4929">
            <v>0</v>
          </cell>
          <cell r="CM4929">
            <v>0</v>
          </cell>
        </row>
        <row r="4930">
          <cell r="F4930">
            <v>86969</v>
          </cell>
          <cell r="G4930">
            <v>74543.600000000006</v>
          </cell>
          <cell r="H4930">
            <v>58595.76</v>
          </cell>
          <cell r="I4930">
            <v>0</v>
          </cell>
          <cell r="AY4930">
            <v>11338.06</v>
          </cell>
          <cell r="CK4930">
            <v>0</v>
          </cell>
          <cell r="CL4930">
            <v>0</v>
          </cell>
          <cell r="CM4930">
            <v>0</v>
          </cell>
        </row>
        <row r="4931">
          <cell r="F4931">
            <v>0</v>
          </cell>
          <cell r="G4931">
            <v>93092.5</v>
          </cell>
          <cell r="H4931">
            <v>93092.5</v>
          </cell>
          <cell r="I4931">
            <v>0</v>
          </cell>
          <cell r="AY4931">
            <v>0</v>
          </cell>
          <cell r="CK4931">
            <v>0</v>
          </cell>
          <cell r="CL4931">
            <v>100000</v>
          </cell>
          <cell r="CM4931">
            <v>0</v>
          </cell>
        </row>
        <row r="4932">
          <cell r="F4932">
            <v>0</v>
          </cell>
          <cell r="G4932">
            <v>976408.32</v>
          </cell>
          <cell r="H4932">
            <v>976408.32</v>
          </cell>
          <cell r="I4932">
            <v>0</v>
          </cell>
          <cell r="AY4932">
            <v>0</v>
          </cell>
          <cell r="CK4932">
            <v>0</v>
          </cell>
          <cell r="CL4932">
            <v>0</v>
          </cell>
          <cell r="CM4932">
            <v>0</v>
          </cell>
        </row>
        <row r="4933">
          <cell r="F4933">
            <v>7026585</v>
          </cell>
          <cell r="G4933">
            <v>7026585</v>
          </cell>
          <cell r="H4933">
            <v>5372425.6799999997</v>
          </cell>
          <cell r="I4933">
            <v>0</v>
          </cell>
          <cell r="AY4933">
            <v>580601.85</v>
          </cell>
          <cell r="CK4933">
            <v>0</v>
          </cell>
          <cell r="CL4933">
            <v>0</v>
          </cell>
          <cell r="CM4933">
            <v>0</v>
          </cell>
        </row>
        <row r="4934">
          <cell r="F4934">
            <v>1137216</v>
          </cell>
          <cell r="G4934">
            <v>1137216</v>
          </cell>
          <cell r="H4934">
            <v>887333.8</v>
          </cell>
          <cell r="I4934">
            <v>0</v>
          </cell>
          <cell r="AY4934">
            <v>95991.33</v>
          </cell>
          <cell r="CK4934">
            <v>0</v>
          </cell>
          <cell r="CL4934">
            <v>0</v>
          </cell>
          <cell r="CM4934">
            <v>0</v>
          </cell>
        </row>
        <row r="4935">
          <cell r="F4935">
            <v>2263800</v>
          </cell>
          <cell r="G4935">
            <v>2263800</v>
          </cell>
          <cell r="H4935">
            <v>1793962.2</v>
          </cell>
          <cell r="I4935">
            <v>0</v>
          </cell>
          <cell r="AY4935">
            <v>202675.75</v>
          </cell>
          <cell r="CK4935">
            <v>0</v>
          </cell>
          <cell r="CL4935">
            <v>0</v>
          </cell>
          <cell r="CM4935">
            <v>0</v>
          </cell>
        </row>
        <row r="4936">
          <cell r="F4936">
            <v>1012648</v>
          </cell>
          <cell r="G4936">
            <v>1087181.51</v>
          </cell>
          <cell r="H4936">
            <v>1087181.51</v>
          </cell>
          <cell r="I4936">
            <v>0</v>
          </cell>
          <cell r="AY4936">
            <v>0</v>
          </cell>
          <cell r="CK4936">
            <v>0</v>
          </cell>
          <cell r="CL4936">
            <v>0</v>
          </cell>
          <cell r="CM4936">
            <v>0</v>
          </cell>
        </row>
        <row r="4937">
          <cell r="F4937">
            <v>4781685</v>
          </cell>
          <cell r="G4937">
            <v>4781685</v>
          </cell>
          <cell r="H4937">
            <v>3416861.04</v>
          </cell>
          <cell r="I4937">
            <v>0</v>
          </cell>
          <cell r="AY4937">
            <v>346378.99</v>
          </cell>
          <cell r="CK4937">
            <v>0</v>
          </cell>
          <cell r="CL4937">
            <v>0</v>
          </cell>
          <cell r="CM4937">
            <v>0</v>
          </cell>
        </row>
        <row r="4938">
          <cell r="F4938">
            <v>1403228</v>
          </cell>
          <cell r="G4938">
            <v>1389632.2</v>
          </cell>
          <cell r="H4938">
            <v>894265.44</v>
          </cell>
          <cell r="I4938">
            <v>0</v>
          </cell>
          <cell r="AY4938">
            <v>0</v>
          </cell>
          <cell r="CK4938">
            <v>0</v>
          </cell>
          <cell r="CL4938">
            <v>0</v>
          </cell>
          <cell r="CM4938">
            <v>0</v>
          </cell>
        </row>
        <row r="4939">
          <cell r="F4939">
            <v>213680</v>
          </cell>
          <cell r="G4939">
            <v>217519.18</v>
          </cell>
          <cell r="H4939">
            <v>186413.18</v>
          </cell>
          <cell r="I4939">
            <v>85</v>
          </cell>
          <cell r="AY4939">
            <v>19908.88</v>
          </cell>
          <cell r="CK4939">
            <v>0</v>
          </cell>
          <cell r="CL4939">
            <v>0</v>
          </cell>
          <cell r="CM4939">
            <v>0</v>
          </cell>
        </row>
        <row r="4940">
          <cell r="F4940">
            <v>868947</v>
          </cell>
          <cell r="G4940">
            <v>862500.95</v>
          </cell>
          <cell r="H4940">
            <v>656930.86</v>
          </cell>
          <cell r="I4940">
            <v>0</v>
          </cell>
          <cell r="AY4940">
            <v>58332.14</v>
          </cell>
          <cell r="CK4940">
            <v>0</v>
          </cell>
          <cell r="CL4940">
            <v>0</v>
          </cell>
          <cell r="CM4940">
            <v>0</v>
          </cell>
        </row>
        <row r="4941">
          <cell r="F4941">
            <v>458218</v>
          </cell>
          <cell r="G4941">
            <v>445128.8</v>
          </cell>
          <cell r="H4941">
            <v>167891.17</v>
          </cell>
          <cell r="I4941">
            <v>0</v>
          </cell>
          <cell r="AY4941">
            <v>17930.23</v>
          </cell>
          <cell r="CK4941">
            <v>0</v>
          </cell>
          <cell r="CL4941">
            <v>0</v>
          </cell>
          <cell r="CM4941">
            <v>0</v>
          </cell>
        </row>
        <row r="4942">
          <cell r="F4942">
            <v>44726</v>
          </cell>
          <cell r="G4942">
            <v>44726</v>
          </cell>
          <cell r="H4942">
            <v>29597.02</v>
          </cell>
          <cell r="I4942">
            <v>0</v>
          </cell>
          <cell r="AY4942">
            <v>0</v>
          </cell>
          <cell r="CK4942">
            <v>0</v>
          </cell>
          <cell r="CL4942">
            <v>0</v>
          </cell>
          <cell r="CM4942">
            <v>0</v>
          </cell>
        </row>
        <row r="4943">
          <cell r="F4943">
            <v>0</v>
          </cell>
          <cell r="G4943">
            <v>1106692.17</v>
          </cell>
          <cell r="H4943">
            <v>618529.97</v>
          </cell>
          <cell r="I4943">
            <v>8227.99</v>
          </cell>
          <cell r="AY4943">
            <v>0</v>
          </cell>
          <cell r="CK4943">
            <v>172000</v>
          </cell>
          <cell r="CL4943">
            <v>86000</v>
          </cell>
          <cell r="CM4943">
            <v>86000</v>
          </cell>
        </row>
        <row r="4944">
          <cell r="F4944">
            <v>120000</v>
          </cell>
          <cell r="G4944">
            <v>120000</v>
          </cell>
          <cell r="H4944">
            <v>91204.34</v>
          </cell>
          <cell r="I4944">
            <v>20679.82</v>
          </cell>
          <cell r="AY4944">
            <v>0</v>
          </cell>
          <cell r="CK4944">
            <v>0</v>
          </cell>
          <cell r="CL4944">
            <v>0</v>
          </cell>
          <cell r="CM4944">
            <v>0</v>
          </cell>
        </row>
        <row r="4945">
          <cell r="F4945">
            <v>391030</v>
          </cell>
          <cell r="G4945">
            <v>391030</v>
          </cell>
          <cell r="H4945">
            <v>343361.5</v>
          </cell>
          <cell r="I4945">
            <v>10769.96</v>
          </cell>
          <cell r="AY4945">
            <v>0</v>
          </cell>
          <cell r="CK4945">
            <v>0</v>
          </cell>
          <cell r="CL4945">
            <v>0</v>
          </cell>
          <cell r="CM4945">
            <v>0</v>
          </cell>
        </row>
        <row r="4946">
          <cell r="F4946">
            <v>49748</v>
          </cell>
          <cell r="G4946">
            <v>49748</v>
          </cell>
          <cell r="H4946">
            <v>32482.46</v>
          </cell>
          <cell r="I4946">
            <v>0</v>
          </cell>
          <cell r="AY4946">
            <v>0</v>
          </cell>
          <cell r="CK4946">
            <v>150000</v>
          </cell>
          <cell r="CL4946">
            <v>150000</v>
          </cell>
          <cell r="CM4946">
            <v>150000</v>
          </cell>
        </row>
        <row r="4947">
          <cell r="F4947">
            <v>610298</v>
          </cell>
          <cell r="G4947">
            <v>610298</v>
          </cell>
          <cell r="H4947">
            <v>449073.57</v>
          </cell>
          <cell r="I4947">
            <v>17277.86</v>
          </cell>
          <cell r="AY4947">
            <v>26930.97</v>
          </cell>
          <cell r="CK4947">
            <v>0</v>
          </cell>
          <cell r="CL4947">
            <v>0</v>
          </cell>
          <cell r="CM4947">
            <v>0</v>
          </cell>
        </row>
        <row r="4948">
          <cell r="F4948">
            <v>76030</v>
          </cell>
          <cell r="G4948">
            <v>150265.84</v>
          </cell>
          <cell r="H4948">
            <v>150806.79999999999</v>
          </cell>
          <cell r="I4948">
            <v>-540.96</v>
          </cell>
          <cell r="AY4948">
            <v>11903.23</v>
          </cell>
          <cell r="CK4948">
            <v>0</v>
          </cell>
          <cell r="CL4948">
            <v>0</v>
          </cell>
          <cell r="CM4948">
            <v>0</v>
          </cell>
        </row>
        <row r="4949">
          <cell r="F4949">
            <v>15674232</v>
          </cell>
          <cell r="G4949">
            <v>15670009.92</v>
          </cell>
          <cell r="H4949">
            <v>12286676.560000001</v>
          </cell>
          <cell r="I4949">
            <v>0</v>
          </cell>
          <cell r="AY4949">
            <v>1355599.73</v>
          </cell>
          <cell r="CK4949">
            <v>0</v>
          </cell>
          <cell r="CL4949">
            <v>0</v>
          </cell>
          <cell r="CM4949">
            <v>0</v>
          </cell>
        </row>
        <row r="4950">
          <cell r="F4950">
            <v>0</v>
          </cell>
          <cell r="G4950">
            <v>5170.78</v>
          </cell>
          <cell r="H4950">
            <v>5170.78</v>
          </cell>
          <cell r="I4950">
            <v>0</v>
          </cell>
          <cell r="AY4950">
            <v>0</v>
          </cell>
          <cell r="CK4950">
            <v>0</v>
          </cell>
          <cell r="CL4950">
            <v>0</v>
          </cell>
          <cell r="CM4950">
            <v>0</v>
          </cell>
        </row>
        <row r="4951">
          <cell r="F4951">
            <v>0</v>
          </cell>
          <cell r="G4951">
            <v>446452.27</v>
          </cell>
          <cell r="H4951">
            <v>446452.27</v>
          </cell>
          <cell r="I4951">
            <v>0</v>
          </cell>
          <cell r="AY4951">
            <v>58337.07</v>
          </cell>
          <cell r="CK4951">
            <v>0</v>
          </cell>
          <cell r="CL4951">
            <v>0</v>
          </cell>
          <cell r="CM4951">
            <v>0</v>
          </cell>
        </row>
        <row r="4952">
          <cell r="F4952">
            <v>622513</v>
          </cell>
          <cell r="G4952">
            <v>640945</v>
          </cell>
          <cell r="H4952">
            <v>576015.93000000005</v>
          </cell>
          <cell r="I4952">
            <v>0</v>
          </cell>
          <cell r="AY4952">
            <v>59501.94</v>
          </cell>
          <cell r="CK4952">
            <v>0</v>
          </cell>
          <cell r="CL4952">
            <v>0</v>
          </cell>
          <cell r="CM4952">
            <v>0</v>
          </cell>
        </row>
        <row r="4953">
          <cell r="F4953">
            <v>1180205</v>
          </cell>
          <cell r="G4953">
            <v>1180205</v>
          </cell>
          <cell r="H4953">
            <v>628231.44999999995</v>
          </cell>
          <cell r="I4953">
            <v>0</v>
          </cell>
          <cell r="AY4953">
            <v>5590.98</v>
          </cell>
          <cell r="CK4953">
            <v>0</v>
          </cell>
          <cell r="CL4953">
            <v>0</v>
          </cell>
          <cell r="CM4953">
            <v>0</v>
          </cell>
        </row>
        <row r="4954">
          <cell r="F4954">
            <v>3174831</v>
          </cell>
          <cell r="G4954">
            <v>3174831</v>
          </cell>
          <cell r="H4954">
            <v>41257.72</v>
          </cell>
          <cell r="I4954">
            <v>0</v>
          </cell>
          <cell r="AY4954">
            <v>0</v>
          </cell>
          <cell r="CK4954">
            <v>0</v>
          </cell>
          <cell r="CL4954">
            <v>0</v>
          </cell>
          <cell r="CM4954">
            <v>0</v>
          </cell>
        </row>
        <row r="4955">
          <cell r="F4955">
            <v>6922</v>
          </cell>
          <cell r="G4955">
            <v>30747.31</v>
          </cell>
          <cell r="H4955">
            <v>30747.31</v>
          </cell>
          <cell r="I4955">
            <v>0</v>
          </cell>
          <cell r="AY4955">
            <v>2752.25</v>
          </cell>
          <cell r="CK4955">
            <v>0</v>
          </cell>
          <cell r="CL4955">
            <v>0</v>
          </cell>
          <cell r="CM4955">
            <v>0</v>
          </cell>
        </row>
        <row r="4956">
          <cell r="F4956">
            <v>0</v>
          </cell>
          <cell r="G4956">
            <v>67639.22</v>
          </cell>
          <cell r="H4956">
            <v>67639.22</v>
          </cell>
          <cell r="I4956">
            <v>0</v>
          </cell>
          <cell r="AY4956">
            <v>0</v>
          </cell>
          <cell r="CK4956">
            <v>0</v>
          </cell>
          <cell r="CL4956">
            <v>0</v>
          </cell>
          <cell r="CM4956">
            <v>0</v>
          </cell>
        </row>
        <row r="4957">
          <cell r="F4957">
            <v>2458643</v>
          </cell>
          <cell r="G4957">
            <v>2458643</v>
          </cell>
          <cell r="H4957">
            <v>1869751.26</v>
          </cell>
          <cell r="I4957">
            <v>0</v>
          </cell>
          <cell r="AY4957">
            <v>208232.25</v>
          </cell>
          <cell r="CK4957">
            <v>0</v>
          </cell>
          <cell r="CL4957">
            <v>0</v>
          </cell>
          <cell r="CM4957">
            <v>0</v>
          </cell>
        </row>
        <row r="4958">
          <cell r="F4958">
            <v>407422</v>
          </cell>
          <cell r="G4958">
            <v>407422</v>
          </cell>
          <cell r="H4958">
            <v>317243.11</v>
          </cell>
          <cell r="I4958">
            <v>0</v>
          </cell>
          <cell r="AY4958">
            <v>35460.51</v>
          </cell>
          <cell r="CK4958">
            <v>0</v>
          </cell>
          <cell r="CL4958">
            <v>0</v>
          </cell>
          <cell r="CM4958">
            <v>0</v>
          </cell>
        </row>
        <row r="4959">
          <cell r="F4959">
            <v>666600</v>
          </cell>
          <cell r="G4959">
            <v>666600</v>
          </cell>
          <cell r="H4959">
            <v>524526.54</v>
          </cell>
          <cell r="I4959">
            <v>0</v>
          </cell>
          <cell r="AY4959">
            <v>57582.92</v>
          </cell>
          <cell r="CK4959">
            <v>0</v>
          </cell>
          <cell r="CL4959">
            <v>0</v>
          </cell>
          <cell r="CM4959">
            <v>0</v>
          </cell>
        </row>
        <row r="4960">
          <cell r="F4960">
            <v>362225</v>
          </cell>
          <cell r="G4960">
            <v>375702.64</v>
          </cell>
          <cell r="H4960">
            <v>375702.64</v>
          </cell>
          <cell r="I4960">
            <v>0</v>
          </cell>
          <cell r="AY4960">
            <v>0</v>
          </cell>
          <cell r="CK4960">
            <v>0</v>
          </cell>
          <cell r="CL4960">
            <v>0</v>
          </cell>
          <cell r="CM4960">
            <v>0</v>
          </cell>
        </row>
        <row r="4961">
          <cell r="F4961">
            <v>1819293</v>
          </cell>
          <cell r="G4961">
            <v>1819293</v>
          </cell>
          <cell r="H4961">
            <v>1331827.99</v>
          </cell>
          <cell r="I4961">
            <v>0</v>
          </cell>
          <cell r="AY4961">
            <v>134772.45000000001</v>
          </cell>
          <cell r="CK4961">
            <v>0</v>
          </cell>
          <cell r="CL4961">
            <v>0</v>
          </cell>
          <cell r="CM4961">
            <v>0</v>
          </cell>
        </row>
        <row r="4962">
          <cell r="F4962">
            <v>134955</v>
          </cell>
          <cell r="G4962">
            <v>158311.07</v>
          </cell>
          <cell r="H4962">
            <v>150031.81</v>
          </cell>
          <cell r="I4962">
            <v>0</v>
          </cell>
          <cell r="AY4962">
            <v>0</v>
          </cell>
          <cell r="CK4962">
            <v>0</v>
          </cell>
          <cell r="CL4962">
            <v>0</v>
          </cell>
          <cell r="CM4962">
            <v>0</v>
          </cell>
        </row>
        <row r="4963">
          <cell r="F4963">
            <v>402247</v>
          </cell>
          <cell r="G4963">
            <v>402247</v>
          </cell>
          <cell r="H4963">
            <v>332243.52</v>
          </cell>
          <cell r="I4963">
            <v>0</v>
          </cell>
          <cell r="AY4963">
            <v>29507.56</v>
          </cell>
          <cell r="CK4963">
            <v>0</v>
          </cell>
          <cell r="CL4963">
            <v>0</v>
          </cell>
          <cell r="CM4963">
            <v>0</v>
          </cell>
        </row>
        <row r="4964">
          <cell r="F4964">
            <v>0</v>
          </cell>
          <cell r="G4964">
            <v>23690</v>
          </cell>
          <cell r="H4964">
            <v>11500</v>
          </cell>
          <cell r="I4964">
            <v>0</v>
          </cell>
          <cell r="AY4964">
            <v>0</v>
          </cell>
          <cell r="CK4964">
            <v>0</v>
          </cell>
          <cell r="CL4964">
            <v>0</v>
          </cell>
          <cell r="CM4964">
            <v>0</v>
          </cell>
        </row>
        <row r="4965">
          <cell r="F4965">
            <v>120000</v>
          </cell>
          <cell r="G4965">
            <v>120000</v>
          </cell>
          <cell r="H4965">
            <v>88079.67</v>
          </cell>
          <cell r="I4965">
            <v>777.34</v>
          </cell>
          <cell r="AY4965">
            <v>0</v>
          </cell>
          <cell r="CK4965">
            <v>0</v>
          </cell>
          <cell r="CL4965">
            <v>0</v>
          </cell>
          <cell r="CM4965">
            <v>0</v>
          </cell>
        </row>
        <row r="4966">
          <cell r="F4966">
            <v>100282</v>
          </cell>
          <cell r="G4966">
            <v>100282</v>
          </cell>
          <cell r="H4966">
            <v>69284.75</v>
          </cell>
          <cell r="I4966">
            <v>9081.5</v>
          </cell>
          <cell r="AY4966">
            <v>0</v>
          </cell>
          <cell r="CK4966">
            <v>0</v>
          </cell>
          <cell r="CL4966">
            <v>0</v>
          </cell>
          <cell r="CM4966">
            <v>0</v>
          </cell>
        </row>
        <row r="4967">
          <cell r="F4967">
            <v>22941</v>
          </cell>
          <cell r="G4967">
            <v>22941</v>
          </cell>
          <cell r="H4967">
            <v>13553.5</v>
          </cell>
          <cell r="I4967">
            <v>0</v>
          </cell>
          <cell r="AY4967">
            <v>0</v>
          </cell>
          <cell r="CK4967">
            <v>0</v>
          </cell>
          <cell r="CL4967">
            <v>0</v>
          </cell>
          <cell r="CM4967">
            <v>0</v>
          </cell>
        </row>
        <row r="4968">
          <cell r="F4968">
            <v>85936</v>
          </cell>
          <cell r="G4968">
            <v>85936</v>
          </cell>
          <cell r="H4968">
            <v>51589.37</v>
          </cell>
          <cell r="I4968">
            <v>3791.96</v>
          </cell>
          <cell r="AY4968">
            <v>1450.44</v>
          </cell>
          <cell r="CK4968">
            <v>0</v>
          </cell>
          <cell r="CL4968">
            <v>0</v>
          </cell>
          <cell r="CM4968">
            <v>0</v>
          </cell>
        </row>
        <row r="4969">
          <cell r="F4969">
            <v>7206325</v>
          </cell>
          <cell r="G4969">
            <v>7206325</v>
          </cell>
          <cell r="H4969">
            <v>5222737.37</v>
          </cell>
          <cell r="I4969">
            <v>0</v>
          </cell>
          <cell r="AY4969">
            <v>591334.56000000006</v>
          </cell>
          <cell r="CK4969">
            <v>0</v>
          </cell>
          <cell r="CL4969">
            <v>0</v>
          </cell>
          <cell r="CM4969">
            <v>0</v>
          </cell>
        </row>
        <row r="4970">
          <cell r="F4970">
            <v>0</v>
          </cell>
          <cell r="G4970">
            <v>435893.98</v>
          </cell>
          <cell r="H4970">
            <v>435893.98</v>
          </cell>
          <cell r="I4970">
            <v>0</v>
          </cell>
          <cell r="AY4970">
            <v>23949.8</v>
          </cell>
          <cell r="CK4970">
            <v>0</v>
          </cell>
          <cell r="CL4970">
            <v>0</v>
          </cell>
          <cell r="CM4970">
            <v>0</v>
          </cell>
        </row>
        <row r="4971">
          <cell r="F4971">
            <v>195237</v>
          </cell>
          <cell r="G4971">
            <v>195237</v>
          </cell>
          <cell r="H4971">
            <v>158170.82999999999</v>
          </cell>
          <cell r="I4971">
            <v>0</v>
          </cell>
          <cell r="AY4971">
            <v>19304</v>
          </cell>
          <cell r="CK4971">
            <v>0</v>
          </cell>
          <cell r="CL4971">
            <v>0</v>
          </cell>
          <cell r="CM4971">
            <v>0</v>
          </cell>
        </row>
        <row r="4972">
          <cell r="F4972">
            <v>461624</v>
          </cell>
          <cell r="G4972">
            <v>461624</v>
          </cell>
          <cell r="H4972">
            <v>272261.64</v>
          </cell>
          <cell r="I4972">
            <v>0</v>
          </cell>
          <cell r="AY4972">
            <v>8198.81</v>
          </cell>
          <cell r="CK4972">
            <v>0</v>
          </cell>
          <cell r="CL4972">
            <v>0</v>
          </cell>
          <cell r="CM4972">
            <v>0</v>
          </cell>
        </row>
        <row r="4973">
          <cell r="F4973">
            <v>1334671</v>
          </cell>
          <cell r="G4973">
            <v>1334671</v>
          </cell>
          <cell r="H4973">
            <v>15199.37</v>
          </cell>
          <cell r="I4973">
            <v>0</v>
          </cell>
          <cell r="AY4973">
            <v>0</v>
          </cell>
          <cell r="CK4973">
            <v>0</v>
          </cell>
          <cell r="CL4973">
            <v>0</v>
          </cell>
          <cell r="CM4973">
            <v>0</v>
          </cell>
        </row>
        <row r="4974">
          <cell r="F4974">
            <v>2680</v>
          </cell>
          <cell r="G4974">
            <v>13752.51</v>
          </cell>
          <cell r="H4974">
            <v>13752.51</v>
          </cell>
          <cell r="I4974">
            <v>0</v>
          </cell>
          <cell r="AY4974">
            <v>1415.05</v>
          </cell>
          <cell r="CK4974">
            <v>0</v>
          </cell>
          <cell r="CL4974">
            <v>0</v>
          </cell>
          <cell r="CM4974">
            <v>0</v>
          </cell>
        </row>
        <row r="4975">
          <cell r="F4975">
            <v>0</v>
          </cell>
          <cell r="G4975">
            <v>373033.2</v>
          </cell>
          <cell r="H4975">
            <v>373033.2</v>
          </cell>
          <cell r="I4975">
            <v>0</v>
          </cell>
          <cell r="AY4975">
            <v>0</v>
          </cell>
          <cell r="CK4975">
            <v>0</v>
          </cell>
          <cell r="CL4975">
            <v>0</v>
          </cell>
          <cell r="CM4975">
            <v>0</v>
          </cell>
        </row>
        <row r="4976">
          <cell r="F4976">
            <v>259193</v>
          </cell>
          <cell r="G4976">
            <v>259193</v>
          </cell>
          <cell r="H4976">
            <v>188396.99</v>
          </cell>
          <cell r="I4976">
            <v>0</v>
          </cell>
          <cell r="AY4976">
            <v>0</v>
          </cell>
          <cell r="CK4976">
            <v>0</v>
          </cell>
          <cell r="CL4976">
            <v>0</v>
          </cell>
          <cell r="CM4976">
            <v>0</v>
          </cell>
        </row>
        <row r="4977">
          <cell r="F4977">
            <v>1091623</v>
          </cell>
          <cell r="G4977">
            <v>1091623</v>
          </cell>
          <cell r="H4977">
            <v>817648.07</v>
          </cell>
          <cell r="I4977">
            <v>0</v>
          </cell>
          <cell r="AY4977">
            <v>92427.44</v>
          </cell>
          <cell r="CK4977">
            <v>0</v>
          </cell>
          <cell r="CL4977">
            <v>0</v>
          </cell>
          <cell r="CM4977">
            <v>0</v>
          </cell>
        </row>
        <row r="4978">
          <cell r="F4978">
            <v>167418</v>
          </cell>
          <cell r="G4978">
            <v>167418</v>
          </cell>
          <cell r="H4978">
            <v>126770.7</v>
          </cell>
          <cell r="I4978">
            <v>0</v>
          </cell>
          <cell r="AY4978">
            <v>14395.93</v>
          </cell>
          <cell r="CK4978">
            <v>0</v>
          </cell>
          <cell r="CL4978">
            <v>0</v>
          </cell>
          <cell r="CM4978">
            <v>0</v>
          </cell>
        </row>
        <row r="4979">
          <cell r="F4979">
            <v>468600</v>
          </cell>
          <cell r="G4979">
            <v>468600</v>
          </cell>
          <cell r="H4979">
            <v>359868.11</v>
          </cell>
          <cell r="I4979">
            <v>0</v>
          </cell>
          <cell r="AY4979">
            <v>39723.660000000003</v>
          </cell>
          <cell r="CK4979">
            <v>0</v>
          </cell>
          <cell r="CL4979">
            <v>0</v>
          </cell>
          <cell r="CM4979">
            <v>0</v>
          </cell>
        </row>
        <row r="4980">
          <cell r="F4980">
            <v>152346</v>
          </cell>
          <cell r="G4980">
            <v>152346</v>
          </cell>
          <cell r="H4980">
            <v>151927.35</v>
          </cell>
          <cell r="I4980">
            <v>0</v>
          </cell>
          <cell r="AY4980">
            <v>0</v>
          </cell>
          <cell r="CK4980">
            <v>0</v>
          </cell>
          <cell r="CL4980">
            <v>0</v>
          </cell>
          <cell r="CM4980">
            <v>0</v>
          </cell>
        </row>
        <row r="4981">
          <cell r="F4981">
            <v>628748</v>
          </cell>
          <cell r="G4981">
            <v>628748</v>
          </cell>
          <cell r="H4981">
            <v>479481.37</v>
          </cell>
          <cell r="I4981">
            <v>0</v>
          </cell>
          <cell r="AY4981">
            <v>48233.35</v>
          </cell>
          <cell r="CK4981">
            <v>0</v>
          </cell>
          <cell r="CL4981">
            <v>0</v>
          </cell>
          <cell r="CM4981">
            <v>0</v>
          </cell>
        </row>
        <row r="4982">
          <cell r="F4982">
            <v>3202</v>
          </cell>
          <cell r="G4982">
            <v>16833.349999999999</v>
          </cell>
          <cell r="H4982">
            <v>16833.349999999999</v>
          </cell>
          <cell r="I4982">
            <v>0</v>
          </cell>
          <cell r="AY4982">
            <v>0</v>
          </cell>
          <cell r="CK4982">
            <v>0</v>
          </cell>
          <cell r="CL4982">
            <v>0</v>
          </cell>
          <cell r="CM4982">
            <v>0</v>
          </cell>
        </row>
        <row r="4983">
          <cell r="F4983">
            <v>115764</v>
          </cell>
          <cell r="G4983">
            <v>115764</v>
          </cell>
          <cell r="H4983">
            <v>96886.37</v>
          </cell>
          <cell r="I4983">
            <v>0</v>
          </cell>
          <cell r="AY4983">
            <v>8876.6299999999992</v>
          </cell>
          <cell r="CK4983">
            <v>0</v>
          </cell>
          <cell r="CL4983">
            <v>0</v>
          </cell>
          <cell r="CM4983">
            <v>0</v>
          </cell>
        </row>
        <row r="4984">
          <cell r="F4984">
            <v>14293</v>
          </cell>
          <cell r="G4984">
            <v>13836.06</v>
          </cell>
          <cell r="H4984">
            <v>6191.54</v>
          </cell>
          <cell r="I4984">
            <v>0</v>
          </cell>
          <cell r="AY4984">
            <v>910.37</v>
          </cell>
          <cell r="CK4984">
            <v>0</v>
          </cell>
          <cell r="CL4984">
            <v>0</v>
          </cell>
          <cell r="CM4984">
            <v>0</v>
          </cell>
        </row>
        <row r="4985">
          <cell r="F4985">
            <v>583044</v>
          </cell>
          <cell r="G4985">
            <v>583044</v>
          </cell>
          <cell r="H4985">
            <v>337604.17</v>
          </cell>
          <cell r="I4985">
            <v>0</v>
          </cell>
          <cell r="AY4985">
            <v>9834.35</v>
          </cell>
          <cell r="CK4985">
            <v>0</v>
          </cell>
          <cell r="CL4985">
            <v>0</v>
          </cell>
          <cell r="CM4985">
            <v>0</v>
          </cell>
        </row>
        <row r="4986">
          <cell r="F4986">
            <v>0</v>
          </cell>
          <cell r="G4986">
            <v>326885.02</v>
          </cell>
          <cell r="H4986">
            <v>150236</v>
          </cell>
          <cell r="I4986">
            <v>0</v>
          </cell>
          <cell r="AY4986">
            <v>0</v>
          </cell>
          <cell r="CK4986">
            <v>0</v>
          </cell>
          <cell r="CL4986">
            <v>0</v>
          </cell>
          <cell r="CM4986">
            <v>0</v>
          </cell>
        </row>
        <row r="4987">
          <cell r="F4987">
            <v>751589</v>
          </cell>
          <cell r="G4987">
            <v>751589</v>
          </cell>
          <cell r="H4987">
            <v>692987.04</v>
          </cell>
          <cell r="I4987">
            <v>13886.25</v>
          </cell>
          <cell r="AY4987">
            <v>0</v>
          </cell>
          <cell r="CK4987">
            <v>0</v>
          </cell>
          <cell r="CL4987">
            <v>0</v>
          </cell>
          <cell r="CM4987">
            <v>0</v>
          </cell>
        </row>
        <row r="4988">
          <cell r="F4988">
            <v>30000</v>
          </cell>
          <cell r="G4988">
            <v>21580</v>
          </cell>
          <cell r="H4988">
            <v>0</v>
          </cell>
          <cell r="I4988">
            <v>0</v>
          </cell>
          <cell r="AY4988">
            <v>0</v>
          </cell>
          <cell r="CK4988">
            <v>0</v>
          </cell>
          <cell r="CL4988">
            <v>0</v>
          </cell>
          <cell r="CM4988">
            <v>0</v>
          </cell>
        </row>
        <row r="4989">
          <cell r="F4989">
            <v>50000</v>
          </cell>
          <cell r="G4989">
            <v>50000</v>
          </cell>
          <cell r="H4989">
            <v>12780</v>
          </cell>
          <cell r="I4989">
            <v>5911</v>
          </cell>
          <cell r="AY4989">
            <v>0</v>
          </cell>
          <cell r="CK4989">
            <v>0</v>
          </cell>
          <cell r="CL4989">
            <v>0</v>
          </cell>
          <cell r="CM4989">
            <v>0</v>
          </cell>
        </row>
        <row r="4990">
          <cell r="F4990">
            <v>1300000</v>
          </cell>
          <cell r="G4990">
            <v>1300000</v>
          </cell>
          <cell r="H4990">
            <v>884742.71</v>
          </cell>
          <cell r="I4990">
            <v>167393.18</v>
          </cell>
          <cell r="AY4990">
            <v>0</v>
          </cell>
          <cell r="CK4990">
            <v>0</v>
          </cell>
          <cell r="CL4990">
            <v>0</v>
          </cell>
          <cell r="CM4990">
            <v>0</v>
          </cell>
        </row>
        <row r="4991">
          <cell r="F4991">
            <v>203135</v>
          </cell>
          <cell r="G4991">
            <v>203135</v>
          </cell>
          <cell r="H4991">
            <v>189154.47</v>
          </cell>
          <cell r="I4991">
            <v>12052.38</v>
          </cell>
          <cell r="AY4991">
            <v>0</v>
          </cell>
          <cell r="CK4991">
            <v>0</v>
          </cell>
          <cell r="CL4991">
            <v>0</v>
          </cell>
          <cell r="CM4991">
            <v>0</v>
          </cell>
        </row>
        <row r="4992">
          <cell r="F4992">
            <v>0</v>
          </cell>
          <cell r="G4992">
            <v>10590</v>
          </cell>
          <cell r="H4992">
            <v>10590</v>
          </cell>
          <cell r="I4992">
            <v>0</v>
          </cell>
          <cell r="AY4992">
            <v>0</v>
          </cell>
          <cell r="CK4992">
            <v>0</v>
          </cell>
          <cell r="CL4992">
            <v>0</v>
          </cell>
          <cell r="CM4992">
            <v>0</v>
          </cell>
        </row>
        <row r="4993">
          <cell r="F4993">
            <v>1000</v>
          </cell>
          <cell r="G4993">
            <v>1000</v>
          </cell>
          <cell r="H4993">
            <v>0</v>
          </cell>
          <cell r="I4993">
            <v>0</v>
          </cell>
          <cell r="AY4993">
            <v>0</v>
          </cell>
          <cell r="CK4993">
            <v>0</v>
          </cell>
          <cell r="CL4993">
            <v>0</v>
          </cell>
          <cell r="CM4993">
            <v>0</v>
          </cell>
        </row>
        <row r="4994">
          <cell r="F4994">
            <v>90029</v>
          </cell>
          <cell r="G4994">
            <v>90029</v>
          </cell>
          <cell r="H4994">
            <v>77231.53</v>
          </cell>
          <cell r="I4994">
            <v>0</v>
          </cell>
          <cell r="AY4994">
            <v>0</v>
          </cell>
          <cell r="CK4994">
            <v>0</v>
          </cell>
          <cell r="CL4994">
            <v>0</v>
          </cell>
          <cell r="CM4994">
            <v>0</v>
          </cell>
        </row>
        <row r="4995">
          <cell r="F4995">
            <v>109197</v>
          </cell>
          <cell r="G4995">
            <v>109197</v>
          </cell>
          <cell r="H4995">
            <v>68646.84</v>
          </cell>
          <cell r="I4995">
            <v>0</v>
          </cell>
          <cell r="AY4995">
            <v>0</v>
          </cell>
          <cell r="CK4995">
            <v>0</v>
          </cell>
          <cell r="CL4995">
            <v>0</v>
          </cell>
          <cell r="CM4995">
            <v>0</v>
          </cell>
        </row>
        <row r="4996">
          <cell r="F4996">
            <v>27536</v>
          </cell>
          <cell r="G4996">
            <v>27536</v>
          </cell>
          <cell r="H4996">
            <v>582.67999999999995</v>
          </cell>
          <cell r="I4996">
            <v>2456.5100000000002</v>
          </cell>
          <cell r="AY4996">
            <v>0</v>
          </cell>
          <cell r="CK4996">
            <v>0</v>
          </cell>
          <cell r="CL4996">
            <v>0</v>
          </cell>
          <cell r="CM4996">
            <v>0</v>
          </cell>
        </row>
        <row r="4997">
          <cell r="F4997">
            <v>249700</v>
          </cell>
          <cell r="G4997">
            <v>249700</v>
          </cell>
          <cell r="H4997">
            <v>104214.76</v>
          </cell>
          <cell r="I4997">
            <v>12090.13</v>
          </cell>
          <cell r="AY4997">
            <v>0</v>
          </cell>
          <cell r="CK4997">
            <v>0</v>
          </cell>
          <cell r="CL4997">
            <v>0</v>
          </cell>
          <cell r="CM4997">
            <v>0</v>
          </cell>
        </row>
        <row r="4998">
          <cell r="F4998">
            <v>320001</v>
          </cell>
          <cell r="G4998">
            <v>259616.96</v>
          </cell>
          <cell r="H4998">
            <v>231918.01</v>
          </cell>
          <cell r="I4998">
            <v>23956.49</v>
          </cell>
          <cell r="AY4998">
            <v>11037.69</v>
          </cell>
          <cell r="CK4998">
            <v>0</v>
          </cell>
          <cell r="CL4998">
            <v>0</v>
          </cell>
          <cell r="CM4998">
            <v>0</v>
          </cell>
        </row>
        <row r="4999">
          <cell r="F4999">
            <v>3540564</v>
          </cell>
          <cell r="G4999">
            <v>3540564</v>
          </cell>
          <cell r="H4999">
            <v>2891427.51</v>
          </cell>
          <cell r="I4999">
            <v>0</v>
          </cell>
          <cell r="AY4999">
            <v>328852.24</v>
          </cell>
          <cell r="CK4999">
            <v>0</v>
          </cell>
          <cell r="CL4999">
            <v>0</v>
          </cell>
          <cell r="CM4999">
            <v>0</v>
          </cell>
        </row>
        <row r="5000">
          <cell r="F5000">
            <v>135747</v>
          </cell>
          <cell r="G5000">
            <v>135747</v>
          </cell>
          <cell r="H5000">
            <v>131812.67000000001</v>
          </cell>
          <cell r="I5000">
            <v>0</v>
          </cell>
          <cell r="AY5000">
            <v>14170</v>
          </cell>
          <cell r="CK5000">
            <v>0</v>
          </cell>
          <cell r="CL5000">
            <v>0</v>
          </cell>
          <cell r="CM5000">
            <v>0</v>
          </cell>
        </row>
        <row r="5001">
          <cell r="F5001">
            <v>247665</v>
          </cell>
          <cell r="G5001">
            <v>247665</v>
          </cell>
          <cell r="H5001">
            <v>148265.51</v>
          </cell>
          <cell r="I5001">
            <v>0</v>
          </cell>
          <cell r="AY5001">
            <v>4711.6000000000004</v>
          </cell>
          <cell r="CK5001">
            <v>0</v>
          </cell>
          <cell r="CL5001">
            <v>0</v>
          </cell>
          <cell r="CM5001">
            <v>0</v>
          </cell>
        </row>
        <row r="5002">
          <cell r="F5002">
            <v>715216</v>
          </cell>
          <cell r="G5002">
            <v>715216</v>
          </cell>
          <cell r="H5002">
            <v>4703.7700000000004</v>
          </cell>
          <cell r="I5002">
            <v>0</v>
          </cell>
          <cell r="AY5002">
            <v>2846.43</v>
          </cell>
          <cell r="CK5002">
            <v>0</v>
          </cell>
          <cell r="CL5002">
            <v>0</v>
          </cell>
          <cell r="CM5002">
            <v>0</v>
          </cell>
        </row>
        <row r="5003">
          <cell r="F5003">
            <v>11200</v>
          </cell>
          <cell r="G5003">
            <v>8555.8700000000008</v>
          </cell>
          <cell r="H5003">
            <v>0</v>
          </cell>
          <cell r="I5003">
            <v>0</v>
          </cell>
          <cell r="AY5003">
            <v>0</v>
          </cell>
          <cell r="CK5003">
            <v>0</v>
          </cell>
          <cell r="CL5003">
            <v>0</v>
          </cell>
          <cell r="CM5003">
            <v>0</v>
          </cell>
        </row>
        <row r="5004">
          <cell r="F5004">
            <v>548788</v>
          </cell>
          <cell r="G5004">
            <v>548788</v>
          </cell>
          <cell r="H5004">
            <v>426789.32</v>
          </cell>
          <cell r="I5004">
            <v>0</v>
          </cell>
          <cell r="AY5004">
            <v>48129.57</v>
          </cell>
          <cell r="CK5004">
            <v>0</v>
          </cell>
          <cell r="CL5004">
            <v>0</v>
          </cell>
          <cell r="CM5004">
            <v>0</v>
          </cell>
        </row>
        <row r="5005">
          <cell r="F5005">
            <v>89217</v>
          </cell>
          <cell r="G5005">
            <v>89217</v>
          </cell>
          <cell r="H5005">
            <v>70809.14</v>
          </cell>
          <cell r="I5005">
            <v>0</v>
          </cell>
          <cell r="AY5005">
            <v>8007.58</v>
          </cell>
          <cell r="CK5005">
            <v>0</v>
          </cell>
          <cell r="CL5005">
            <v>0</v>
          </cell>
          <cell r="CM5005">
            <v>0</v>
          </cell>
        </row>
        <row r="5006">
          <cell r="F5006">
            <v>171600</v>
          </cell>
          <cell r="G5006">
            <v>171600</v>
          </cell>
          <cell r="H5006">
            <v>136687.04000000001</v>
          </cell>
          <cell r="I5006">
            <v>0</v>
          </cell>
          <cell r="AY5006">
            <v>15210</v>
          </cell>
          <cell r="CK5006">
            <v>0</v>
          </cell>
          <cell r="CL5006">
            <v>0</v>
          </cell>
          <cell r="CM5006">
            <v>0</v>
          </cell>
        </row>
        <row r="5007">
          <cell r="F5007">
            <v>81739</v>
          </cell>
          <cell r="G5007">
            <v>86634.52</v>
          </cell>
          <cell r="H5007">
            <v>86634.52</v>
          </cell>
          <cell r="I5007">
            <v>0</v>
          </cell>
          <cell r="AY5007">
            <v>0</v>
          </cell>
          <cell r="CK5007">
            <v>0</v>
          </cell>
          <cell r="CL5007">
            <v>0</v>
          </cell>
          <cell r="CM5007">
            <v>0</v>
          </cell>
        </row>
        <row r="5008">
          <cell r="F5008">
            <v>472303</v>
          </cell>
          <cell r="G5008">
            <v>472303</v>
          </cell>
          <cell r="H5008">
            <v>341751.79</v>
          </cell>
          <cell r="I5008">
            <v>0</v>
          </cell>
          <cell r="AY5008">
            <v>37412.559999999998</v>
          </cell>
          <cell r="CK5008">
            <v>0</v>
          </cell>
          <cell r="CL5008">
            <v>0</v>
          </cell>
          <cell r="CM5008">
            <v>0</v>
          </cell>
        </row>
        <row r="5009">
          <cell r="F5009">
            <v>5581</v>
          </cell>
          <cell r="G5009">
            <v>5581</v>
          </cell>
          <cell r="H5009">
            <v>2418.5500000000002</v>
          </cell>
          <cell r="I5009">
            <v>0</v>
          </cell>
          <cell r="AY5009">
            <v>355.44</v>
          </cell>
          <cell r="CK5009">
            <v>0</v>
          </cell>
          <cell r="CL5009">
            <v>0</v>
          </cell>
          <cell r="CM5009">
            <v>0</v>
          </cell>
        </row>
        <row r="5010">
          <cell r="F5010">
            <v>79122</v>
          </cell>
          <cell r="G5010">
            <v>79122</v>
          </cell>
          <cell r="H5010">
            <v>25300</v>
          </cell>
          <cell r="I5010">
            <v>0</v>
          </cell>
          <cell r="AY5010">
            <v>0</v>
          </cell>
          <cell r="CK5010">
            <v>0</v>
          </cell>
          <cell r="CL5010">
            <v>0</v>
          </cell>
          <cell r="CM5010">
            <v>0</v>
          </cell>
        </row>
        <row r="5011">
          <cell r="F5011">
            <v>3389</v>
          </cell>
          <cell r="G5011">
            <v>3389</v>
          </cell>
          <cell r="H5011">
            <v>3197</v>
          </cell>
          <cell r="I5011">
            <v>0</v>
          </cell>
          <cell r="AY5011">
            <v>0</v>
          </cell>
          <cell r="CK5011">
            <v>0</v>
          </cell>
          <cell r="CL5011">
            <v>0</v>
          </cell>
          <cell r="CM5011">
            <v>0</v>
          </cell>
        </row>
        <row r="5012">
          <cell r="F5012">
            <v>5668</v>
          </cell>
          <cell r="G5012">
            <v>5668</v>
          </cell>
          <cell r="H5012">
            <v>4773.3999999999996</v>
          </cell>
          <cell r="I5012">
            <v>0</v>
          </cell>
          <cell r="AY5012">
            <v>0</v>
          </cell>
          <cell r="CK5012">
            <v>0</v>
          </cell>
          <cell r="CL5012">
            <v>0</v>
          </cell>
          <cell r="CM5012">
            <v>0</v>
          </cell>
        </row>
        <row r="5013">
          <cell r="F5013">
            <v>14957</v>
          </cell>
          <cell r="G5013">
            <v>14957</v>
          </cell>
          <cell r="H5013">
            <v>1544</v>
          </cell>
          <cell r="I5013">
            <v>1770</v>
          </cell>
          <cell r="AY5013">
            <v>0</v>
          </cell>
          <cell r="CK5013">
            <v>0</v>
          </cell>
          <cell r="CL5013">
            <v>0</v>
          </cell>
          <cell r="CM5013">
            <v>0</v>
          </cell>
        </row>
        <row r="5014">
          <cell r="F5014">
            <v>3840</v>
          </cell>
          <cell r="G5014">
            <v>3840</v>
          </cell>
          <cell r="H5014">
            <v>3678.82</v>
          </cell>
          <cell r="I5014">
            <v>0</v>
          </cell>
          <cell r="AY5014">
            <v>0</v>
          </cell>
          <cell r="CK5014">
            <v>0</v>
          </cell>
          <cell r="CL5014">
            <v>0</v>
          </cell>
          <cell r="CM5014">
            <v>0</v>
          </cell>
        </row>
        <row r="5015">
          <cell r="F5015">
            <v>6002</v>
          </cell>
          <cell r="G5015">
            <v>110009</v>
          </cell>
          <cell r="H5015">
            <v>93950.34</v>
          </cell>
          <cell r="I5015">
            <v>13167.3</v>
          </cell>
          <cell r="AY5015">
            <v>0</v>
          </cell>
          <cell r="CK5015">
            <v>0</v>
          </cell>
          <cell r="CL5015">
            <v>0</v>
          </cell>
          <cell r="CM5015">
            <v>0</v>
          </cell>
        </row>
        <row r="5016">
          <cell r="F5016">
            <v>59369</v>
          </cell>
          <cell r="G5016">
            <v>59369</v>
          </cell>
          <cell r="H5016">
            <v>24470.76</v>
          </cell>
          <cell r="I5016">
            <v>1621.73</v>
          </cell>
          <cell r="AY5016">
            <v>1805.14</v>
          </cell>
          <cell r="CK5016">
            <v>0</v>
          </cell>
          <cell r="CL5016">
            <v>0</v>
          </cell>
          <cell r="CM5016">
            <v>0</v>
          </cell>
        </row>
        <row r="5017">
          <cell r="F5017">
            <v>1563264</v>
          </cell>
          <cell r="G5017">
            <v>1563264</v>
          </cell>
          <cell r="H5017">
            <v>1263870.27</v>
          </cell>
          <cell r="I5017">
            <v>0</v>
          </cell>
          <cell r="AY5017">
            <v>139799.45000000001</v>
          </cell>
          <cell r="CK5017">
            <v>0</v>
          </cell>
          <cell r="CL5017">
            <v>0</v>
          </cell>
          <cell r="CM5017">
            <v>0</v>
          </cell>
        </row>
        <row r="5018">
          <cell r="F5018">
            <v>66675</v>
          </cell>
          <cell r="G5018">
            <v>66675</v>
          </cell>
          <cell r="H5018">
            <v>57629.5</v>
          </cell>
          <cell r="I5018">
            <v>0</v>
          </cell>
          <cell r="AY5018">
            <v>6259</v>
          </cell>
          <cell r="CK5018">
            <v>0</v>
          </cell>
          <cell r="CL5018">
            <v>0</v>
          </cell>
          <cell r="CM5018">
            <v>0</v>
          </cell>
        </row>
        <row r="5019">
          <cell r="F5019">
            <v>129293</v>
          </cell>
          <cell r="G5019">
            <v>129293</v>
          </cell>
          <cell r="H5019">
            <v>67561.13</v>
          </cell>
          <cell r="I5019">
            <v>0</v>
          </cell>
          <cell r="AY5019">
            <v>0</v>
          </cell>
          <cell r="CK5019">
            <v>0</v>
          </cell>
          <cell r="CL5019">
            <v>0</v>
          </cell>
          <cell r="CM5019">
            <v>0</v>
          </cell>
        </row>
        <row r="5020">
          <cell r="F5020">
            <v>317875</v>
          </cell>
          <cell r="G5020">
            <v>317875</v>
          </cell>
          <cell r="H5020">
            <v>0</v>
          </cell>
          <cell r="I5020">
            <v>0</v>
          </cell>
          <cell r="AY5020">
            <v>0</v>
          </cell>
          <cell r="CK5020">
            <v>0</v>
          </cell>
          <cell r="CL5020">
            <v>0</v>
          </cell>
          <cell r="CM5020">
            <v>0</v>
          </cell>
        </row>
        <row r="5021">
          <cell r="F5021">
            <v>0</v>
          </cell>
          <cell r="G5021">
            <v>114.3</v>
          </cell>
          <cell r="H5021">
            <v>114.3</v>
          </cell>
          <cell r="I5021">
            <v>0</v>
          </cell>
          <cell r="AY5021">
            <v>0</v>
          </cell>
          <cell r="CK5021">
            <v>0</v>
          </cell>
          <cell r="CL5021">
            <v>0</v>
          </cell>
          <cell r="CM5021">
            <v>0</v>
          </cell>
        </row>
        <row r="5022">
          <cell r="F5022">
            <v>214495</v>
          </cell>
          <cell r="G5022">
            <v>214495</v>
          </cell>
          <cell r="H5022">
            <v>168390.86</v>
          </cell>
          <cell r="I5022">
            <v>0</v>
          </cell>
          <cell r="AY5022">
            <v>18696.8</v>
          </cell>
          <cell r="CK5022">
            <v>0</v>
          </cell>
          <cell r="CL5022">
            <v>0</v>
          </cell>
          <cell r="CM5022">
            <v>0</v>
          </cell>
        </row>
        <row r="5023">
          <cell r="F5023">
            <v>35523</v>
          </cell>
          <cell r="G5023">
            <v>35523</v>
          </cell>
          <cell r="H5023">
            <v>28488.03</v>
          </cell>
          <cell r="I5023">
            <v>0</v>
          </cell>
          <cell r="AY5023">
            <v>3170.75</v>
          </cell>
          <cell r="CK5023">
            <v>0</v>
          </cell>
          <cell r="CL5023">
            <v>0</v>
          </cell>
          <cell r="CM5023">
            <v>0</v>
          </cell>
        </row>
        <row r="5024">
          <cell r="F5024">
            <v>59400</v>
          </cell>
          <cell r="G5024">
            <v>59400</v>
          </cell>
          <cell r="H5024">
            <v>47833.5</v>
          </cell>
          <cell r="I5024">
            <v>0</v>
          </cell>
          <cell r="AY5024">
            <v>5265</v>
          </cell>
          <cell r="CK5024">
            <v>0</v>
          </cell>
          <cell r="CL5024">
            <v>0</v>
          </cell>
          <cell r="CM5024">
            <v>0</v>
          </cell>
        </row>
        <row r="5025">
          <cell r="F5025">
            <v>36329</v>
          </cell>
          <cell r="G5025">
            <v>38244.07</v>
          </cell>
          <cell r="H5025">
            <v>38244.07</v>
          </cell>
          <cell r="I5025">
            <v>0</v>
          </cell>
          <cell r="AY5025">
            <v>0</v>
          </cell>
          <cell r="CK5025">
            <v>0</v>
          </cell>
          <cell r="CL5025">
            <v>0</v>
          </cell>
          <cell r="CM5025">
            <v>0</v>
          </cell>
        </row>
        <row r="5026">
          <cell r="F5026">
            <v>204237</v>
          </cell>
          <cell r="G5026">
            <v>204237</v>
          </cell>
          <cell r="H5026">
            <v>146654.34</v>
          </cell>
          <cell r="I5026">
            <v>0</v>
          </cell>
          <cell r="AY5026">
            <v>15383.33</v>
          </cell>
          <cell r="CK5026">
            <v>0</v>
          </cell>
          <cell r="CL5026">
            <v>0</v>
          </cell>
          <cell r="CM5026">
            <v>0</v>
          </cell>
        </row>
        <row r="5027">
          <cell r="F5027">
            <v>8502</v>
          </cell>
          <cell r="G5027">
            <v>8502</v>
          </cell>
          <cell r="H5027">
            <v>6238.86</v>
          </cell>
          <cell r="I5027">
            <v>0</v>
          </cell>
          <cell r="AY5027">
            <v>0</v>
          </cell>
          <cell r="CK5027">
            <v>0</v>
          </cell>
          <cell r="CL5027">
            <v>0</v>
          </cell>
          <cell r="CM5027">
            <v>0</v>
          </cell>
        </row>
        <row r="5028">
          <cell r="F5028">
            <v>99838</v>
          </cell>
          <cell r="G5028">
            <v>99838</v>
          </cell>
          <cell r="H5028">
            <v>83045.399999999994</v>
          </cell>
          <cell r="I5028">
            <v>0</v>
          </cell>
          <cell r="AY5028">
            <v>7608.54</v>
          </cell>
          <cell r="CK5028">
            <v>0</v>
          </cell>
          <cell r="CL5028">
            <v>0</v>
          </cell>
          <cell r="CM5028">
            <v>0</v>
          </cell>
        </row>
        <row r="5029">
          <cell r="F5029">
            <v>136914</v>
          </cell>
          <cell r="G5029">
            <v>10448.25</v>
          </cell>
          <cell r="H5029">
            <v>10448.25</v>
          </cell>
          <cell r="I5029">
            <v>0</v>
          </cell>
          <cell r="AY5029">
            <v>10448.25</v>
          </cell>
          <cell r="CK5029">
            <v>0</v>
          </cell>
          <cell r="CL5029">
            <v>0</v>
          </cell>
          <cell r="CM5029">
            <v>0</v>
          </cell>
        </row>
        <row r="5030">
          <cell r="F5030">
            <v>15374</v>
          </cell>
          <cell r="G5030">
            <v>15374</v>
          </cell>
          <cell r="H5030">
            <v>0</v>
          </cell>
          <cell r="I5030">
            <v>0</v>
          </cell>
          <cell r="AY5030">
            <v>0</v>
          </cell>
          <cell r="CK5030">
            <v>0</v>
          </cell>
          <cell r="CL5030">
            <v>0</v>
          </cell>
          <cell r="CM5030">
            <v>0</v>
          </cell>
        </row>
        <row r="5031">
          <cell r="F5031">
            <v>43530</v>
          </cell>
          <cell r="G5031">
            <v>43530</v>
          </cell>
          <cell r="H5031">
            <v>7591.97</v>
          </cell>
          <cell r="I5031">
            <v>717.36</v>
          </cell>
          <cell r="AY5031">
            <v>281.13</v>
          </cell>
          <cell r="CK5031">
            <v>0</v>
          </cell>
          <cell r="CL5031">
            <v>0</v>
          </cell>
          <cell r="CM5031">
            <v>0</v>
          </cell>
        </row>
        <row r="5032">
          <cell r="F5032">
            <v>1297596</v>
          </cell>
          <cell r="G5032">
            <v>1297596</v>
          </cell>
          <cell r="H5032">
            <v>1019826.82</v>
          </cell>
          <cell r="I5032">
            <v>0</v>
          </cell>
          <cell r="AY5032">
            <v>114207.07</v>
          </cell>
          <cell r="CK5032">
            <v>0</v>
          </cell>
          <cell r="CL5032">
            <v>0</v>
          </cell>
          <cell r="CM5032">
            <v>0</v>
          </cell>
        </row>
        <row r="5033">
          <cell r="F5033">
            <v>0</v>
          </cell>
          <cell r="G5033">
            <v>36833.269999999997</v>
          </cell>
          <cell r="H5033">
            <v>36833.269999999997</v>
          </cell>
          <cell r="I5033">
            <v>0</v>
          </cell>
          <cell r="AY5033">
            <v>0</v>
          </cell>
          <cell r="CK5033">
            <v>0</v>
          </cell>
          <cell r="CL5033">
            <v>0</v>
          </cell>
          <cell r="CM5033">
            <v>0</v>
          </cell>
        </row>
        <row r="5034">
          <cell r="F5034">
            <v>18876</v>
          </cell>
          <cell r="G5034">
            <v>16115.5</v>
          </cell>
          <cell r="H5034">
            <v>6678</v>
          </cell>
          <cell r="I5034">
            <v>0</v>
          </cell>
          <cell r="AY5034">
            <v>742</v>
          </cell>
          <cell r="CK5034">
            <v>0</v>
          </cell>
          <cell r="CL5034">
            <v>0</v>
          </cell>
          <cell r="CM5034">
            <v>0</v>
          </cell>
        </row>
        <row r="5035">
          <cell r="F5035">
            <v>106468</v>
          </cell>
          <cell r="G5035">
            <v>106468</v>
          </cell>
          <cell r="H5035">
            <v>41160.81</v>
          </cell>
          <cell r="I5035">
            <v>0</v>
          </cell>
          <cell r="AY5035">
            <v>0</v>
          </cell>
          <cell r="CK5035">
            <v>0</v>
          </cell>
          <cell r="CL5035">
            <v>0</v>
          </cell>
          <cell r="CM5035">
            <v>0</v>
          </cell>
        </row>
        <row r="5036">
          <cell r="F5036">
            <v>260000</v>
          </cell>
          <cell r="G5036">
            <v>260000</v>
          </cell>
          <cell r="H5036">
            <v>0</v>
          </cell>
          <cell r="I5036">
            <v>0</v>
          </cell>
          <cell r="AY5036">
            <v>0</v>
          </cell>
          <cell r="CK5036">
            <v>0</v>
          </cell>
          <cell r="CL5036">
            <v>0</v>
          </cell>
          <cell r="CM5036">
            <v>0</v>
          </cell>
        </row>
        <row r="5037">
          <cell r="F5037">
            <v>105478</v>
          </cell>
          <cell r="G5037">
            <v>105478</v>
          </cell>
          <cell r="H5037">
            <v>80755.37</v>
          </cell>
          <cell r="I5037">
            <v>0</v>
          </cell>
          <cell r="AY5037">
            <v>9104.09</v>
          </cell>
          <cell r="CK5037">
            <v>0</v>
          </cell>
          <cell r="CL5037">
            <v>0</v>
          </cell>
          <cell r="CM5037">
            <v>0</v>
          </cell>
        </row>
        <row r="5038">
          <cell r="F5038">
            <v>18248</v>
          </cell>
          <cell r="G5038">
            <v>18248</v>
          </cell>
          <cell r="H5038">
            <v>14312.49</v>
          </cell>
          <cell r="I5038">
            <v>0</v>
          </cell>
          <cell r="AY5038">
            <v>1619.43</v>
          </cell>
          <cell r="CK5038">
            <v>0</v>
          </cell>
          <cell r="CL5038">
            <v>0</v>
          </cell>
          <cell r="CM5038">
            <v>0</v>
          </cell>
        </row>
        <row r="5039">
          <cell r="F5039">
            <v>19800</v>
          </cell>
          <cell r="G5039">
            <v>19800</v>
          </cell>
          <cell r="H5039">
            <v>15791.59</v>
          </cell>
          <cell r="I5039">
            <v>0</v>
          </cell>
          <cell r="AY5039">
            <v>1755</v>
          </cell>
          <cell r="CK5039">
            <v>0</v>
          </cell>
          <cell r="CL5039">
            <v>0</v>
          </cell>
          <cell r="CM5039">
            <v>0</v>
          </cell>
        </row>
        <row r="5040">
          <cell r="F5040">
            <v>29255</v>
          </cell>
          <cell r="G5040">
            <v>30475.22</v>
          </cell>
          <cell r="H5040">
            <v>30475.22</v>
          </cell>
          <cell r="I5040">
            <v>0</v>
          </cell>
          <cell r="AY5040">
            <v>0</v>
          </cell>
          <cell r="CK5040">
            <v>0</v>
          </cell>
          <cell r="CL5040">
            <v>0</v>
          </cell>
          <cell r="CM5040">
            <v>0</v>
          </cell>
        </row>
        <row r="5041">
          <cell r="F5041">
            <v>188993</v>
          </cell>
          <cell r="G5041">
            <v>188993</v>
          </cell>
          <cell r="H5041">
            <v>143363.87</v>
          </cell>
          <cell r="I5041">
            <v>0</v>
          </cell>
          <cell r="AY5041">
            <v>15198.11</v>
          </cell>
          <cell r="CK5041">
            <v>0</v>
          </cell>
          <cell r="CL5041">
            <v>0</v>
          </cell>
          <cell r="CM5041">
            <v>0</v>
          </cell>
        </row>
        <row r="5042">
          <cell r="F5042">
            <v>2879148</v>
          </cell>
          <cell r="G5042">
            <v>2879148</v>
          </cell>
          <cell r="H5042">
            <v>2180122.2000000002</v>
          </cell>
          <cell r="I5042">
            <v>0</v>
          </cell>
          <cell r="AY5042">
            <v>244009.2</v>
          </cell>
          <cell r="CK5042">
            <v>0</v>
          </cell>
          <cell r="CL5042">
            <v>0</v>
          </cell>
          <cell r="CM5042">
            <v>0</v>
          </cell>
        </row>
        <row r="5043">
          <cell r="F5043">
            <v>0</v>
          </cell>
          <cell r="G5043">
            <v>54110.68</v>
          </cell>
          <cell r="H5043">
            <v>54110.68</v>
          </cell>
          <cell r="I5043">
            <v>0</v>
          </cell>
          <cell r="AY5043">
            <v>0</v>
          </cell>
          <cell r="CK5043">
            <v>0</v>
          </cell>
          <cell r="CL5043">
            <v>0</v>
          </cell>
          <cell r="CM5043">
            <v>0</v>
          </cell>
        </row>
        <row r="5044">
          <cell r="F5044">
            <v>44325</v>
          </cell>
          <cell r="G5044">
            <v>44325</v>
          </cell>
          <cell r="H5044">
            <v>37569.440000000002</v>
          </cell>
          <cell r="I5044">
            <v>0</v>
          </cell>
          <cell r="AY5044">
            <v>3973</v>
          </cell>
          <cell r="CK5044">
            <v>0</v>
          </cell>
          <cell r="CL5044">
            <v>0</v>
          </cell>
          <cell r="CM5044">
            <v>0</v>
          </cell>
        </row>
        <row r="5045">
          <cell r="F5045">
            <v>218895</v>
          </cell>
          <cell r="G5045">
            <v>218895</v>
          </cell>
          <cell r="H5045">
            <v>107325.43</v>
          </cell>
          <cell r="I5045">
            <v>0</v>
          </cell>
          <cell r="AY5045">
            <v>0</v>
          </cell>
          <cell r="CK5045">
            <v>0</v>
          </cell>
          <cell r="CL5045">
            <v>0</v>
          </cell>
          <cell r="CM5045">
            <v>0</v>
          </cell>
        </row>
        <row r="5046">
          <cell r="F5046">
            <v>568659</v>
          </cell>
          <cell r="G5046">
            <v>568659</v>
          </cell>
          <cell r="H5046">
            <v>0</v>
          </cell>
          <cell r="I5046">
            <v>0</v>
          </cell>
          <cell r="AY5046">
            <v>0</v>
          </cell>
          <cell r="CK5046">
            <v>0</v>
          </cell>
          <cell r="CL5046">
            <v>0</v>
          </cell>
          <cell r="CM5046">
            <v>0</v>
          </cell>
        </row>
        <row r="5047">
          <cell r="F5047">
            <v>348848</v>
          </cell>
          <cell r="G5047">
            <v>348848</v>
          </cell>
          <cell r="H5047">
            <v>254219.2</v>
          </cell>
          <cell r="I5047">
            <v>0</v>
          </cell>
          <cell r="AY5047">
            <v>28552.71</v>
          </cell>
          <cell r="CK5047">
            <v>0</v>
          </cell>
          <cell r="CL5047">
            <v>0</v>
          </cell>
          <cell r="CM5047">
            <v>0</v>
          </cell>
        </row>
        <row r="5048">
          <cell r="F5048">
            <v>58651</v>
          </cell>
          <cell r="G5048">
            <v>58651</v>
          </cell>
          <cell r="H5048">
            <v>43970.92</v>
          </cell>
          <cell r="I5048">
            <v>0</v>
          </cell>
          <cell r="AY5048">
            <v>4965.6400000000003</v>
          </cell>
          <cell r="CK5048">
            <v>0</v>
          </cell>
          <cell r="CL5048">
            <v>0</v>
          </cell>
          <cell r="CM5048">
            <v>0</v>
          </cell>
        </row>
        <row r="5049">
          <cell r="F5049">
            <v>85800</v>
          </cell>
          <cell r="G5049">
            <v>85800</v>
          </cell>
          <cell r="H5049">
            <v>61989.919999999998</v>
          </cell>
          <cell r="I5049">
            <v>0</v>
          </cell>
          <cell r="AY5049">
            <v>6727.5</v>
          </cell>
          <cell r="CK5049">
            <v>0</v>
          </cell>
          <cell r="CL5049">
            <v>0</v>
          </cell>
          <cell r="CM5049">
            <v>0</v>
          </cell>
        </row>
        <row r="5050">
          <cell r="F5050">
            <v>64990</v>
          </cell>
          <cell r="G5050">
            <v>66626.12</v>
          </cell>
          <cell r="H5050">
            <v>66626.12</v>
          </cell>
          <cell r="I5050">
            <v>0</v>
          </cell>
          <cell r="AY5050">
            <v>0</v>
          </cell>
          <cell r="CK5050">
            <v>0</v>
          </cell>
          <cell r="CL5050">
            <v>0</v>
          </cell>
          <cell r="CM5050">
            <v>0</v>
          </cell>
        </row>
        <row r="5051">
          <cell r="F5051">
            <v>361158</v>
          </cell>
          <cell r="G5051">
            <v>361158</v>
          </cell>
          <cell r="H5051">
            <v>256889.64</v>
          </cell>
          <cell r="I5051">
            <v>0</v>
          </cell>
          <cell r="AY5051">
            <v>27135.32</v>
          </cell>
          <cell r="CK5051">
            <v>0</v>
          </cell>
          <cell r="CL5051">
            <v>0</v>
          </cell>
          <cell r="CM5051">
            <v>0</v>
          </cell>
        </row>
        <row r="5052"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CK5052">
            <v>0</v>
          </cell>
          <cell r="CL5052">
            <v>0</v>
          </cell>
          <cell r="CM5052">
            <v>0</v>
          </cell>
        </row>
        <row r="5053">
          <cell r="F5053">
            <v>3854700</v>
          </cell>
          <cell r="G5053">
            <v>3854700</v>
          </cell>
          <cell r="H5053">
            <v>2580476.69</v>
          </cell>
          <cell r="I5053">
            <v>0</v>
          </cell>
          <cell r="AY5053">
            <v>287487.18</v>
          </cell>
          <cell r="CK5053">
            <v>0</v>
          </cell>
          <cell r="CL5053">
            <v>0</v>
          </cell>
          <cell r="CM5053">
            <v>0</v>
          </cell>
        </row>
        <row r="5054">
          <cell r="F5054">
            <v>0</v>
          </cell>
          <cell r="G5054">
            <v>64727.57</v>
          </cell>
          <cell r="H5054">
            <v>64727.57</v>
          </cell>
          <cell r="I5054">
            <v>0</v>
          </cell>
          <cell r="AY5054">
            <v>10252.9</v>
          </cell>
          <cell r="CK5054">
            <v>0</v>
          </cell>
          <cell r="CL5054">
            <v>0</v>
          </cell>
          <cell r="CM5054">
            <v>0</v>
          </cell>
        </row>
        <row r="5055">
          <cell r="F5055">
            <v>142553</v>
          </cell>
          <cell r="G5055">
            <v>142319.46</v>
          </cell>
          <cell r="H5055">
            <v>129314.9</v>
          </cell>
          <cell r="I5055">
            <v>0</v>
          </cell>
          <cell r="AY5055">
            <v>13383.5</v>
          </cell>
          <cell r="CK5055">
            <v>0</v>
          </cell>
          <cell r="CL5055">
            <v>0</v>
          </cell>
          <cell r="CM5055">
            <v>0</v>
          </cell>
        </row>
        <row r="5056">
          <cell r="F5056">
            <v>279894</v>
          </cell>
          <cell r="G5056">
            <v>260062.06</v>
          </cell>
          <cell r="H5056">
            <v>127744.83</v>
          </cell>
          <cell r="I5056">
            <v>0</v>
          </cell>
          <cell r="AY5056">
            <v>0</v>
          </cell>
          <cell r="CK5056">
            <v>0</v>
          </cell>
          <cell r="CL5056">
            <v>0</v>
          </cell>
          <cell r="CM5056">
            <v>0</v>
          </cell>
        </row>
        <row r="5057">
          <cell r="F5057">
            <v>779669</v>
          </cell>
          <cell r="G5057">
            <v>779669</v>
          </cell>
          <cell r="H5057">
            <v>0</v>
          </cell>
          <cell r="I5057">
            <v>0</v>
          </cell>
          <cell r="AY5057">
            <v>0</v>
          </cell>
          <cell r="CK5057">
            <v>0</v>
          </cell>
          <cell r="CL5057">
            <v>0</v>
          </cell>
          <cell r="CM5057">
            <v>0</v>
          </cell>
        </row>
        <row r="5058">
          <cell r="F5058">
            <v>571709</v>
          </cell>
          <cell r="G5058">
            <v>571709</v>
          </cell>
          <cell r="H5058">
            <v>398703.63</v>
          </cell>
          <cell r="I5058">
            <v>0</v>
          </cell>
          <cell r="AY5058">
            <v>44699.99</v>
          </cell>
          <cell r="CK5058">
            <v>0</v>
          </cell>
          <cell r="CL5058">
            <v>0</v>
          </cell>
          <cell r="CM5058">
            <v>0</v>
          </cell>
        </row>
        <row r="5059">
          <cell r="F5059">
            <v>95221</v>
          </cell>
          <cell r="G5059">
            <v>95221</v>
          </cell>
          <cell r="H5059">
            <v>67408.81</v>
          </cell>
          <cell r="I5059">
            <v>0</v>
          </cell>
          <cell r="AY5059">
            <v>7582.49</v>
          </cell>
          <cell r="CK5059">
            <v>0</v>
          </cell>
          <cell r="CL5059">
            <v>0</v>
          </cell>
          <cell r="CM5059">
            <v>0</v>
          </cell>
        </row>
        <row r="5060">
          <cell r="F5060">
            <v>151800</v>
          </cell>
          <cell r="G5060">
            <v>151800</v>
          </cell>
          <cell r="H5060">
            <v>114575.02</v>
          </cell>
          <cell r="I5060">
            <v>0</v>
          </cell>
          <cell r="AY5060">
            <v>12576.34</v>
          </cell>
          <cell r="CK5060">
            <v>0</v>
          </cell>
          <cell r="CL5060">
            <v>0</v>
          </cell>
          <cell r="CM5060">
            <v>0</v>
          </cell>
        </row>
        <row r="5061">
          <cell r="F5061">
            <v>88756</v>
          </cell>
          <cell r="G5061">
            <v>81284.86</v>
          </cell>
          <cell r="H5061">
            <v>80365.94</v>
          </cell>
          <cell r="I5061">
            <v>0</v>
          </cell>
          <cell r="AY5061">
            <v>0</v>
          </cell>
          <cell r="CK5061">
            <v>0</v>
          </cell>
          <cell r="CL5061">
            <v>0</v>
          </cell>
          <cell r="CM5061">
            <v>0</v>
          </cell>
        </row>
        <row r="5062">
          <cell r="F5062">
            <v>468220</v>
          </cell>
          <cell r="G5062">
            <v>463779.34</v>
          </cell>
          <cell r="H5062">
            <v>273647.74</v>
          </cell>
          <cell r="I5062">
            <v>0</v>
          </cell>
          <cell r="AY5062">
            <v>28050.2</v>
          </cell>
          <cell r="CK5062">
            <v>0</v>
          </cell>
          <cell r="CL5062">
            <v>0</v>
          </cell>
          <cell r="CM5062">
            <v>0</v>
          </cell>
        </row>
        <row r="5063">
          <cell r="F5063">
            <v>28532</v>
          </cell>
          <cell r="G5063">
            <v>28532</v>
          </cell>
          <cell r="H5063">
            <v>13748.96</v>
          </cell>
          <cell r="I5063">
            <v>0</v>
          </cell>
          <cell r="AY5063">
            <v>0</v>
          </cell>
          <cell r="CK5063">
            <v>0</v>
          </cell>
          <cell r="CL5063">
            <v>0</v>
          </cell>
          <cell r="CM5063">
            <v>0</v>
          </cell>
        </row>
        <row r="5064">
          <cell r="F5064">
            <v>2714</v>
          </cell>
          <cell r="G5064">
            <v>2714</v>
          </cell>
          <cell r="H5064">
            <v>1736.08</v>
          </cell>
          <cell r="I5064">
            <v>0</v>
          </cell>
          <cell r="AY5064">
            <v>0</v>
          </cell>
          <cell r="CK5064">
            <v>0</v>
          </cell>
          <cell r="CL5064">
            <v>0</v>
          </cell>
          <cell r="CM5064">
            <v>0</v>
          </cell>
        </row>
        <row r="5065">
          <cell r="F5065">
            <v>457164</v>
          </cell>
          <cell r="G5065">
            <v>457164</v>
          </cell>
          <cell r="H5065">
            <v>388454.24</v>
          </cell>
          <cell r="I5065">
            <v>0</v>
          </cell>
          <cell r="AY5065">
            <v>46766.3</v>
          </cell>
          <cell r="CK5065">
            <v>0</v>
          </cell>
          <cell r="CL5065">
            <v>0</v>
          </cell>
          <cell r="CM5065">
            <v>0</v>
          </cell>
        </row>
        <row r="5066">
          <cell r="F5066">
            <v>19000</v>
          </cell>
          <cell r="G5066">
            <v>26716.5</v>
          </cell>
          <cell r="H5066">
            <v>26716.5</v>
          </cell>
          <cell r="I5066">
            <v>0</v>
          </cell>
          <cell r="AY5066">
            <v>2022</v>
          </cell>
          <cell r="CK5066">
            <v>0</v>
          </cell>
          <cell r="CL5066">
            <v>0</v>
          </cell>
          <cell r="CM5066">
            <v>0</v>
          </cell>
        </row>
        <row r="5067">
          <cell r="F5067">
            <v>31230</v>
          </cell>
          <cell r="G5067">
            <v>51061.94</v>
          </cell>
          <cell r="H5067">
            <v>51061.94</v>
          </cell>
          <cell r="I5067">
            <v>0</v>
          </cell>
          <cell r="AY5067">
            <v>5261.87</v>
          </cell>
          <cell r="CK5067">
            <v>0</v>
          </cell>
          <cell r="CL5067">
            <v>0</v>
          </cell>
          <cell r="CM5067">
            <v>0</v>
          </cell>
        </row>
        <row r="5068">
          <cell r="F5068">
            <v>93387</v>
          </cell>
          <cell r="G5068">
            <v>93387</v>
          </cell>
          <cell r="H5068">
            <v>0</v>
          </cell>
          <cell r="I5068">
            <v>0</v>
          </cell>
          <cell r="AY5068">
            <v>0</v>
          </cell>
          <cell r="CK5068">
            <v>0</v>
          </cell>
          <cell r="CL5068">
            <v>0</v>
          </cell>
          <cell r="CM5068">
            <v>0</v>
          </cell>
        </row>
        <row r="5069">
          <cell r="F5069">
            <v>10203</v>
          </cell>
          <cell r="G5069">
            <v>10789.63</v>
          </cell>
          <cell r="H5069">
            <v>10789.63</v>
          </cell>
          <cell r="I5069">
            <v>0</v>
          </cell>
          <cell r="AY5069">
            <v>441.26</v>
          </cell>
          <cell r="CK5069">
            <v>0</v>
          </cell>
          <cell r="CL5069">
            <v>0</v>
          </cell>
          <cell r="CM5069">
            <v>0</v>
          </cell>
        </row>
        <row r="5070">
          <cell r="F5070">
            <v>81130</v>
          </cell>
          <cell r="G5070">
            <v>81130</v>
          </cell>
          <cell r="H5070">
            <v>65005.79</v>
          </cell>
          <cell r="I5070">
            <v>0</v>
          </cell>
          <cell r="AY5070">
            <v>7212.2</v>
          </cell>
          <cell r="CK5070">
            <v>0</v>
          </cell>
          <cell r="CL5070">
            <v>0</v>
          </cell>
          <cell r="CM5070">
            <v>0</v>
          </cell>
        </row>
        <row r="5071">
          <cell r="F5071">
            <v>12063</v>
          </cell>
          <cell r="G5071">
            <v>12063</v>
          </cell>
          <cell r="H5071">
            <v>9806.7999999999993</v>
          </cell>
          <cell r="I5071">
            <v>0</v>
          </cell>
          <cell r="AY5071">
            <v>1085.08</v>
          </cell>
          <cell r="CK5071">
            <v>0</v>
          </cell>
          <cell r="CL5071">
            <v>0</v>
          </cell>
          <cell r="CM5071">
            <v>0</v>
          </cell>
        </row>
        <row r="5072">
          <cell r="F5072">
            <v>39600</v>
          </cell>
          <cell r="G5072">
            <v>39600</v>
          </cell>
          <cell r="H5072">
            <v>31588.84</v>
          </cell>
          <cell r="I5072">
            <v>0</v>
          </cell>
          <cell r="AY5072">
            <v>3510</v>
          </cell>
          <cell r="CK5072">
            <v>0</v>
          </cell>
          <cell r="CL5072">
            <v>0</v>
          </cell>
          <cell r="CM5072">
            <v>0</v>
          </cell>
        </row>
        <row r="5073">
          <cell r="F5073">
            <v>10536</v>
          </cell>
          <cell r="G5073">
            <v>11548.82</v>
          </cell>
          <cell r="H5073">
            <v>11548.82</v>
          </cell>
          <cell r="I5073">
            <v>0</v>
          </cell>
          <cell r="AY5073">
            <v>0</v>
          </cell>
          <cell r="CK5073">
            <v>0</v>
          </cell>
          <cell r="CL5073">
            <v>0</v>
          </cell>
          <cell r="CM5073">
            <v>0</v>
          </cell>
        </row>
        <row r="5074">
          <cell r="F5074">
            <v>37208</v>
          </cell>
          <cell r="G5074">
            <v>41857.379999999997</v>
          </cell>
          <cell r="H5074">
            <v>41857.379999999997</v>
          </cell>
          <cell r="I5074">
            <v>0</v>
          </cell>
          <cell r="AY5074">
            <v>5008.12</v>
          </cell>
          <cell r="CK5074">
            <v>0</v>
          </cell>
          <cell r="CL5074">
            <v>0</v>
          </cell>
          <cell r="CM5074">
            <v>0</v>
          </cell>
        </row>
        <row r="5075">
          <cell r="F5075">
            <v>34758</v>
          </cell>
          <cell r="G5075">
            <v>34758</v>
          </cell>
          <cell r="H5075">
            <v>26344.59</v>
          </cell>
          <cell r="I5075">
            <v>0</v>
          </cell>
          <cell r="AY5075">
            <v>0</v>
          </cell>
          <cell r="CK5075">
            <v>0</v>
          </cell>
          <cell r="CL5075">
            <v>0</v>
          </cell>
          <cell r="CM5075">
            <v>0</v>
          </cell>
        </row>
        <row r="5076">
          <cell r="BJ5076">
            <v>0</v>
          </cell>
        </row>
        <row r="12820">
          <cell r="F12820">
            <v>0</v>
          </cell>
          <cell r="G12820">
            <v>703757</v>
          </cell>
          <cell r="H12820">
            <v>9684.7099999999991</v>
          </cell>
          <cell r="I12820">
            <v>0</v>
          </cell>
        </row>
      </sheetData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mod04oficios"/>
      <sheetName val="Sufe2004"/>
      <sheetName val="Radmod04pptto"/>
      <sheetName val="1RA. QNA. ENERO 2013"/>
      <sheetName val="2DA. ENERO 2013"/>
      <sheetName val="1RA QNA. FEBRERO 2013"/>
      <sheetName val="2DA. QNA. FEBRERO 2013"/>
      <sheetName val="1RA..QNA. MARZO 2013"/>
      <sheetName val="2DA. QNA, MARZO 2013"/>
      <sheetName val="1RA. QNA. ABRIL 2013"/>
      <sheetName val="2DA. QNA. ABRIL 2013"/>
      <sheetName val="1RA. QNA. MAYO 2013"/>
      <sheetName val="2da.QNA.MAYO 2013"/>
      <sheetName val="1ra, QNA.JUNIO 2013"/>
      <sheetName val="2da. QNA.JUNIO 2013"/>
      <sheetName val="1ra. QNA.JULIO 201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.R."/>
      <sheetName val="CTAS. BAN"/>
      <sheetName val="O Y APL"/>
      <sheetName val="FLUJO E"/>
      <sheetName val="GOB. EDO"/>
      <sheetName val="R. SUB"/>
      <sheetName val="BALANZA DE COMPROBACION"/>
      <sheetName val="DET. SUB."/>
      <sheetName val="GF FEDERAL"/>
      <sheetName val="GF ESTATAL"/>
      <sheetName val="GF PROPIOS"/>
      <sheetName val="GDF PIFI (2)"/>
      <sheetName val="GF PROMEP"/>
      <sheetName val="GF CAU"/>
      <sheetName val="GF FOMIX"/>
      <sheetName val="GF FAC FEDERAL"/>
      <sheetName val="CONCYTEQ"/>
      <sheetName val="GF FAM "/>
      <sheetName val="ESTIMULOS FISCALES"/>
      <sheetName val="GF FONDO"/>
    </sheetNames>
    <sheetDataSet>
      <sheetData sheetId="0"/>
      <sheetData sheetId="1"/>
      <sheetData sheetId="2"/>
      <sheetData sheetId="3"/>
      <sheetData sheetId="4">
        <row r="14">
          <cell r="C14">
            <v>615644.63</v>
          </cell>
        </row>
        <row r="19">
          <cell r="C19">
            <v>11048079.240000002</v>
          </cell>
        </row>
        <row r="24">
          <cell r="C24">
            <v>328767.19999999995</v>
          </cell>
        </row>
        <row r="34">
          <cell r="C34">
            <v>6981842.8999999985</v>
          </cell>
        </row>
        <row r="35">
          <cell r="C35">
            <v>1266443.6100000003</v>
          </cell>
        </row>
        <row r="36">
          <cell r="C36">
            <v>339148.41999999993</v>
          </cell>
        </row>
        <row r="38">
          <cell r="C38">
            <v>176455.26000000024</v>
          </cell>
        </row>
        <row r="42">
          <cell r="C42">
            <v>256142.95000000298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"/>
      <sheetName val="Ctas"/>
      <sheetName val="Hoja3"/>
    </sheetNames>
    <sheetDataSet>
      <sheetData sheetId="0">
        <row r="4">
          <cell r="A4" t="str">
            <v>A001</v>
          </cell>
          <cell r="B4" t="str">
            <v>Oficina del Despacho del C. Gobernador</v>
          </cell>
          <cell r="C4" t="str">
            <v>A000</v>
          </cell>
          <cell r="D4" t="str">
            <v>DESP.DEL C. GOBERNADOR</v>
          </cell>
          <cell r="E4" t="str">
            <v>1BGU</v>
          </cell>
          <cell r="F4" t="str">
            <v>GUBERNATURA</v>
          </cell>
          <cell r="G4" t="str">
            <v>1BGU</v>
          </cell>
          <cell r="H4" t="str">
            <v>GUBERNATURA</v>
          </cell>
          <cell r="I4" t="str">
            <v>SBGU</v>
          </cell>
          <cell r="J4" t="str">
            <v>SECTOR GUBERNATURA</v>
          </cell>
          <cell r="K4" t="str">
            <v>260402</v>
          </cell>
          <cell r="L4" t="str">
            <v>26</v>
          </cell>
          <cell r="M4" t="str">
            <v>04</v>
          </cell>
          <cell r="N4" t="str">
            <v>02</v>
          </cell>
        </row>
        <row r="5">
          <cell r="A5" t="str">
            <v>A300</v>
          </cell>
          <cell r="B5" t="str">
            <v>Vocalía Ejecutiva</v>
          </cell>
          <cell r="C5" t="str">
            <v>A300</v>
          </cell>
          <cell r="D5" t="str">
            <v>VOCALIA EJECUTIVA</v>
          </cell>
          <cell r="E5" t="str">
            <v>3BCA</v>
          </cell>
          <cell r="F5" t="str">
            <v>COMISION ESTATAL DEL AGUA</v>
          </cell>
          <cell r="G5" t="str">
            <v>3BGU</v>
          </cell>
          <cell r="H5" t="str">
            <v>ENT. PARAEST. SECT. GUBERNATURA</v>
          </cell>
          <cell r="I5" t="str">
            <v>SBGU</v>
          </cell>
          <cell r="J5" t="str">
            <v>SECTOR GUBERNATURA</v>
          </cell>
          <cell r="K5" t="str">
            <v>210302</v>
          </cell>
          <cell r="L5" t="str">
            <v>21</v>
          </cell>
          <cell r="M5" t="str">
            <v>03</v>
          </cell>
          <cell r="N5" t="str">
            <v>02</v>
          </cell>
        </row>
        <row r="6">
          <cell r="A6" t="str">
            <v>B001</v>
          </cell>
          <cell r="B6" t="str">
            <v>Ofic. Del C. Secretario Part.</v>
          </cell>
          <cell r="C6" t="str">
            <v>B000</v>
          </cell>
          <cell r="D6" t="str">
            <v>SECRETARIA PARTICULAR</v>
          </cell>
          <cell r="E6" t="str">
            <v>1JPA</v>
          </cell>
          <cell r="F6" t="str">
            <v>SRIA. PARTICULAR</v>
          </cell>
          <cell r="G6" t="str">
            <v>1JPA</v>
          </cell>
          <cell r="H6" t="str">
            <v>SRIA. PARTICULAR</v>
          </cell>
          <cell r="I6" t="str">
            <v>SJPA</v>
          </cell>
          <cell r="J6" t="str">
            <v>SECTOR SECRETARIA PARTICULAR</v>
          </cell>
          <cell r="K6" t="str">
            <v>260402</v>
          </cell>
          <cell r="L6" t="str">
            <v>26</v>
          </cell>
          <cell r="M6" t="str">
            <v>04</v>
          </cell>
          <cell r="N6" t="str">
            <v>02</v>
          </cell>
        </row>
        <row r="7">
          <cell r="A7" t="str">
            <v>C001</v>
          </cell>
          <cell r="B7" t="str">
            <v>Ofna. del C. Coord. De Com. Soc.</v>
          </cell>
          <cell r="C7" t="str">
            <v>C000</v>
          </cell>
          <cell r="D7" t="str">
            <v>OFNA. DEL C. COORD. DE COM. SOC.</v>
          </cell>
          <cell r="E7" t="str">
            <v>1CCS</v>
          </cell>
          <cell r="F7" t="str">
            <v>COORD. DE COMUNICACION SOCIAL</v>
          </cell>
          <cell r="G7" t="str">
            <v>1CCS</v>
          </cell>
          <cell r="H7" t="str">
            <v>COORD. DE COMUNICACION SOCIAL</v>
          </cell>
          <cell r="I7" t="str">
            <v>SCCS</v>
          </cell>
          <cell r="J7" t="str">
            <v>AREA COMUNICACION SOCIAL</v>
          </cell>
          <cell r="K7" t="str">
            <v>260601</v>
          </cell>
          <cell r="L7" t="str">
            <v>26</v>
          </cell>
          <cell r="M7" t="str">
            <v>06</v>
          </cell>
          <cell r="N7" t="str">
            <v>01</v>
          </cell>
        </row>
        <row r="8">
          <cell r="A8" t="str">
            <v>C006</v>
          </cell>
          <cell r="B8" t="str">
            <v>Unidad de Apoyo Admvo. Com. Soc.</v>
          </cell>
          <cell r="C8" t="str">
            <v>C000</v>
          </cell>
          <cell r="D8" t="str">
            <v>OFNA. DEL C. COORD. DE COM. SOC.</v>
          </cell>
          <cell r="E8" t="str">
            <v>1CCS</v>
          </cell>
          <cell r="F8" t="str">
            <v>COORD. DE COMUNICACION SOCIAL</v>
          </cell>
          <cell r="G8" t="str">
            <v>1CCS</v>
          </cell>
          <cell r="H8" t="str">
            <v>COORD. DE COMUNICACION SOCIAL</v>
          </cell>
          <cell r="I8" t="str">
            <v>SCCS</v>
          </cell>
          <cell r="J8" t="str">
            <v>AREA COMUNICACION SOCIAL</v>
          </cell>
          <cell r="K8" t="str">
            <v>260402</v>
          </cell>
          <cell r="L8" t="str">
            <v>26</v>
          </cell>
          <cell r="M8" t="str">
            <v>04</v>
          </cell>
          <cell r="N8" t="str">
            <v>02</v>
          </cell>
        </row>
        <row r="9">
          <cell r="A9" t="str">
            <v>C301</v>
          </cell>
          <cell r="B9" t="str">
            <v>Ofna. del C. Dir. Del SECCE</v>
          </cell>
          <cell r="C9" t="str">
            <v>C300</v>
          </cell>
          <cell r="D9" t="str">
            <v>DIR. GRAL. SECCE</v>
          </cell>
          <cell r="E9" t="str">
            <v>3CRQ</v>
          </cell>
          <cell r="F9" t="str">
            <v>SIST. EST. COM. CULT Y EDUC.</v>
          </cell>
          <cell r="G9" t="str">
            <v>3CCS</v>
          </cell>
          <cell r="H9" t="str">
            <v>ENT PARAEST. SECTOR COM. SOC.</v>
          </cell>
          <cell r="I9" t="str">
            <v>SCCS</v>
          </cell>
          <cell r="J9" t="str">
            <v>AREA COMUNICACION SOCIAL</v>
          </cell>
          <cell r="K9" t="str">
            <v>260601</v>
          </cell>
          <cell r="L9" t="str">
            <v>26</v>
          </cell>
          <cell r="M9" t="str">
            <v>06</v>
          </cell>
          <cell r="N9" t="str">
            <v>01</v>
          </cell>
        </row>
        <row r="10">
          <cell r="A10" t="str">
            <v>E001</v>
          </cell>
          <cell r="B10" t="str">
            <v>Ofna. del C. Srio. De Gobierno</v>
          </cell>
          <cell r="C10" t="str">
            <v>E000</v>
          </cell>
          <cell r="D10" t="str">
            <v>OFNA. DEL C. SRIO. DE GOBIERNO</v>
          </cell>
          <cell r="E10" t="str">
            <v>1GOB</v>
          </cell>
          <cell r="F10" t="str">
            <v>SRIA. DE GOBIERNO</v>
          </cell>
          <cell r="G10" t="str">
            <v>1GOB</v>
          </cell>
          <cell r="H10" t="str">
            <v>SRIA. DE GOBIERNO</v>
          </cell>
          <cell r="I10" t="str">
            <v>SGOB</v>
          </cell>
          <cell r="J10" t="str">
            <v>SECTOR GOBIERNO</v>
          </cell>
          <cell r="K10" t="str">
            <v>240401</v>
          </cell>
          <cell r="L10" t="str">
            <v>24</v>
          </cell>
          <cell r="M10" t="str">
            <v>04</v>
          </cell>
          <cell r="N10" t="str">
            <v>01</v>
          </cell>
        </row>
        <row r="11">
          <cell r="A11" t="str">
            <v>E004</v>
          </cell>
          <cell r="B11" t="str">
            <v>Organo Interno de Control Sria. Gob.</v>
          </cell>
          <cell r="C11" t="str">
            <v>E000</v>
          </cell>
          <cell r="D11" t="str">
            <v>OFNA. DEL C. SRIO. DE GOBIERNO</v>
          </cell>
          <cell r="E11" t="str">
            <v>1GOB</v>
          </cell>
          <cell r="F11" t="str">
            <v>SRIA. DE GOBIERNO</v>
          </cell>
          <cell r="G11" t="str">
            <v>1GOB</v>
          </cell>
          <cell r="H11" t="str">
            <v>SRIA. DE GOBIERNO</v>
          </cell>
          <cell r="I11" t="str">
            <v>SGOB</v>
          </cell>
          <cell r="J11" t="str">
            <v>SECTOR GOBIERNO</v>
          </cell>
          <cell r="K11" t="str">
            <v>260301</v>
          </cell>
          <cell r="L11" t="str">
            <v>26</v>
          </cell>
          <cell r="M11" t="str">
            <v>03</v>
          </cell>
          <cell r="N11" t="str">
            <v>01</v>
          </cell>
        </row>
        <row r="12">
          <cell r="A12" t="str">
            <v>E005</v>
          </cell>
          <cell r="B12" t="str">
            <v>Coord. De Política Social</v>
          </cell>
          <cell r="C12" t="str">
            <v>E000</v>
          </cell>
          <cell r="D12" t="str">
            <v>OFNA. DEL C. SRIO. DE GOBIERNO</v>
          </cell>
          <cell r="E12" t="str">
            <v>1GOB</v>
          </cell>
          <cell r="F12" t="str">
            <v>SRIA. DE GOBIERNO</v>
          </cell>
          <cell r="G12" t="str">
            <v>1GOB</v>
          </cell>
          <cell r="H12" t="str">
            <v>SRIA. DE GOBIERNO</v>
          </cell>
          <cell r="I12" t="str">
            <v>SGOB</v>
          </cell>
          <cell r="J12" t="str">
            <v>SECTOR GOBIERNO</v>
          </cell>
          <cell r="K12" t="str">
            <v>260603</v>
          </cell>
          <cell r="L12" t="str">
            <v>26</v>
          </cell>
          <cell r="M12" t="str">
            <v>06</v>
          </cell>
          <cell r="N12" t="str">
            <v>03</v>
          </cell>
        </row>
        <row r="13">
          <cell r="A13" t="str">
            <v>E021</v>
          </cell>
          <cell r="B13" t="str">
            <v>Ofna. del C. Coord. De Control Admvo.</v>
          </cell>
          <cell r="C13" t="str">
            <v>E020</v>
          </cell>
          <cell r="D13" t="str">
            <v>COORD. DE CONTROL ADMVO.</v>
          </cell>
          <cell r="E13" t="str">
            <v>1GOB</v>
          </cell>
          <cell r="F13" t="str">
            <v>SRIA. DE GOBIERNO</v>
          </cell>
          <cell r="G13" t="str">
            <v>1GOB</v>
          </cell>
          <cell r="H13" t="str">
            <v>SRIA. DE GOBIERNO</v>
          </cell>
          <cell r="I13" t="str">
            <v>SGOB</v>
          </cell>
          <cell r="J13" t="str">
            <v>SECTOR GOBIERNO</v>
          </cell>
          <cell r="K13" t="str">
            <v>260402</v>
          </cell>
          <cell r="L13" t="str">
            <v>26</v>
          </cell>
          <cell r="M13" t="str">
            <v>04</v>
          </cell>
          <cell r="N13" t="str">
            <v>02</v>
          </cell>
        </row>
        <row r="14">
          <cell r="A14" t="str">
            <v>E041</v>
          </cell>
          <cell r="B14" t="str">
            <v>Ofna. del C. Subsrio. De Gobierno</v>
          </cell>
          <cell r="C14" t="str">
            <v>E040</v>
          </cell>
          <cell r="D14" t="str">
            <v>OFNA. DEL C. SUBSRIO. DE GOB.</v>
          </cell>
          <cell r="E14" t="str">
            <v>1GSG</v>
          </cell>
          <cell r="F14" t="str">
            <v>SUBSRIA. DE GOBIERNO</v>
          </cell>
          <cell r="G14" t="str">
            <v>1GOB</v>
          </cell>
          <cell r="H14" t="str">
            <v>SRIA. DE GOBIERNO</v>
          </cell>
          <cell r="I14" t="str">
            <v>SGOB</v>
          </cell>
          <cell r="J14" t="str">
            <v>SECTOR GOBIERNO</v>
          </cell>
          <cell r="K14" t="str">
            <v>240401</v>
          </cell>
          <cell r="L14" t="str">
            <v>24</v>
          </cell>
          <cell r="M14" t="str">
            <v>04</v>
          </cell>
          <cell r="N14" t="str">
            <v>01</v>
          </cell>
        </row>
        <row r="15">
          <cell r="A15" t="str">
            <v>E042</v>
          </cell>
          <cell r="B15" t="str">
            <v>Coord. P/ Prot. Y Prom. De los Der. Humanos</v>
          </cell>
          <cell r="C15" t="str">
            <v>E040</v>
          </cell>
          <cell r="D15" t="str">
            <v>OFNA. DEL C. SUBSRIO. DE GOB.</v>
          </cell>
          <cell r="E15" t="str">
            <v>1GSG</v>
          </cell>
          <cell r="F15" t="str">
            <v>SUBSRIA. DE GOBIERNO</v>
          </cell>
          <cell r="G15" t="str">
            <v>1GOB</v>
          </cell>
          <cell r="H15" t="str">
            <v>SRIA. DE GOBIERNO</v>
          </cell>
          <cell r="I15" t="str">
            <v>SGOB</v>
          </cell>
          <cell r="J15" t="str">
            <v>SECTOR GOBIERNO</v>
          </cell>
          <cell r="K15" t="str">
            <v>240403</v>
          </cell>
          <cell r="L15" t="str">
            <v>24</v>
          </cell>
          <cell r="M15" t="str">
            <v>04</v>
          </cell>
          <cell r="N15" t="str">
            <v>03</v>
          </cell>
        </row>
        <row r="16">
          <cell r="A16" t="str">
            <v>E061</v>
          </cell>
          <cell r="B16" t="str">
            <v>Ofna. del C. Dir. De Prev. Y Readap. Soc.</v>
          </cell>
          <cell r="C16" t="str">
            <v>E060</v>
          </cell>
          <cell r="D16" t="str">
            <v>DIR. GRAL. DE PREV. Y READAP. SOCIAL</v>
          </cell>
          <cell r="E16" t="str">
            <v>1GSG</v>
          </cell>
          <cell r="F16" t="str">
            <v>SUBSRIA. DE GOBIERNO</v>
          </cell>
          <cell r="G16" t="str">
            <v>1GOB</v>
          </cell>
          <cell r="H16" t="str">
            <v>SRIA. DE GOBIERNO</v>
          </cell>
          <cell r="I16" t="str">
            <v>SGOB</v>
          </cell>
          <cell r="J16" t="str">
            <v>SECTOR GOBIERNO</v>
          </cell>
          <cell r="K16" t="str">
            <v>240404</v>
          </cell>
          <cell r="L16" t="str">
            <v>24</v>
          </cell>
          <cell r="M16" t="str">
            <v>04</v>
          </cell>
          <cell r="N16" t="str">
            <v>04</v>
          </cell>
        </row>
        <row r="17">
          <cell r="A17" t="str">
            <v>E063</v>
          </cell>
          <cell r="B17" t="str">
            <v>Subdir Admva de Prev. Y Readapt. Soc.</v>
          </cell>
          <cell r="C17" t="str">
            <v>E060</v>
          </cell>
          <cell r="D17" t="str">
            <v>DIR. GRAL. DE PREV. Y READAP. SOCIAL</v>
          </cell>
          <cell r="E17" t="str">
            <v>1GSG</v>
          </cell>
          <cell r="F17" t="str">
            <v>SUBSRIA. DE GOBIERNO</v>
          </cell>
          <cell r="G17" t="str">
            <v>1GOB</v>
          </cell>
          <cell r="H17" t="str">
            <v>SRIA. DE GOBIERNO</v>
          </cell>
          <cell r="I17" t="str">
            <v>SGOB</v>
          </cell>
          <cell r="J17" t="str">
            <v>SECTOR GOBIERNO</v>
          </cell>
          <cell r="K17" t="str">
            <v>260402</v>
          </cell>
          <cell r="L17" t="str">
            <v>26</v>
          </cell>
          <cell r="M17" t="str">
            <v>04</v>
          </cell>
          <cell r="N17" t="str">
            <v>02</v>
          </cell>
        </row>
        <row r="18">
          <cell r="A18" t="str">
            <v>E065</v>
          </cell>
          <cell r="B18" t="str">
            <v>CERESO Jalpan</v>
          </cell>
          <cell r="C18" t="str">
            <v>E060</v>
          </cell>
          <cell r="D18" t="str">
            <v>DIR. GRAL. DE PREV. Y READAP. SOCIAL</v>
          </cell>
          <cell r="E18" t="str">
            <v>1GSG</v>
          </cell>
          <cell r="F18" t="str">
            <v>SUBSRIA. DE GOBIERNO</v>
          </cell>
          <cell r="G18" t="str">
            <v>1GOB</v>
          </cell>
          <cell r="H18" t="str">
            <v>SRIA. DE GOBIERNO</v>
          </cell>
          <cell r="I18" t="str">
            <v>SGOB</v>
          </cell>
          <cell r="J18" t="str">
            <v>SECTOR GOBIERNO</v>
          </cell>
          <cell r="K18" t="str">
            <v>240404</v>
          </cell>
          <cell r="L18" t="str">
            <v>24</v>
          </cell>
          <cell r="M18" t="str">
            <v>04</v>
          </cell>
          <cell r="N18" t="str">
            <v>04</v>
          </cell>
        </row>
        <row r="19">
          <cell r="A19" t="str">
            <v>E066</v>
          </cell>
          <cell r="B19" t="str">
            <v>CERESO San Jose El Alto</v>
          </cell>
          <cell r="C19" t="str">
            <v>E060</v>
          </cell>
          <cell r="D19" t="str">
            <v>DIR. GRAL. DE PREV. Y READAP. SOCIAL</v>
          </cell>
          <cell r="E19" t="str">
            <v>1GSG</v>
          </cell>
          <cell r="F19" t="str">
            <v>SUBSRIA. DE GOBIERNO</v>
          </cell>
          <cell r="G19" t="str">
            <v>1GOB</v>
          </cell>
          <cell r="H19" t="str">
            <v>SRIA. DE GOBIERNO</v>
          </cell>
          <cell r="I19" t="str">
            <v>SGOB</v>
          </cell>
          <cell r="J19" t="str">
            <v>SECTOR GOBIERNO</v>
          </cell>
          <cell r="K19" t="str">
            <v>240404</v>
          </cell>
          <cell r="L19" t="str">
            <v>24</v>
          </cell>
          <cell r="M19" t="str">
            <v>04</v>
          </cell>
          <cell r="N19" t="str">
            <v>04</v>
          </cell>
        </row>
        <row r="20">
          <cell r="A20" t="str">
            <v>E067</v>
          </cell>
          <cell r="B20" t="str">
            <v>Centro de Obs. Y Trat. P/Menores Infract.</v>
          </cell>
          <cell r="C20" t="str">
            <v>E060</v>
          </cell>
          <cell r="D20" t="str">
            <v>DIR. GRAL. DE PREV. Y READAP. SOCIAL</v>
          </cell>
          <cell r="E20" t="str">
            <v>1GSG</v>
          </cell>
          <cell r="F20" t="str">
            <v>SUBSRIA. DE GOBIERNO</v>
          </cell>
          <cell r="G20" t="str">
            <v>1GOB</v>
          </cell>
          <cell r="H20" t="str">
            <v>SRIA. DE GOBIERNO</v>
          </cell>
          <cell r="I20" t="str">
            <v>SGOB</v>
          </cell>
          <cell r="J20" t="str">
            <v>SECTOR GOBIERNO</v>
          </cell>
          <cell r="K20" t="str">
            <v>240404</v>
          </cell>
          <cell r="L20" t="str">
            <v>24</v>
          </cell>
          <cell r="M20" t="str">
            <v>04</v>
          </cell>
          <cell r="N20" t="str">
            <v>04</v>
          </cell>
        </row>
        <row r="21">
          <cell r="A21" t="str">
            <v>E068</v>
          </cell>
          <cell r="B21" t="str">
            <v>CERESO San Juan del Río</v>
          </cell>
          <cell r="C21" t="str">
            <v>E060</v>
          </cell>
          <cell r="D21" t="str">
            <v>DIR. GRAL. DE PREV. Y READAP. SOCIAL</v>
          </cell>
          <cell r="E21" t="str">
            <v>1GSG</v>
          </cell>
          <cell r="F21" t="str">
            <v>SUBSRIA. DE GOBIERNO</v>
          </cell>
          <cell r="G21" t="str">
            <v>1GOB</v>
          </cell>
          <cell r="H21" t="str">
            <v>SRIA. DE GOBIERNO</v>
          </cell>
          <cell r="I21" t="str">
            <v>SGOB</v>
          </cell>
          <cell r="J21" t="str">
            <v>SECTOR GOBIERNO</v>
          </cell>
          <cell r="K21" t="str">
            <v>240404</v>
          </cell>
          <cell r="L21" t="str">
            <v>24</v>
          </cell>
          <cell r="M21" t="str">
            <v>04</v>
          </cell>
          <cell r="N21" t="str">
            <v>04</v>
          </cell>
        </row>
        <row r="22">
          <cell r="A22" t="str">
            <v>E069</v>
          </cell>
          <cell r="B22" t="str">
            <v>CERESO Femenil</v>
          </cell>
          <cell r="C22" t="str">
            <v>E060</v>
          </cell>
          <cell r="D22" t="str">
            <v>DIR. GRAL. DE PREV. Y READAP. SOCIAL</v>
          </cell>
          <cell r="E22" t="str">
            <v>1GSG</v>
          </cell>
          <cell r="F22" t="str">
            <v>SUBSRIA. DE GOBIERNO</v>
          </cell>
          <cell r="G22" t="str">
            <v>1GOB</v>
          </cell>
          <cell r="H22" t="str">
            <v>SRIA. DE GOBIERNO</v>
          </cell>
          <cell r="I22" t="str">
            <v>SGOB</v>
          </cell>
          <cell r="J22" t="str">
            <v>SECTOR GOBIERNO</v>
          </cell>
          <cell r="K22" t="str">
            <v>240404</v>
          </cell>
          <cell r="L22" t="str">
            <v>24</v>
          </cell>
          <cell r="M22" t="str">
            <v>04</v>
          </cell>
          <cell r="N22" t="str">
            <v>04</v>
          </cell>
        </row>
        <row r="23">
          <cell r="A23" t="str">
            <v>E070</v>
          </cell>
          <cell r="B23" t="str">
            <v>Unidad de Ejecución de Medidas y Centros de Internam</v>
          </cell>
          <cell r="C23" t="str">
            <v>E060</v>
          </cell>
          <cell r="D23" t="str">
            <v>DIR. GRAL. DE PREV. Y READAP. SOCIAL</v>
          </cell>
          <cell r="E23" t="str">
            <v>1GSG</v>
          </cell>
          <cell r="F23" t="str">
            <v>SUBSRIA. DE GOBIERNO</v>
          </cell>
          <cell r="G23" t="str">
            <v>1GOB</v>
          </cell>
          <cell r="H23" t="str">
            <v>SRIA. DE GOBIERNO</v>
          </cell>
          <cell r="I23" t="str">
            <v>SGOB</v>
          </cell>
          <cell r="J23" t="str">
            <v>SECTOR GOBIERNO</v>
          </cell>
          <cell r="K23" t="str">
            <v>240404</v>
          </cell>
          <cell r="L23" t="str">
            <v>24</v>
          </cell>
          <cell r="M23" t="str">
            <v>04</v>
          </cell>
          <cell r="N23" t="str">
            <v>04</v>
          </cell>
        </row>
        <row r="24">
          <cell r="A24" t="str">
            <v>E081</v>
          </cell>
          <cell r="B24" t="str">
            <v>Ofna. del C. Dir. Jurídico y Consultivo</v>
          </cell>
          <cell r="C24" t="str">
            <v>E080</v>
          </cell>
          <cell r="D24" t="str">
            <v>DIR. JURIDICA Y CONSULTIVA</v>
          </cell>
          <cell r="E24" t="str">
            <v>1GSG</v>
          </cell>
          <cell r="F24" t="str">
            <v>SUBSRIA. DE GOBIERNO</v>
          </cell>
          <cell r="G24" t="str">
            <v>1GOB</v>
          </cell>
          <cell r="H24" t="str">
            <v>SRIA. DE GOBIERNO</v>
          </cell>
          <cell r="I24" t="str">
            <v>SGOB</v>
          </cell>
          <cell r="J24" t="str">
            <v>SECTOR GOBIERNO</v>
          </cell>
          <cell r="K24" t="str">
            <v>260401</v>
          </cell>
          <cell r="L24" t="str">
            <v>26</v>
          </cell>
          <cell r="M24" t="str">
            <v>04</v>
          </cell>
          <cell r="N24" t="str">
            <v>01</v>
          </cell>
        </row>
        <row r="25">
          <cell r="A25" t="str">
            <v>E082</v>
          </cell>
          <cell r="B25" t="str">
            <v>Depto. Corporativo</v>
          </cell>
          <cell r="C25" t="str">
            <v>E080</v>
          </cell>
          <cell r="D25" t="str">
            <v>DIR. JURIDICA Y CONSULTIVA</v>
          </cell>
          <cell r="E25" t="str">
            <v>1GSG</v>
          </cell>
          <cell r="F25" t="str">
            <v>SUBSRIA. DE GOBIERNO</v>
          </cell>
          <cell r="G25" t="str">
            <v>1GOB</v>
          </cell>
          <cell r="H25" t="str">
            <v>SRIA. DE GOBIERNO</v>
          </cell>
          <cell r="I25" t="str">
            <v>SGOB</v>
          </cell>
          <cell r="J25" t="str">
            <v>SECTOR GOBIERNO</v>
          </cell>
          <cell r="K25" t="str">
            <v>260401</v>
          </cell>
          <cell r="L25" t="str">
            <v>26</v>
          </cell>
          <cell r="M25" t="str">
            <v>04</v>
          </cell>
          <cell r="N25" t="str">
            <v>01</v>
          </cell>
        </row>
        <row r="26">
          <cell r="A26" t="str">
            <v>E083</v>
          </cell>
          <cell r="B26" t="str">
            <v>Depto. De Defensoría de Oficio</v>
          </cell>
          <cell r="C26" t="str">
            <v>E080</v>
          </cell>
          <cell r="D26" t="str">
            <v>DIR. JURIDICA Y CONSULTIVA</v>
          </cell>
          <cell r="E26" t="str">
            <v>1GSG</v>
          </cell>
          <cell r="F26" t="str">
            <v>SUBSRIA. DE GOBIERNO</v>
          </cell>
          <cell r="G26" t="str">
            <v>1GOB</v>
          </cell>
          <cell r="H26" t="str">
            <v>SRIA. DE GOBIERNO</v>
          </cell>
          <cell r="I26" t="str">
            <v>SGOB</v>
          </cell>
          <cell r="J26" t="str">
            <v>SECTOR GOBIERNO</v>
          </cell>
          <cell r="K26" t="str">
            <v>240401</v>
          </cell>
          <cell r="L26" t="str">
            <v>24</v>
          </cell>
          <cell r="M26" t="str">
            <v>04</v>
          </cell>
          <cell r="N26" t="str">
            <v>01</v>
          </cell>
        </row>
        <row r="27">
          <cell r="A27" t="str">
            <v>E084</v>
          </cell>
          <cell r="B27" t="str">
            <v>Depto de Publicaciones</v>
          </cell>
          <cell r="C27" t="str">
            <v>E080</v>
          </cell>
          <cell r="D27" t="str">
            <v>DIR. JURIDICA Y CONSULTIVA</v>
          </cell>
          <cell r="E27" t="str">
            <v>1GSG</v>
          </cell>
          <cell r="F27" t="str">
            <v>SUBSRIA. DE GOBIERNO</v>
          </cell>
          <cell r="G27" t="str">
            <v>1GOB</v>
          </cell>
          <cell r="H27" t="str">
            <v>SRIA. DE GOBIERNO</v>
          </cell>
          <cell r="I27" t="str">
            <v>SGOB</v>
          </cell>
          <cell r="J27" t="str">
            <v>SECTOR GOBIERNO</v>
          </cell>
          <cell r="K27" t="str">
            <v>260401</v>
          </cell>
          <cell r="L27" t="str">
            <v>26</v>
          </cell>
          <cell r="M27" t="str">
            <v>04</v>
          </cell>
          <cell r="N27" t="str">
            <v>01</v>
          </cell>
        </row>
        <row r="28">
          <cell r="A28" t="str">
            <v>E101</v>
          </cell>
          <cell r="B28" t="str">
            <v>Ofna. del C. Dir. Del Registro Civil.</v>
          </cell>
          <cell r="C28" t="str">
            <v>E100</v>
          </cell>
          <cell r="D28" t="str">
            <v>DIR. DEL REGISTRO CIVIL</v>
          </cell>
          <cell r="E28" t="str">
            <v>1GSG</v>
          </cell>
          <cell r="F28" t="str">
            <v>SUBSRIA. DE GOBIERNO</v>
          </cell>
          <cell r="G28" t="str">
            <v>1GOB</v>
          </cell>
          <cell r="H28" t="str">
            <v>SRIA. DE GOBIERNO</v>
          </cell>
          <cell r="I28" t="str">
            <v>SGOB</v>
          </cell>
          <cell r="J28" t="str">
            <v>SECTOR GOBIERNO</v>
          </cell>
          <cell r="K28" t="str">
            <v>260404</v>
          </cell>
          <cell r="L28" t="str">
            <v>26</v>
          </cell>
          <cell r="M28" t="str">
            <v>04</v>
          </cell>
          <cell r="N28" t="str">
            <v>04</v>
          </cell>
        </row>
        <row r="29">
          <cell r="A29" t="str">
            <v>E121</v>
          </cell>
          <cell r="B29" t="str">
            <v>Ofna. del C. Dir. Del Reg. Pub. Prop. Y Comerc.</v>
          </cell>
          <cell r="C29" t="str">
            <v>E120</v>
          </cell>
          <cell r="D29" t="str">
            <v>DIR. DEL REG. PUB. DE LA PROP Y EL COMERC.</v>
          </cell>
          <cell r="E29" t="str">
            <v>1GSG</v>
          </cell>
          <cell r="F29" t="str">
            <v>SUBSRIA. DE GOBIERNO</v>
          </cell>
          <cell r="G29" t="str">
            <v>1GOB</v>
          </cell>
          <cell r="H29" t="str">
            <v>SRIA. DE GOBIERNO</v>
          </cell>
          <cell r="I29" t="str">
            <v>SGOB</v>
          </cell>
          <cell r="J29" t="str">
            <v>SECTOR GOBIERNO</v>
          </cell>
          <cell r="K29" t="str">
            <v>260402</v>
          </cell>
          <cell r="L29" t="str">
            <v>26</v>
          </cell>
          <cell r="M29" t="str">
            <v>04</v>
          </cell>
          <cell r="N29" t="str">
            <v>02</v>
          </cell>
        </row>
        <row r="30">
          <cell r="A30" t="str">
            <v>E122</v>
          </cell>
          <cell r="B30" t="str">
            <v>Depto. De Apoyo Administrativo</v>
          </cell>
          <cell r="C30" t="str">
            <v>E120</v>
          </cell>
          <cell r="D30" t="str">
            <v>DIR. DEL REG. PUB. DE LA PROP Y EL COMERC.</v>
          </cell>
          <cell r="E30" t="str">
            <v>1GSG</v>
          </cell>
          <cell r="F30" t="str">
            <v>SUBSRIA. DE GOBIERNO</v>
          </cell>
          <cell r="G30" t="str">
            <v>1GOB</v>
          </cell>
          <cell r="H30" t="str">
            <v>SRIA. DE GOBIERNO</v>
          </cell>
          <cell r="I30" t="str">
            <v>SGOB</v>
          </cell>
          <cell r="J30" t="str">
            <v>SECTOR GOBIERNO</v>
          </cell>
          <cell r="K30" t="str">
            <v>260402</v>
          </cell>
          <cell r="L30" t="str">
            <v>26</v>
          </cell>
          <cell r="M30" t="str">
            <v>04</v>
          </cell>
          <cell r="N30" t="str">
            <v>02</v>
          </cell>
        </row>
        <row r="31">
          <cell r="A31" t="str">
            <v>E141</v>
          </cell>
          <cell r="B31" t="str">
            <v>Ofna. del C. Dir. De Gobierno</v>
          </cell>
          <cell r="C31" t="str">
            <v>E140</v>
          </cell>
          <cell r="D31" t="str">
            <v>DIR. DE GOBIERNO</v>
          </cell>
          <cell r="E31" t="str">
            <v>1GSG</v>
          </cell>
          <cell r="F31" t="str">
            <v>SUBSRIA. DE GOBIERNO</v>
          </cell>
          <cell r="G31" t="str">
            <v>1GOB</v>
          </cell>
          <cell r="H31" t="str">
            <v>SRIA. DE GOBIERNO</v>
          </cell>
          <cell r="I31" t="str">
            <v>SGOB</v>
          </cell>
          <cell r="J31" t="str">
            <v>SECTOR GOBIERNO</v>
          </cell>
          <cell r="K31" t="str">
            <v>260401</v>
          </cell>
          <cell r="L31" t="str">
            <v>26</v>
          </cell>
          <cell r="M31" t="str">
            <v>04</v>
          </cell>
          <cell r="N31" t="str">
            <v>01</v>
          </cell>
        </row>
        <row r="32">
          <cell r="A32" t="str">
            <v>E181</v>
          </cell>
          <cell r="B32" t="str">
            <v>Ofna. del C. Subsrio de Des. Polít. Y Social</v>
          </cell>
          <cell r="C32" t="str">
            <v>E180</v>
          </cell>
          <cell r="D32" t="str">
            <v>OFNA. DEL C. SUBSRIO. DES. POLIT. Y SOC.</v>
          </cell>
          <cell r="E32" t="str">
            <v>1GDP</v>
          </cell>
          <cell r="F32" t="str">
            <v>SUBSRIA. DE DESARROLLO POLITICO Y SOC.</v>
          </cell>
          <cell r="G32" t="str">
            <v>1GOB</v>
          </cell>
          <cell r="H32" t="str">
            <v>SRIA. DE GOBIERNO</v>
          </cell>
          <cell r="I32" t="str">
            <v>SGOB</v>
          </cell>
          <cell r="J32" t="str">
            <v>SECTOR GOBIERNO</v>
          </cell>
          <cell r="K32" t="str">
            <v>240402</v>
          </cell>
          <cell r="L32" t="str">
            <v>24</v>
          </cell>
          <cell r="M32" t="str">
            <v>04</v>
          </cell>
          <cell r="N32" t="str">
            <v>02</v>
          </cell>
        </row>
        <row r="33">
          <cell r="A33" t="str">
            <v>E182</v>
          </cell>
          <cell r="B33" t="str">
            <v>Coord. De Promoción Social</v>
          </cell>
          <cell r="C33" t="str">
            <v>E180</v>
          </cell>
          <cell r="D33" t="str">
            <v>OFNA. DEL C. SUBSRIO. DES. POLIT. Y SOC.</v>
          </cell>
          <cell r="E33" t="str">
            <v>1GDP</v>
          </cell>
          <cell r="F33" t="str">
            <v>SUBSRIA. DE DESARROLLO POLITICO Y SOC.</v>
          </cell>
          <cell r="G33" t="str">
            <v>1GOB</v>
          </cell>
          <cell r="H33" t="str">
            <v>SRIA. DE GOBIERNO</v>
          </cell>
          <cell r="I33" t="str">
            <v>SGOB</v>
          </cell>
          <cell r="J33" t="str">
            <v>SECTOR GOBIERNO</v>
          </cell>
          <cell r="K33" t="str">
            <v>260604</v>
          </cell>
          <cell r="L33" t="str">
            <v>26</v>
          </cell>
          <cell r="M33" t="str">
            <v>06</v>
          </cell>
          <cell r="N33" t="str">
            <v>04</v>
          </cell>
        </row>
        <row r="34">
          <cell r="A34" t="str">
            <v>E201</v>
          </cell>
          <cell r="B34" t="str">
            <v>Ofna. del C. Dir. De Desarrollo Político</v>
          </cell>
          <cell r="C34" t="str">
            <v>E200</v>
          </cell>
          <cell r="D34" t="str">
            <v>DIR. DE DESARROLLO POLITICO</v>
          </cell>
          <cell r="E34" t="str">
            <v>1GDP</v>
          </cell>
          <cell r="F34" t="str">
            <v>SUBSRIA. DE DESARROLLO POLITICO Y SOC.</v>
          </cell>
          <cell r="G34" t="str">
            <v>1GOB</v>
          </cell>
          <cell r="H34" t="str">
            <v>SRIA. DE GOBIERNO</v>
          </cell>
          <cell r="I34" t="str">
            <v>SGOB</v>
          </cell>
          <cell r="J34" t="str">
            <v>SECTOR GOBIERNO</v>
          </cell>
          <cell r="K34" t="str">
            <v>240402</v>
          </cell>
          <cell r="L34" t="str">
            <v>24</v>
          </cell>
          <cell r="M34" t="str">
            <v>04</v>
          </cell>
          <cell r="N34" t="str">
            <v>02</v>
          </cell>
        </row>
        <row r="35">
          <cell r="A35" t="str">
            <v>E202</v>
          </cell>
          <cell r="B35" t="str">
            <v>Coord. Regional Centro-Norte</v>
          </cell>
          <cell r="C35" t="str">
            <v>E200</v>
          </cell>
          <cell r="D35" t="str">
            <v>DIR. DE DESARROLLO POLITICO</v>
          </cell>
          <cell r="E35" t="str">
            <v>1GDP</v>
          </cell>
          <cell r="F35" t="str">
            <v>SUBSRIA. DE DESARROLLO POLITICO Y SOC.</v>
          </cell>
          <cell r="G35" t="str">
            <v>1GOB</v>
          </cell>
          <cell r="H35" t="str">
            <v>SRIA. DE GOBIERNO</v>
          </cell>
          <cell r="I35" t="str">
            <v>SGOB</v>
          </cell>
          <cell r="J35" t="str">
            <v>SECTOR GOBIERNO</v>
          </cell>
          <cell r="K35" t="str">
            <v>260603</v>
          </cell>
          <cell r="L35" t="str">
            <v>26</v>
          </cell>
          <cell r="M35" t="str">
            <v>06</v>
          </cell>
          <cell r="N35" t="str">
            <v>03</v>
          </cell>
        </row>
        <row r="36">
          <cell r="A36" t="str">
            <v>E221</v>
          </cell>
          <cell r="B36" t="str">
            <v>Ofna. del C. Dir. De Análisis Político</v>
          </cell>
          <cell r="C36" t="str">
            <v>E220</v>
          </cell>
          <cell r="D36" t="str">
            <v>DIR. DE ANALISIS POLITICO</v>
          </cell>
          <cell r="E36" t="str">
            <v>1GDP</v>
          </cell>
          <cell r="F36" t="str">
            <v>SUBSRIA. DE DES. POLITICO Y SOCIAL</v>
          </cell>
          <cell r="G36" t="str">
            <v>1GOB</v>
          </cell>
          <cell r="H36" t="str">
            <v>SRIA. DE GOBIERNO</v>
          </cell>
          <cell r="I36" t="str">
            <v>SGOB</v>
          </cell>
          <cell r="J36" t="str">
            <v>SECTOR GOBIERNO</v>
          </cell>
          <cell r="K36" t="str">
            <v>260601</v>
          </cell>
          <cell r="L36" t="str">
            <v>26</v>
          </cell>
          <cell r="M36" t="str">
            <v>06</v>
          </cell>
          <cell r="N36" t="str">
            <v>01</v>
          </cell>
        </row>
        <row r="37">
          <cell r="A37" t="str">
            <v>E400</v>
          </cell>
          <cell r="B37" t="str">
            <v>Coord. General de la (CEDM)</v>
          </cell>
          <cell r="C37" t="str">
            <v>E400</v>
          </cell>
          <cell r="D37" t="str">
            <v>COORD. GRAL. CEDM</v>
          </cell>
          <cell r="E37" t="str">
            <v>2GDM</v>
          </cell>
          <cell r="F37" t="str">
            <v>COORD. EST. DE DES. MUNICIPAL</v>
          </cell>
          <cell r="G37" t="str">
            <v>2GOB</v>
          </cell>
          <cell r="H37" t="str">
            <v>ORG. DESCONC. SECTOR GOBIERNO</v>
          </cell>
          <cell r="I37" t="str">
            <v>SGOB</v>
          </cell>
          <cell r="J37" t="str">
            <v>SECTOR GOBIERNO</v>
          </cell>
          <cell r="K37" t="str">
            <v>260501</v>
          </cell>
          <cell r="L37" t="str">
            <v>26</v>
          </cell>
          <cell r="M37" t="str">
            <v>05</v>
          </cell>
          <cell r="N37" t="str">
            <v>01</v>
          </cell>
        </row>
        <row r="38">
          <cell r="A38" t="str">
            <v>E501</v>
          </cell>
          <cell r="B38" t="str">
            <v>Ofna. Dir. Gral. Inst. Queret. De la  Mujer</v>
          </cell>
          <cell r="C38" t="str">
            <v>E500</v>
          </cell>
          <cell r="D38" t="str">
            <v>DIR. GRAL. INST. QUERETANO DE LA MUJER</v>
          </cell>
          <cell r="E38" t="str">
            <v>2GCM</v>
          </cell>
          <cell r="F38" t="str">
            <v>INSTITUTO QUERETANO DE LA MUJER</v>
          </cell>
          <cell r="G38" t="str">
            <v>2GOB</v>
          </cell>
          <cell r="H38" t="str">
            <v>ORG. DESCONC. SECTOR GOBIERNO</v>
          </cell>
          <cell r="I38" t="str">
            <v>SGOB</v>
          </cell>
          <cell r="J38" t="str">
            <v>SECTOR GOBIERNO</v>
          </cell>
          <cell r="K38" t="str">
            <v>250602</v>
          </cell>
          <cell r="L38" t="str">
            <v>25</v>
          </cell>
          <cell r="M38" t="str">
            <v>06</v>
          </cell>
          <cell r="N38" t="str">
            <v>02</v>
          </cell>
        </row>
        <row r="39">
          <cell r="A39" t="str">
            <v>E502</v>
          </cell>
          <cell r="B39" t="str">
            <v>Ofna. del Coord. De Refugio de Mujeres Maltratadas</v>
          </cell>
          <cell r="C39" t="str">
            <v>E510</v>
          </cell>
          <cell r="D39" t="str">
            <v>COORD. DE REFUGIO DE MUJERES MALTRATADAS</v>
          </cell>
          <cell r="E39" t="str">
            <v>2GCM</v>
          </cell>
          <cell r="F39" t="str">
            <v>INSTITUTO QUERETANO DE LA MUJER</v>
          </cell>
          <cell r="G39" t="str">
            <v>2GOB</v>
          </cell>
          <cell r="H39" t="str">
            <v>ORG. DESCONC. SECTOR GOBIERNO</v>
          </cell>
          <cell r="I39" t="str">
            <v>SGOB</v>
          </cell>
          <cell r="J39" t="str">
            <v>SECTOR GOBIERNO</v>
          </cell>
          <cell r="K39" t="str">
            <v>250605</v>
          </cell>
          <cell r="L39" t="str">
            <v>25</v>
          </cell>
          <cell r="M39" t="str">
            <v>06</v>
          </cell>
          <cell r="N39" t="str">
            <v>05</v>
          </cell>
        </row>
        <row r="40">
          <cell r="A40" t="str">
            <v>E551</v>
          </cell>
          <cell r="B40" t="str">
            <v>Ofna. del Srio Ejecutivo JASP</v>
          </cell>
          <cell r="C40" t="str">
            <v>E550</v>
          </cell>
          <cell r="D40" t="str">
            <v>SRIA. EJECUTIVA DE LA JASP</v>
          </cell>
          <cell r="E40" t="str">
            <v>2GAP</v>
          </cell>
          <cell r="F40" t="str">
            <v>JUNTA DE ASISTENCIA PRIVADA</v>
          </cell>
          <cell r="G40" t="str">
            <v>2GOB</v>
          </cell>
          <cell r="H40" t="str">
            <v>ORG. DESCONC. SECTOR GOBIERNO</v>
          </cell>
          <cell r="I40" t="str">
            <v>SGOB</v>
          </cell>
          <cell r="J40" t="str">
            <v>SECTOR GOBIERNO</v>
          </cell>
          <cell r="K40" t="str">
            <v>250404</v>
          </cell>
          <cell r="L40" t="str">
            <v>25</v>
          </cell>
          <cell r="M40" t="str">
            <v>04</v>
          </cell>
          <cell r="N40" t="str">
            <v>04</v>
          </cell>
        </row>
        <row r="41">
          <cell r="A41" t="str">
            <v>E601</v>
          </cell>
          <cell r="B41" t="str">
            <v>Ofna. del C. Dir. De IESC</v>
          </cell>
          <cell r="C41" t="str">
            <v>E600</v>
          </cell>
          <cell r="D41" t="str">
            <v>DIR. DEL IESC</v>
          </cell>
          <cell r="E41" t="str">
            <v>2GEC</v>
          </cell>
          <cell r="F41" t="str">
            <v>INST. DE ESTUDIOS CONSTITUCIONALES</v>
          </cell>
          <cell r="G41" t="str">
            <v>2GOB</v>
          </cell>
          <cell r="H41" t="str">
            <v>ORG. DESCONC. SECTOR GOBIERNO</v>
          </cell>
          <cell r="I41" t="str">
            <v>SGOB</v>
          </cell>
          <cell r="J41" t="str">
            <v>SECTOR GOBIERNO</v>
          </cell>
          <cell r="K41" t="str">
            <v>220206</v>
          </cell>
          <cell r="L41" t="str">
            <v>22</v>
          </cell>
          <cell r="M41" t="str">
            <v>02</v>
          </cell>
          <cell r="N41" t="str">
            <v>06</v>
          </cell>
        </row>
        <row r="42">
          <cell r="A42" t="str">
            <v>E651</v>
          </cell>
          <cell r="B42" t="str">
            <v>Ofna. del C. Srio. Técnico del CEPO</v>
          </cell>
          <cell r="C42" t="str">
            <v>E650</v>
          </cell>
          <cell r="D42" t="str">
            <v>SRIA. TECNICA DEL CEPO</v>
          </cell>
          <cell r="E42" t="str">
            <v>2GCP</v>
          </cell>
          <cell r="F42" t="str">
            <v>CONS. ESTATAL DE POBLACION</v>
          </cell>
          <cell r="G42" t="str">
            <v>2GOB</v>
          </cell>
          <cell r="H42" t="str">
            <v>ORG. DESCONC. SECTOR GOBIERNO</v>
          </cell>
          <cell r="I42" t="str">
            <v>SGOB</v>
          </cell>
          <cell r="J42" t="str">
            <v>SECTOR GOBIERNO</v>
          </cell>
          <cell r="K42" t="str">
            <v>210406</v>
          </cell>
          <cell r="L42" t="str">
            <v>21</v>
          </cell>
          <cell r="M42" t="str">
            <v>04</v>
          </cell>
          <cell r="N42" t="str">
            <v>06</v>
          </cell>
        </row>
        <row r="43">
          <cell r="A43" t="str">
            <v>E701</v>
          </cell>
          <cell r="B43" t="str">
            <v>Ofna. del C. Dir. Del Cons. P/Menores Infractores</v>
          </cell>
          <cell r="C43" t="str">
            <v>E700</v>
          </cell>
          <cell r="D43" t="str">
            <v>DIR. DEL CONS. DE MENORES INFRACTORES</v>
          </cell>
          <cell r="E43" t="str">
            <v>2GMI</v>
          </cell>
          <cell r="F43" t="str">
            <v>CONS. PARA MENORES INFRACTORES</v>
          </cell>
          <cell r="G43" t="str">
            <v>2GOB</v>
          </cell>
          <cell r="H43" t="str">
            <v>ORG. DESCONC. SECTOR GOBIERNO</v>
          </cell>
          <cell r="I43" t="str">
            <v>SGOB</v>
          </cell>
          <cell r="J43" t="str">
            <v>SECTOR GOBIERNO</v>
          </cell>
          <cell r="K43" t="str">
            <v>240401</v>
          </cell>
          <cell r="L43" t="str">
            <v>24</v>
          </cell>
          <cell r="M43" t="str">
            <v>04</v>
          </cell>
          <cell r="N43" t="str">
            <v>01</v>
          </cell>
        </row>
        <row r="44">
          <cell r="A44" t="str">
            <v>E801</v>
          </cell>
          <cell r="B44" t="str">
            <v>Ofna. del C. Dir. Gral DIF</v>
          </cell>
          <cell r="C44" t="str">
            <v>E800</v>
          </cell>
          <cell r="D44" t="str">
            <v>DIR. GRAL. DEL DIF</v>
          </cell>
          <cell r="E44" t="str">
            <v>3GSF</v>
          </cell>
          <cell r="F44" t="str">
            <v>SIST. P/DES INT. DE LA FAMILIA DEL EDO DE QRO.</v>
          </cell>
          <cell r="G44" t="str">
            <v>3GOB</v>
          </cell>
          <cell r="H44" t="str">
            <v>ENT. PARAEST. SECT. GOBIERNO</v>
          </cell>
          <cell r="I44" t="str">
            <v>SGOB</v>
          </cell>
          <cell r="J44" t="str">
            <v>SECTOR GOBIERNO</v>
          </cell>
          <cell r="K44" t="str">
            <v>250305</v>
          </cell>
          <cell r="L44" t="str">
            <v>25</v>
          </cell>
          <cell r="M44" t="str">
            <v>03</v>
          </cell>
          <cell r="N44" t="str">
            <v>05</v>
          </cell>
        </row>
        <row r="45">
          <cell r="A45" t="str">
            <v>F001</v>
          </cell>
          <cell r="B45" t="str">
            <v>Ofna. del C. Srio. De Seguridad Ciudadana</v>
          </cell>
          <cell r="C45" t="str">
            <v>F000</v>
          </cell>
          <cell r="D45" t="str">
            <v>OFNA. DEL C. SRIO. DE SEG. CIUDADANA</v>
          </cell>
          <cell r="E45" t="str">
            <v>1IPP</v>
          </cell>
          <cell r="F45" t="str">
            <v>SRIA. DE SEG. CIUDADANA</v>
          </cell>
          <cell r="G45" t="str">
            <v>1IPP</v>
          </cell>
          <cell r="H45" t="str">
            <v>SRIA. DE SEG. CIUDADANA</v>
          </cell>
          <cell r="I45" t="str">
            <v>SIPP</v>
          </cell>
          <cell r="J45" t="str">
            <v>SECTOR SEG. CIUDADANA</v>
          </cell>
          <cell r="K45" t="str">
            <v>240101</v>
          </cell>
          <cell r="L45" t="str">
            <v>24</v>
          </cell>
          <cell r="M45" t="str">
            <v>01</v>
          </cell>
          <cell r="N45" t="str">
            <v>01</v>
          </cell>
        </row>
        <row r="46">
          <cell r="A46" t="str">
            <v>F004</v>
          </cell>
          <cell r="B46" t="str">
            <v>Coord. De Asuntos Internos</v>
          </cell>
          <cell r="C46" t="str">
            <v>F000</v>
          </cell>
          <cell r="D46" t="str">
            <v>OFNA. DEL C. SRIO. DE SEG. CIUDADANA</v>
          </cell>
          <cell r="E46" t="str">
            <v>1IPP</v>
          </cell>
          <cell r="F46" t="str">
            <v>SRIA. DE SEG. CIUDADANA</v>
          </cell>
          <cell r="G46" t="str">
            <v>1IPP</v>
          </cell>
          <cell r="H46" t="str">
            <v>SRIA. DE SEG. CIUDADANA</v>
          </cell>
          <cell r="I46" t="str">
            <v>SIPP</v>
          </cell>
          <cell r="J46" t="str">
            <v>SECTOR SEG. CIUDADANA</v>
          </cell>
          <cell r="K46" t="str">
            <v>240105</v>
          </cell>
          <cell r="L46" t="str">
            <v>24</v>
          </cell>
          <cell r="M46" t="str">
            <v>01</v>
          </cell>
          <cell r="N46" t="str">
            <v>05</v>
          </cell>
        </row>
        <row r="47">
          <cell r="A47" t="str">
            <v>F005</v>
          </cell>
          <cell r="B47" t="str">
            <v>Organo Interno de Control</v>
          </cell>
          <cell r="C47" t="str">
            <v>F000</v>
          </cell>
          <cell r="D47" t="str">
            <v>OFNA. DEL C. SRIO. DE SEG. CIUDADANA</v>
          </cell>
          <cell r="E47" t="str">
            <v>1IPP</v>
          </cell>
          <cell r="F47" t="str">
            <v>SRIA. DE SEG. CIUDADANA</v>
          </cell>
          <cell r="G47" t="str">
            <v>1IPP</v>
          </cell>
          <cell r="H47" t="str">
            <v>SRIA. DE SEG. CIUDADANA</v>
          </cell>
          <cell r="I47" t="str">
            <v>SIPP</v>
          </cell>
          <cell r="J47" t="str">
            <v>SECTOR SEG. CIUDADANA</v>
          </cell>
          <cell r="K47" t="str">
            <v>260301</v>
          </cell>
          <cell r="L47" t="str">
            <v>26</v>
          </cell>
          <cell r="M47" t="str">
            <v>03</v>
          </cell>
          <cell r="N47" t="str">
            <v>01</v>
          </cell>
        </row>
        <row r="48">
          <cell r="A48" t="str">
            <v>F011</v>
          </cell>
          <cell r="B48" t="str">
            <v>Ofna. del C. Dir. De Serv. Admvos.</v>
          </cell>
          <cell r="C48" t="str">
            <v>F010</v>
          </cell>
          <cell r="D48" t="str">
            <v>DIR. ADMINISTRATIVA</v>
          </cell>
          <cell r="E48" t="str">
            <v>1IPP</v>
          </cell>
          <cell r="F48" t="str">
            <v>SRIA. DE SEG. CIUDADANA</v>
          </cell>
          <cell r="G48" t="str">
            <v>1IPP</v>
          </cell>
          <cell r="H48" t="str">
            <v>SRIA. DE SEG. CIUDADANA</v>
          </cell>
          <cell r="I48" t="str">
            <v>SIPP</v>
          </cell>
          <cell r="J48" t="str">
            <v>SECTOR SEG. CIUDADANA</v>
          </cell>
          <cell r="K48" t="str">
            <v>260402</v>
          </cell>
          <cell r="L48" t="str">
            <v>26</v>
          </cell>
          <cell r="M48" t="str">
            <v>04</v>
          </cell>
          <cell r="N48" t="str">
            <v>02</v>
          </cell>
        </row>
        <row r="49">
          <cell r="A49" t="str">
            <v>F021</v>
          </cell>
          <cell r="B49" t="str">
            <v>Ofna. del C. Dir. De Policía Estatal</v>
          </cell>
          <cell r="C49" t="str">
            <v>F020</v>
          </cell>
          <cell r="D49" t="str">
            <v>DIR. DE POLICIA ESTATAL</v>
          </cell>
          <cell r="E49" t="str">
            <v>1IPP</v>
          </cell>
          <cell r="F49" t="str">
            <v>SRIA. DE SEG. CIUDADANA</v>
          </cell>
          <cell r="G49" t="str">
            <v>1IPP</v>
          </cell>
          <cell r="H49" t="str">
            <v>SRIA. DE SEG. CIUDADANA</v>
          </cell>
          <cell r="I49" t="str">
            <v>SIPP</v>
          </cell>
          <cell r="J49" t="str">
            <v>SECTOR SEG. CIUDADANA</v>
          </cell>
          <cell r="K49" t="str">
            <v>240104</v>
          </cell>
          <cell r="L49" t="str">
            <v>24</v>
          </cell>
          <cell r="M49" t="str">
            <v>01</v>
          </cell>
          <cell r="N49" t="str">
            <v>04</v>
          </cell>
        </row>
        <row r="50">
          <cell r="A50" t="str">
            <v>F031</v>
          </cell>
          <cell r="B50" t="str">
            <v>Ofna. del C. Dir. De Prevención</v>
          </cell>
          <cell r="C50" t="str">
            <v>F030</v>
          </cell>
          <cell r="D50" t="str">
            <v>DIR. DE PREVENCION</v>
          </cell>
          <cell r="E50" t="str">
            <v>1IPP</v>
          </cell>
          <cell r="F50" t="str">
            <v>SRIA. DE SEG. CIUDADANA</v>
          </cell>
          <cell r="G50" t="str">
            <v>1IPP</v>
          </cell>
          <cell r="H50" t="str">
            <v>SRIA. DE SEG. CIUDADANA</v>
          </cell>
          <cell r="I50" t="str">
            <v>SIPP</v>
          </cell>
          <cell r="J50" t="str">
            <v>SECTOR SEG. CIUDADANA</v>
          </cell>
          <cell r="K50" t="str">
            <v>240102</v>
          </cell>
          <cell r="L50" t="str">
            <v>24</v>
          </cell>
          <cell r="M50" t="str">
            <v>01</v>
          </cell>
          <cell r="N50" t="str">
            <v>02</v>
          </cell>
        </row>
        <row r="51">
          <cell r="A51" t="str">
            <v>F041</v>
          </cell>
          <cell r="B51" t="str">
            <v>Ofna. del C. Dir. De Informática y Telecom.</v>
          </cell>
          <cell r="C51" t="str">
            <v>F040</v>
          </cell>
          <cell r="D51" t="str">
            <v>DIR. DE INFORMATICA Y TELECOMUNIC.</v>
          </cell>
          <cell r="E51" t="str">
            <v>1IPP</v>
          </cell>
          <cell r="F51" t="str">
            <v>SRIA. DE SEG. CIUDADANA</v>
          </cell>
          <cell r="G51" t="str">
            <v>1IPP</v>
          </cell>
          <cell r="H51" t="str">
            <v>SRIA. DE SEG. CIUDADANA</v>
          </cell>
          <cell r="I51" t="str">
            <v>SIPP</v>
          </cell>
          <cell r="J51" t="str">
            <v>SECTOR SEG. CIUDADANA</v>
          </cell>
          <cell r="K51" t="str">
            <v>240103</v>
          </cell>
          <cell r="L51" t="str">
            <v>24</v>
          </cell>
          <cell r="M51" t="str">
            <v>01</v>
          </cell>
          <cell r="N51" t="str">
            <v>03</v>
          </cell>
        </row>
        <row r="52">
          <cell r="A52" t="str">
            <v>F051</v>
          </cell>
          <cell r="B52" t="str">
            <v>Ofna. del C. Dir. De Transporte</v>
          </cell>
          <cell r="C52" t="str">
            <v>F050</v>
          </cell>
          <cell r="D52" t="str">
            <v>DIR. DE TRANSPORTES</v>
          </cell>
          <cell r="E52" t="str">
            <v>1IPP</v>
          </cell>
          <cell r="F52" t="str">
            <v>SRIA. DE SEG. CIUDADANA</v>
          </cell>
          <cell r="G52" t="str">
            <v>1IPP</v>
          </cell>
          <cell r="H52" t="str">
            <v>SRIA. DE SEG. CIUDADANA</v>
          </cell>
          <cell r="I52" t="str">
            <v>SIPP</v>
          </cell>
          <cell r="J52" t="str">
            <v>SECTOR SEG. CIUDADANA</v>
          </cell>
          <cell r="K52" t="str">
            <v>240105</v>
          </cell>
          <cell r="L52" t="str">
            <v>24</v>
          </cell>
          <cell r="M52" t="str">
            <v>01</v>
          </cell>
          <cell r="N52" t="str">
            <v>05</v>
          </cell>
        </row>
        <row r="53">
          <cell r="A53" t="str">
            <v>F171</v>
          </cell>
          <cell r="B53" t="str">
            <v>Ofna del C Dir de Gestión</v>
          </cell>
          <cell r="C53" t="str">
            <v>F170</v>
          </cell>
          <cell r="D53" t="str">
            <v>DIRECCIÓN DE GESTIO</v>
          </cell>
          <cell r="E53" t="str">
            <v>1IPP</v>
          </cell>
          <cell r="F53" t="str">
            <v>SRIA. DE SEG. CIUDADANA</v>
          </cell>
          <cell r="G53" t="str">
            <v>1IPP</v>
          </cell>
          <cell r="H53" t="str">
            <v>SRIA. DE SEG. CIUDADANA</v>
          </cell>
          <cell r="I53" t="str">
            <v>SIPP</v>
          </cell>
          <cell r="J53" t="str">
            <v>SECTOR SEG. CIUDADANA</v>
          </cell>
          <cell r="K53" t="str">
            <v>240102</v>
          </cell>
          <cell r="L53" t="str">
            <v>24</v>
          </cell>
          <cell r="M53" t="str">
            <v>01</v>
          </cell>
          <cell r="N53" t="str">
            <v>02</v>
          </cell>
        </row>
        <row r="54">
          <cell r="A54" t="str">
            <v>F060</v>
          </cell>
          <cell r="B54" t="str">
            <v>Sria. Tecnica del UEPC</v>
          </cell>
          <cell r="C54" t="str">
            <v>F060</v>
          </cell>
          <cell r="D54" t="str">
            <v>SRIA. TECNICA DEL UEPC</v>
          </cell>
          <cell r="E54" t="str">
            <v>2IPC</v>
          </cell>
          <cell r="F54" t="str">
            <v>UNIDAD ESTATAL DE PROTECCION CIVIL</v>
          </cell>
          <cell r="G54" t="str">
            <v>2IPP</v>
          </cell>
          <cell r="H54" t="str">
            <v>ORG. DESCONC. SECTOR SEG. CIUDADANA</v>
          </cell>
          <cell r="I54" t="str">
            <v>SIPP</v>
          </cell>
          <cell r="J54" t="str">
            <v>SECTOR SEG. CIUDADANA</v>
          </cell>
          <cell r="K54" t="str">
            <v>240102</v>
          </cell>
          <cell r="L54" t="str">
            <v>24</v>
          </cell>
          <cell r="M54" t="str">
            <v>01</v>
          </cell>
          <cell r="N54" t="str">
            <v>02</v>
          </cell>
        </row>
        <row r="55">
          <cell r="A55" t="str">
            <v>F100</v>
          </cell>
          <cell r="B55" t="str">
            <v>Srio. Ejecutivo del CESP</v>
          </cell>
          <cell r="C55" t="str">
            <v>F100</v>
          </cell>
          <cell r="D55" t="str">
            <v>SRIO. EJECUTIVO DEL CESP</v>
          </cell>
          <cell r="E55" t="str">
            <v>2ICE</v>
          </cell>
          <cell r="F55" t="str">
            <v>CONS. EST. DE SEG. PUBLICA</v>
          </cell>
          <cell r="G55" t="str">
            <v>2IPP</v>
          </cell>
          <cell r="H55" t="str">
            <v>ORG. DESCONC. SECTOR SEG. CIUDADANA</v>
          </cell>
          <cell r="I55" t="str">
            <v>SIPP</v>
          </cell>
          <cell r="J55" t="str">
            <v>SECTOR SEG. CIUDADANA</v>
          </cell>
          <cell r="K55" t="str">
            <v>240104</v>
          </cell>
          <cell r="L55" t="str">
            <v>24</v>
          </cell>
          <cell r="M55" t="str">
            <v>01</v>
          </cell>
          <cell r="N55" t="str">
            <v>04</v>
          </cell>
        </row>
        <row r="56">
          <cell r="A56" t="str">
            <v>F130</v>
          </cell>
          <cell r="B56" t="str">
            <v>Dir. Del Colegio de Policia</v>
          </cell>
          <cell r="C56" t="str">
            <v>F130</v>
          </cell>
          <cell r="D56" t="str">
            <v>DIR. DEL COLEGIO DE POLICIA</v>
          </cell>
          <cell r="E56" t="str">
            <v>3ICP</v>
          </cell>
          <cell r="F56" t="str">
            <v>COLEGIO DE POLICIA</v>
          </cell>
          <cell r="G56" t="str">
            <v>3IPP</v>
          </cell>
          <cell r="H56" t="str">
            <v>ENT. PARAEST. SECT. SEG. CIUDADANA</v>
          </cell>
          <cell r="I56" t="str">
            <v>SIPP</v>
          </cell>
          <cell r="J56" t="str">
            <v>SECTOR SEG. CIUDADANA</v>
          </cell>
          <cell r="K56" t="str">
            <v>240104</v>
          </cell>
          <cell r="L56" t="str">
            <v>24</v>
          </cell>
          <cell r="M56" t="str">
            <v>01</v>
          </cell>
          <cell r="N56" t="str">
            <v>04</v>
          </cell>
        </row>
        <row r="57">
          <cell r="A57" t="str">
            <v>G001</v>
          </cell>
          <cell r="B57" t="str">
            <v>Ofna. del C. Srio. De PYF</v>
          </cell>
          <cell r="C57" t="str">
            <v>G000</v>
          </cell>
          <cell r="D57" t="str">
            <v>OFNA. DEL C. SRIO. DE PYF</v>
          </cell>
          <cell r="E57" t="str">
            <v>1FIN</v>
          </cell>
          <cell r="F57" t="str">
            <v>SRIA. DE PLANEAC. Y FINANZAS</v>
          </cell>
          <cell r="G57" t="str">
            <v>1FIN</v>
          </cell>
          <cell r="H57" t="str">
            <v>SRIA. DE PLANEAC. Y FINANZAS</v>
          </cell>
          <cell r="I57" t="str">
            <v>SFIN</v>
          </cell>
          <cell r="J57" t="str">
            <v>SECTOR PLANEAC. Y FINANZAS</v>
          </cell>
          <cell r="K57" t="str">
            <v>260202</v>
          </cell>
          <cell r="L57" t="str">
            <v>26</v>
          </cell>
          <cell r="M57" t="str">
            <v>02</v>
          </cell>
          <cell r="N57" t="str">
            <v>02</v>
          </cell>
        </row>
        <row r="58">
          <cell r="A58" t="str">
            <v>G061</v>
          </cell>
          <cell r="B58" t="str">
            <v>Ofna. del C. Dir. De Tesorería</v>
          </cell>
          <cell r="C58" t="str">
            <v>G060</v>
          </cell>
          <cell r="D58" t="str">
            <v>TESORERIA</v>
          </cell>
          <cell r="E58" t="str">
            <v>1FIN</v>
          </cell>
          <cell r="F58" t="str">
            <v>SRIA. DE PLANEAC. Y FINANZAS</v>
          </cell>
          <cell r="G58" t="str">
            <v>1FIN</v>
          </cell>
          <cell r="H58" t="str">
            <v>SRIA. DE PLANEAC. Y FINANZAS</v>
          </cell>
          <cell r="I58" t="str">
            <v>SFIN</v>
          </cell>
          <cell r="J58" t="str">
            <v>SECTOR PLANEAC. Y FINANZAS</v>
          </cell>
          <cell r="K58" t="str">
            <v>260201</v>
          </cell>
          <cell r="L58" t="str">
            <v>26</v>
          </cell>
          <cell r="M58" t="str">
            <v>02</v>
          </cell>
          <cell r="N58" t="str">
            <v>01</v>
          </cell>
        </row>
        <row r="59">
          <cell r="A59" t="str">
            <v>G081</v>
          </cell>
          <cell r="B59" t="str">
            <v>Ofna. del C. Procurador Fiscal</v>
          </cell>
          <cell r="C59" t="str">
            <v>G080</v>
          </cell>
          <cell r="D59" t="str">
            <v>PROCURADURIA FISCAL</v>
          </cell>
          <cell r="E59" t="str">
            <v>1FIN</v>
          </cell>
          <cell r="F59" t="str">
            <v>SRIA. DE PLANEAC. Y FINANZAS</v>
          </cell>
          <cell r="G59" t="str">
            <v>1FIN</v>
          </cell>
          <cell r="H59" t="str">
            <v>SRIA. DE PLANEAC. Y FINANZAS</v>
          </cell>
          <cell r="I59" t="str">
            <v>SFIN</v>
          </cell>
          <cell r="J59" t="str">
            <v>SECTOR PLANEAC. Y FINANZAS</v>
          </cell>
          <cell r="K59" t="str">
            <v>260202</v>
          </cell>
          <cell r="L59" t="str">
            <v>26</v>
          </cell>
          <cell r="M59" t="str">
            <v>02</v>
          </cell>
          <cell r="N59" t="str">
            <v>02</v>
          </cell>
        </row>
        <row r="60">
          <cell r="A60" t="str">
            <v>G101</v>
          </cell>
          <cell r="B60" t="str">
            <v>Ofna. del C. Dir. De Ingresos</v>
          </cell>
          <cell r="C60" t="str">
            <v>G100</v>
          </cell>
          <cell r="D60" t="str">
            <v>DIR. DE INGRESOS</v>
          </cell>
          <cell r="E60" t="str">
            <v>1FIN</v>
          </cell>
          <cell r="F60" t="str">
            <v>SRIA. DE PLANEAC. Y FINANZAS</v>
          </cell>
          <cell r="G60" t="str">
            <v>1FIN</v>
          </cell>
          <cell r="H60" t="str">
            <v>SRIA. DE PLANEAC. Y FINANZAS</v>
          </cell>
          <cell r="I60" t="str">
            <v>SFIN</v>
          </cell>
          <cell r="J60" t="str">
            <v>SECTOR PLANEAC. Y FINANZAS</v>
          </cell>
          <cell r="K60" t="str">
            <v>260201</v>
          </cell>
          <cell r="L60" t="str">
            <v>26</v>
          </cell>
          <cell r="M60" t="str">
            <v>02</v>
          </cell>
          <cell r="N60" t="str">
            <v>01</v>
          </cell>
        </row>
        <row r="61">
          <cell r="A61" t="str">
            <v>G104</v>
          </cell>
          <cell r="B61" t="str">
            <v>Depto. De Recaudación</v>
          </cell>
          <cell r="C61" t="str">
            <v>G100</v>
          </cell>
          <cell r="D61" t="str">
            <v>DIR. DE INGRESOS</v>
          </cell>
          <cell r="E61" t="str">
            <v>1FIN</v>
          </cell>
          <cell r="F61" t="str">
            <v>SRIA. DE PLANEAC. Y FINANZAS</v>
          </cell>
          <cell r="G61" t="str">
            <v>1FIN</v>
          </cell>
          <cell r="H61" t="str">
            <v>SRIA. DE PLANEAC. Y FINANZAS</v>
          </cell>
          <cell r="I61" t="str">
            <v>SFIN</v>
          </cell>
          <cell r="J61" t="str">
            <v>SECTOR PLANEAC. Y FINANZAS</v>
          </cell>
          <cell r="K61" t="str">
            <v>260203</v>
          </cell>
          <cell r="L61" t="str">
            <v>26</v>
          </cell>
          <cell r="M61" t="str">
            <v>02</v>
          </cell>
          <cell r="N61" t="str">
            <v>03</v>
          </cell>
        </row>
        <row r="62">
          <cell r="A62" t="str">
            <v>G106</v>
          </cell>
          <cell r="B62" t="str">
            <v>Depto. De Control Vehicular</v>
          </cell>
          <cell r="C62" t="str">
            <v>G100</v>
          </cell>
          <cell r="D62" t="str">
            <v>DIR. DE INGRESOS</v>
          </cell>
          <cell r="E62" t="str">
            <v>1FIN</v>
          </cell>
          <cell r="F62" t="str">
            <v>SRIA. DE PLANEAC. Y FINANZAS</v>
          </cell>
          <cell r="G62" t="str">
            <v>1FIN</v>
          </cell>
          <cell r="H62" t="str">
            <v>SRIA. DE PLANEAC. Y FINANZAS</v>
          </cell>
          <cell r="I62" t="str">
            <v>SFIN</v>
          </cell>
          <cell r="J62" t="str">
            <v>SECTOR PLANEAC. Y FINANZAS</v>
          </cell>
          <cell r="K62" t="str">
            <v>260201</v>
          </cell>
          <cell r="L62" t="str">
            <v>26</v>
          </cell>
          <cell r="M62" t="str">
            <v>02</v>
          </cell>
          <cell r="N62" t="str">
            <v>01</v>
          </cell>
        </row>
        <row r="63">
          <cell r="A63" t="str">
            <v>G109</v>
          </cell>
          <cell r="B63" t="str">
            <v>Depto. De  Administración  de Contribuciones.</v>
          </cell>
          <cell r="C63" t="str">
            <v>G100</v>
          </cell>
          <cell r="D63" t="str">
            <v>DIR. DE INGRESOS</v>
          </cell>
          <cell r="E63" t="str">
            <v>1FIN</v>
          </cell>
          <cell r="F63" t="str">
            <v>SRIA. DE PLANEAC. Y FINANZAS</v>
          </cell>
          <cell r="G63" t="str">
            <v>1FIN</v>
          </cell>
          <cell r="H63" t="str">
            <v>SRIA. DE PLANEAC. Y FINANZAS</v>
          </cell>
          <cell r="I63" t="str">
            <v>SFIN</v>
          </cell>
          <cell r="J63" t="str">
            <v>SECTOR PLANEAC. Y FINANZAS</v>
          </cell>
          <cell r="K63" t="str">
            <v>260203</v>
          </cell>
          <cell r="L63" t="str">
            <v>26</v>
          </cell>
          <cell r="M63" t="str">
            <v>02</v>
          </cell>
          <cell r="N63" t="str">
            <v>03</v>
          </cell>
        </row>
        <row r="64">
          <cell r="A64" t="str">
            <v>G112</v>
          </cell>
          <cell r="B64" t="str">
            <v>Depto. Apoyo Técnico</v>
          </cell>
          <cell r="C64" t="str">
            <v>G100</v>
          </cell>
          <cell r="D64" t="str">
            <v>DIR. DE INGRESOS</v>
          </cell>
          <cell r="E64" t="str">
            <v>1FIN</v>
          </cell>
          <cell r="F64" t="str">
            <v>SRIA. DE PLANEAC. Y FINANZAS</v>
          </cell>
          <cell r="G64" t="str">
            <v>1FIN</v>
          </cell>
          <cell r="H64" t="str">
            <v>SRIA. DE PLANEAC. Y FINANZAS</v>
          </cell>
          <cell r="I64" t="str">
            <v>SFIN</v>
          </cell>
          <cell r="J64" t="str">
            <v>SECTOR PLANEAC. Y FINANZAS</v>
          </cell>
          <cell r="K64" t="str">
            <v>260403</v>
          </cell>
          <cell r="L64" t="str">
            <v>26</v>
          </cell>
          <cell r="M64" t="str">
            <v>04</v>
          </cell>
          <cell r="N64" t="str">
            <v>03</v>
          </cell>
        </row>
        <row r="65">
          <cell r="A65" t="str">
            <v>G121</v>
          </cell>
          <cell r="B65" t="str">
            <v>Ofna. del C. Dir. De Fiscalización</v>
          </cell>
          <cell r="C65" t="str">
            <v>G120</v>
          </cell>
          <cell r="D65" t="str">
            <v>DIR. DE FISCALIZACION</v>
          </cell>
          <cell r="E65" t="str">
            <v>1FIN</v>
          </cell>
          <cell r="F65" t="str">
            <v>SRIA. DE PLANEAC. Y FINANZAS</v>
          </cell>
          <cell r="G65" t="str">
            <v>1FIN</v>
          </cell>
          <cell r="H65" t="str">
            <v>SRIA. DE PLANEAC. Y FINANZAS</v>
          </cell>
          <cell r="I65" t="str">
            <v>SFIN</v>
          </cell>
          <cell r="J65" t="str">
            <v>SECTOR PLANEAC. Y FINANZAS</v>
          </cell>
          <cell r="K65" t="str">
            <v>260202</v>
          </cell>
          <cell r="L65" t="str">
            <v>26</v>
          </cell>
          <cell r="M65" t="str">
            <v>02</v>
          </cell>
          <cell r="N65" t="str">
            <v>02</v>
          </cell>
        </row>
        <row r="66">
          <cell r="A66" t="str">
            <v>G141</v>
          </cell>
          <cell r="B66" t="str">
            <v>Ofna. del C. Dir. De Catastro</v>
          </cell>
          <cell r="C66" t="str">
            <v>G140</v>
          </cell>
          <cell r="D66" t="str">
            <v>DIR. DE CATASTRO</v>
          </cell>
          <cell r="E66" t="str">
            <v>1FIN</v>
          </cell>
          <cell r="F66" t="str">
            <v>SRIA. DE PLANEAC. Y FINANZAS</v>
          </cell>
          <cell r="G66" t="str">
            <v>1FIN</v>
          </cell>
          <cell r="H66" t="str">
            <v>SRIA. DE PLANEAC. Y FINANZAS</v>
          </cell>
          <cell r="I66" t="str">
            <v>SFIN</v>
          </cell>
          <cell r="J66" t="str">
            <v>SECTOR PLANEAC. Y FINANZAS</v>
          </cell>
          <cell r="K66" t="str">
            <v>260404</v>
          </cell>
          <cell r="L66" t="str">
            <v>26</v>
          </cell>
          <cell r="M66" t="str">
            <v>04</v>
          </cell>
          <cell r="N66" t="str">
            <v>04</v>
          </cell>
        </row>
        <row r="67">
          <cell r="A67" t="str">
            <v>G144</v>
          </cell>
          <cell r="B67" t="str">
            <v>Depto. de Cartografía Digital</v>
          </cell>
          <cell r="C67" t="str">
            <v>G140</v>
          </cell>
          <cell r="D67" t="str">
            <v>DIR. DE CATASTRO</v>
          </cell>
          <cell r="E67" t="str">
            <v>1FIN</v>
          </cell>
          <cell r="F67" t="str">
            <v>SRIA. DE PLANEAC. Y FINANZAS</v>
          </cell>
          <cell r="G67" t="str">
            <v>1FIN</v>
          </cell>
          <cell r="H67" t="str">
            <v>SRIA. DE PLANEAC. Y FINANZAS</v>
          </cell>
          <cell r="I67" t="str">
            <v>SFIN</v>
          </cell>
          <cell r="J67" t="str">
            <v>SECTOR PLANEAC. Y FINANZAS</v>
          </cell>
          <cell r="K67" t="str">
            <v>260403</v>
          </cell>
          <cell r="L67" t="str">
            <v>26</v>
          </cell>
          <cell r="M67" t="str">
            <v>04</v>
          </cell>
          <cell r="N67" t="str">
            <v>03</v>
          </cell>
        </row>
        <row r="68">
          <cell r="A68" t="str">
            <v>G147</v>
          </cell>
          <cell r="B68" t="str">
            <v>Deleg. San Juan del Río</v>
          </cell>
          <cell r="C68" t="str">
            <v>G140</v>
          </cell>
          <cell r="D68" t="str">
            <v>DIR. DE CATASTRO</v>
          </cell>
          <cell r="E68" t="str">
            <v>1FIN</v>
          </cell>
          <cell r="F68" t="str">
            <v>SRIA. DE PLANEAC. Y FINANZAS</v>
          </cell>
          <cell r="G68" t="str">
            <v>1FIN</v>
          </cell>
          <cell r="H68" t="str">
            <v>SRIA. DE PLANEAC. Y FINANZAS</v>
          </cell>
          <cell r="I68" t="str">
            <v>SFIN</v>
          </cell>
          <cell r="J68" t="str">
            <v>SECTOR PLANEAC. Y FINANZAS</v>
          </cell>
          <cell r="K68" t="str">
            <v>260404</v>
          </cell>
          <cell r="L68" t="str">
            <v>26</v>
          </cell>
          <cell r="M68" t="str">
            <v>04</v>
          </cell>
          <cell r="N68" t="str">
            <v>04</v>
          </cell>
        </row>
        <row r="69">
          <cell r="A69" t="str">
            <v>G148</v>
          </cell>
          <cell r="B69" t="str">
            <v>Deleg. Cadereyta</v>
          </cell>
          <cell r="C69" t="str">
            <v>G140</v>
          </cell>
          <cell r="D69" t="str">
            <v>DIR. DE CATASTRO</v>
          </cell>
          <cell r="E69" t="str">
            <v>1FIN</v>
          </cell>
          <cell r="F69" t="str">
            <v>SRIA. DE PLANEAC. Y FINANZAS</v>
          </cell>
          <cell r="G69" t="str">
            <v>1FIN</v>
          </cell>
          <cell r="H69" t="str">
            <v>SRIA. DE PLANEAC. Y FINANZAS</v>
          </cell>
          <cell r="I69" t="str">
            <v>SFIN</v>
          </cell>
          <cell r="J69" t="str">
            <v>SECTOR PLANEAC. Y FINANZAS</v>
          </cell>
          <cell r="K69" t="str">
            <v>260404</v>
          </cell>
          <cell r="L69" t="str">
            <v>26</v>
          </cell>
          <cell r="M69" t="str">
            <v>04</v>
          </cell>
          <cell r="N69" t="str">
            <v>04</v>
          </cell>
        </row>
        <row r="70">
          <cell r="A70" t="str">
            <v>G149</v>
          </cell>
          <cell r="B70" t="str">
            <v>Deleg. Jalpan</v>
          </cell>
          <cell r="C70" t="str">
            <v>G140</v>
          </cell>
          <cell r="D70" t="str">
            <v>DIR. DE CATASTRO</v>
          </cell>
          <cell r="E70" t="str">
            <v>1FIN</v>
          </cell>
          <cell r="F70" t="str">
            <v>SRIA. DE PLANEAC. Y FINANZAS</v>
          </cell>
          <cell r="G70" t="str">
            <v>1FIN</v>
          </cell>
          <cell r="H70" t="str">
            <v>SRIA. DE PLANEAC. Y FINANZAS</v>
          </cell>
          <cell r="I70" t="str">
            <v>SFIN</v>
          </cell>
          <cell r="J70" t="str">
            <v>SECTOR PLANEAC. Y FINANZAS</v>
          </cell>
          <cell r="K70" t="str">
            <v>260404</v>
          </cell>
          <cell r="L70" t="str">
            <v>26</v>
          </cell>
          <cell r="M70" t="str">
            <v>04</v>
          </cell>
          <cell r="N70" t="str">
            <v>04</v>
          </cell>
        </row>
        <row r="71">
          <cell r="A71" t="str">
            <v>G161</v>
          </cell>
          <cell r="B71" t="str">
            <v>Ofna. del C. Dir de Plan y Prog.</v>
          </cell>
          <cell r="C71" t="str">
            <v>G160</v>
          </cell>
          <cell r="D71" t="str">
            <v>DIR. DE PLANEAC. Y PROG.</v>
          </cell>
          <cell r="E71" t="str">
            <v>1FIN</v>
          </cell>
          <cell r="F71" t="str">
            <v>SRIA. DE PLANEAC. Y FINANZAS</v>
          </cell>
          <cell r="G71" t="str">
            <v>1FIN</v>
          </cell>
          <cell r="H71" t="str">
            <v>SRIA. DE PLANEAC. Y FINANZAS</v>
          </cell>
          <cell r="I71" t="str">
            <v>SFIN</v>
          </cell>
          <cell r="J71" t="str">
            <v>SECTOR PLANEAC. Y FINANZAS</v>
          </cell>
          <cell r="K71" t="str">
            <v>260101</v>
          </cell>
          <cell r="L71" t="str">
            <v>26</v>
          </cell>
          <cell r="M71" t="str">
            <v>01</v>
          </cell>
          <cell r="N71" t="str">
            <v>01</v>
          </cell>
        </row>
        <row r="72">
          <cell r="A72" t="str">
            <v>G181</v>
          </cell>
          <cell r="B72" t="str">
            <v>Ofna. del C. Dir. De Obra Pub. Y Gto. Soc.</v>
          </cell>
          <cell r="C72" t="str">
            <v>G180</v>
          </cell>
          <cell r="D72" t="str">
            <v>DIR. DE OBRA PUBLICA Y GTO. SOC.</v>
          </cell>
          <cell r="E72" t="str">
            <v>1FIN</v>
          </cell>
          <cell r="F72" t="str">
            <v>SRIA. DE PLANEAC. Y FINANZAS</v>
          </cell>
          <cell r="G72" t="str">
            <v>1FIN</v>
          </cell>
          <cell r="H72" t="str">
            <v>SRIA. DE PLANEAC. Y FINANZAS</v>
          </cell>
          <cell r="I72" t="str">
            <v>SFIN</v>
          </cell>
          <cell r="J72" t="str">
            <v>SECTOR PLANEAC. Y FINANZAS</v>
          </cell>
          <cell r="K72" t="str">
            <v>210401</v>
          </cell>
          <cell r="L72" t="str">
            <v>21</v>
          </cell>
          <cell r="M72" t="str">
            <v>04</v>
          </cell>
          <cell r="N72" t="str">
            <v>01</v>
          </cell>
        </row>
        <row r="73">
          <cell r="A73" t="str">
            <v>G201</v>
          </cell>
          <cell r="B73" t="str">
            <v>Ofna. del C. Dir. De Ppto. Y Gto Pub.</v>
          </cell>
          <cell r="C73" t="str">
            <v>G200</v>
          </cell>
          <cell r="D73" t="str">
            <v>DIR. DE PRESUP. Y GASTO PUBLICO</v>
          </cell>
          <cell r="E73" t="str">
            <v>1FIN</v>
          </cell>
          <cell r="F73" t="str">
            <v>SRIA. DE PLANEAC. Y FINANZAS</v>
          </cell>
          <cell r="G73" t="str">
            <v>1FIN</v>
          </cell>
          <cell r="H73" t="str">
            <v>SRIA. DE PLANEAC. Y FINANZAS</v>
          </cell>
          <cell r="I73" t="str">
            <v>SFIN</v>
          </cell>
          <cell r="J73" t="str">
            <v>SECTOR PLANEAC. Y FINANZAS</v>
          </cell>
          <cell r="K73" t="str">
            <v>260204</v>
          </cell>
          <cell r="L73" t="str">
            <v>26</v>
          </cell>
          <cell r="M73" t="str">
            <v>02</v>
          </cell>
          <cell r="N73" t="str">
            <v>04</v>
          </cell>
        </row>
        <row r="74">
          <cell r="A74" t="str">
            <v>G221</v>
          </cell>
          <cell r="B74" t="str">
            <v>Ofna. del C. Dir. De Contabilidad</v>
          </cell>
          <cell r="C74" t="str">
            <v>G220</v>
          </cell>
          <cell r="D74" t="str">
            <v>DIR. DE CONTABILIDAD</v>
          </cell>
          <cell r="E74" t="str">
            <v>1FIN</v>
          </cell>
          <cell r="F74" t="str">
            <v>SRIA. DE PLANEAC. Y FINANZAS</v>
          </cell>
          <cell r="G74" t="str">
            <v>1FIN</v>
          </cell>
          <cell r="H74" t="str">
            <v>SRIA. DE PLANEAC. Y FINANZAS</v>
          </cell>
          <cell r="I74" t="str">
            <v>SFIN</v>
          </cell>
          <cell r="J74" t="str">
            <v>SECTOR PLANEAC. Y FINANZAS</v>
          </cell>
          <cell r="K74" t="str">
            <v>260204</v>
          </cell>
          <cell r="L74" t="str">
            <v>26</v>
          </cell>
          <cell r="M74" t="str">
            <v>02</v>
          </cell>
          <cell r="N74" t="str">
            <v>04</v>
          </cell>
        </row>
        <row r="75">
          <cell r="A75" t="str">
            <v>G223</v>
          </cell>
          <cell r="B75" t="str">
            <v>Depto. De Contabilidad de Ingresos</v>
          </cell>
          <cell r="C75" t="str">
            <v>G220</v>
          </cell>
          <cell r="D75" t="str">
            <v>DIR. DE CONTABILIDAD</v>
          </cell>
          <cell r="E75" t="str">
            <v>1FIN</v>
          </cell>
          <cell r="F75" t="str">
            <v>SRIA. DE PLANEAC. Y FINANZAS</v>
          </cell>
          <cell r="G75" t="str">
            <v>1FIN</v>
          </cell>
          <cell r="H75" t="str">
            <v>SRIA. DE PLANEAC. Y FINANZAS</v>
          </cell>
          <cell r="I75" t="str">
            <v>SFIN</v>
          </cell>
          <cell r="J75" t="str">
            <v>SECTOR PLANEAC. Y FINANZAS</v>
          </cell>
          <cell r="K75" t="str">
            <v>260201</v>
          </cell>
          <cell r="L75" t="str">
            <v>26</v>
          </cell>
          <cell r="M75" t="str">
            <v>02</v>
          </cell>
          <cell r="N75" t="str">
            <v>01</v>
          </cell>
        </row>
        <row r="76">
          <cell r="A76" t="str">
            <v>G241</v>
          </cell>
          <cell r="B76" t="str">
            <v>Ofna. del C. Director del Org. De Control Interno.</v>
          </cell>
          <cell r="C76" t="str">
            <v>G240</v>
          </cell>
          <cell r="D76" t="str">
            <v>ORGANO INTERNO DE CONTROL</v>
          </cell>
          <cell r="E76" t="str">
            <v>1FIN</v>
          </cell>
          <cell r="F76" t="str">
            <v>SRIA. DE PLANEAC. Y FINANZAS</v>
          </cell>
          <cell r="G76" t="str">
            <v>1FIN</v>
          </cell>
          <cell r="H76" t="str">
            <v>SRIA. DE PLANEAC. Y FINANZAS</v>
          </cell>
          <cell r="I76" t="str">
            <v>SFIN</v>
          </cell>
          <cell r="J76" t="str">
            <v>SECTOR PLANEAC. Y FINANZAS</v>
          </cell>
          <cell r="K76" t="str">
            <v>260301</v>
          </cell>
          <cell r="L76" t="str">
            <v>26</v>
          </cell>
          <cell r="M76" t="str">
            <v>03</v>
          </cell>
          <cell r="N76" t="str">
            <v>01</v>
          </cell>
        </row>
        <row r="77">
          <cell r="A77" t="str">
            <v>G261</v>
          </cell>
          <cell r="B77" t="str">
            <v>Ofna. del C. Dir. De Informática</v>
          </cell>
          <cell r="C77" t="str">
            <v>G260</v>
          </cell>
          <cell r="D77" t="str">
            <v>DIR. DE INFORMATICA</v>
          </cell>
          <cell r="E77" t="str">
            <v>1FIN</v>
          </cell>
          <cell r="F77" t="str">
            <v>SRIA. DE PLANEAC. Y FINANZAS</v>
          </cell>
          <cell r="G77" t="str">
            <v>1FIN</v>
          </cell>
          <cell r="H77" t="str">
            <v>SRIA. DE PLANEAC. Y FINANZAS</v>
          </cell>
          <cell r="I77" t="str">
            <v>SFIN</v>
          </cell>
          <cell r="J77" t="str">
            <v>SECTOR PLANEAC. Y FINANZAS</v>
          </cell>
          <cell r="K77" t="str">
            <v>260403</v>
          </cell>
          <cell r="L77" t="str">
            <v>26</v>
          </cell>
          <cell r="M77" t="str">
            <v>04</v>
          </cell>
          <cell r="N77" t="str">
            <v>03</v>
          </cell>
        </row>
        <row r="78">
          <cell r="A78" t="str">
            <v>G262</v>
          </cell>
          <cell r="B78" t="str">
            <v>Depto. De Administración de Sistemas</v>
          </cell>
          <cell r="C78" t="str">
            <v>G260</v>
          </cell>
          <cell r="D78" t="str">
            <v>DIR. DE INFORMATICA</v>
          </cell>
          <cell r="E78" t="str">
            <v>1FIN</v>
          </cell>
          <cell r="F78" t="str">
            <v>SRIA. DE PLANEAC. Y FINANZAS</v>
          </cell>
          <cell r="G78" t="str">
            <v>1FIN</v>
          </cell>
          <cell r="H78" t="str">
            <v>SRIA. DE PLANEAC. Y FINANZAS</v>
          </cell>
          <cell r="I78" t="str">
            <v>SFIN</v>
          </cell>
          <cell r="J78" t="str">
            <v>SECTOR PLANEAC. Y FINANZAS</v>
          </cell>
          <cell r="K78" t="str">
            <v>260403</v>
          </cell>
          <cell r="L78" t="str">
            <v>26</v>
          </cell>
          <cell r="M78" t="str">
            <v>04</v>
          </cell>
          <cell r="N78" t="str">
            <v>03</v>
          </cell>
        </row>
        <row r="79">
          <cell r="A79" t="str">
            <v>G264</v>
          </cell>
          <cell r="B79" t="str">
            <v>Depto. De Desarrollo de Sistemas de Información</v>
          </cell>
          <cell r="C79" t="str">
            <v>G260</v>
          </cell>
          <cell r="D79" t="str">
            <v>DIR. DE INFORMATICA</v>
          </cell>
          <cell r="E79" t="str">
            <v>1FIN</v>
          </cell>
          <cell r="F79" t="str">
            <v>SRIA. DE PLANEAC. Y FINANZAS</v>
          </cell>
          <cell r="G79" t="str">
            <v>1FIN</v>
          </cell>
          <cell r="H79" t="str">
            <v>SRIA. DE PLANEAC. Y FINANZAS</v>
          </cell>
          <cell r="I79" t="str">
            <v>SFIN</v>
          </cell>
          <cell r="J79" t="str">
            <v>SECTOR PLANEAC. Y FINANZAS</v>
          </cell>
          <cell r="K79" t="str">
            <v>260402</v>
          </cell>
          <cell r="L79" t="str">
            <v>26</v>
          </cell>
          <cell r="M79" t="str">
            <v>04</v>
          </cell>
          <cell r="N79" t="str">
            <v>02</v>
          </cell>
        </row>
        <row r="80">
          <cell r="A80" t="str">
            <v>G284</v>
          </cell>
          <cell r="B80" t="str">
            <v>Banobras</v>
          </cell>
          <cell r="C80" t="str">
            <v>G280</v>
          </cell>
          <cell r="D80" t="str">
            <v>DEUDA PUBLICA</v>
          </cell>
          <cell r="E80" t="str">
            <v>1FIN</v>
          </cell>
          <cell r="F80" t="str">
            <v>SRIA. DE PLANEAC. Y FINANZAS</v>
          </cell>
          <cell r="G80" t="str">
            <v>1FIN</v>
          </cell>
          <cell r="H80" t="str">
            <v>SRIA. DE PLANEAC. Y FINANZAS</v>
          </cell>
          <cell r="I80" t="str">
            <v>SFIN</v>
          </cell>
          <cell r="J80" t="str">
            <v>SECTOR PLANEAC. Y FINANZAS</v>
          </cell>
          <cell r="K80" t="str">
            <v>260204</v>
          </cell>
          <cell r="L80" t="str">
            <v>26</v>
          </cell>
          <cell r="M80" t="str">
            <v>02</v>
          </cell>
          <cell r="N80" t="str">
            <v>04</v>
          </cell>
        </row>
        <row r="81">
          <cell r="A81" t="str">
            <v>G285</v>
          </cell>
          <cell r="B81" t="str">
            <v>Banco Santander Mexicano</v>
          </cell>
          <cell r="C81" t="str">
            <v>G280</v>
          </cell>
          <cell r="D81" t="str">
            <v>DEUDA PUBLICA</v>
          </cell>
          <cell r="E81" t="str">
            <v>1FIN</v>
          </cell>
          <cell r="F81" t="str">
            <v>SRIA. DE PLANEAC. Y FINANZAS</v>
          </cell>
          <cell r="G81" t="str">
            <v>1FIN</v>
          </cell>
          <cell r="H81" t="str">
            <v>SRIA. DE PLANEAC. Y FINANZAS</v>
          </cell>
          <cell r="I81" t="str">
            <v>SFIN</v>
          </cell>
          <cell r="J81" t="str">
            <v>SECTOR PLANEAC. Y FINANZAS</v>
          </cell>
          <cell r="K81" t="str">
            <v>260204</v>
          </cell>
          <cell r="L81" t="str">
            <v>26</v>
          </cell>
          <cell r="M81" t="str">
            <v>02</v>
          </cell>
          <cell r="N81" t="str">
            <v>04</v>
          </cell>
        </row>
        <row r="82">
          <cell r="A82" t="str">
            <v>G286</v>
          </cell>
          <cell r="B82" t="str">
            <v>DEXIA</v>
          </cell>
          <cell r="C82" t="str">
            <v>G280</v>
          </cell>
          <cell r="D82" t="str">
            <v>DEUDA PUBLICA</v>
          </cell>
          <cell r="E82" t="str">
            <v>1FIN</v>
          </cell>
          <cell r="F82" t="str">
            <v>SRIA. DE PLANEAC. Y FINANZAS</v>
          </cell>
          <cell r="G82" t="str">
            <v>1FIN</v>
          </cell>
          <cell r="H82" t="str">
            <v>SRIA. DE PLANEAC. Y FINANZAS</v>
          </cell>
          <cell r="I82" t="str">
            <v>SFIN</v>
          </cell>
          <cell r="J82" t="str">
            <v>SECTOR PLANEAC. Y FINANZAS</v>
          </cell>
          <cell r="K82" t="str">
            <v>260204</v>
          </cell>
          <cell r="L82" t="str">
            <v>26</v>
          </cell>
          <cell r="M82" t="str">
            <v>02</v>
          </cell>
          <cell r="N82" t="str">
            <v>04</v>
          </cell>
        </row>
        <row r="83">
          <cell r="A83" t="str">
            <v>G291</v>
          </cell>
          <cell r="B83" t="str">
            <v>Ofna. del C. Director Administrativo</v>
          </cell>
          <cell r="C83" t="str">
            <v>G290</v>
          </cell>
          <cell r="D83" t="str">
            <v>Ofna. del C. Dir. Administrativo</v>
          </cell>
          <cell r="E83" t="str">
            <v>1FIN</v>
          </cell>
          <cell r="F83" t="str">
            <v>SRIA. DE PLANEAC. Y FINANZAS</v>
          </cell>
          <cell r="G83" t="str">
            <v>1FIN</v>
          </cell>
          <cell r="H83" t="str">
            <v>SRIA. DE PLANEAC. Y FINANZAS</v>
          </cell>
          <cell r="I83" t="str">
            <v>SFIN</v>
          </cell>
          <cell r="J83" t="str">
            <v>SECTOR PLANEAC. Y FINANZAS</v>
          </cell>
          <cell r="K83" t="str">
            <v>260402</v>
          </cell>
          <cell r="L83" t="str">
            <v>26</v>
          </cell>
          <cell r="M83" t="str">
            <v>04</v>
          </cell>
          <cell r="N83" t="str">
            <v>02</v>
          </cell>
        </row>
        <row r="84">
          <cell r="A84" t="str">
            <v>G351</v>
          </cell>
          <cell r="B84" t="str">
            <v xml:space="preserve">Regularizacion de Predios </v>
          </cell>
          <cell r="C84" t="str">
            <v xml:space="preserve">G350 </v>
          </cell>
          <cell r="D84" t="str">
            <v>PROG. ESP. DE PLANEAC. Y FINANZAS</v>
          </cell>
          <cell r="E84" t="str">
            <v>1FIN</v>
          </cell>
          <cell r="F84" t="str">
            <v>SRIA. DE PLANEAC. Y FINANZAS</v>
          </cell>
          <cell r="G84" t="str">
            <v>1FIN</v>
          </cell>
          <cell r="H84" t="str">
            <v>SRIA. DE PLANEAC. Y FINANZAS</v>
          </cell>
          <cell r="I84" t="str">
            <v>SFIN</v>
          </cell>
          <cell r="J84" t="str">
            <v>SECTOR PLANEAC. Y FINANZAS</v>
          </cell>
          <cell r="K84" t="str">
            <v>210204</v>
          </cell>
          <cell r="L84" t="str">
            <v>21</v>
          </cell>
          <cell r="M84" t="str">
            <v>02</v>
          </cell>
          <cell r="N84" t="str">
            <v>04</v>
          </cell>
        </row>
        <row r="85">
          <cell r="A85" t="str">
            <v>G352</v>
          </cell>
          <cell r="B85" t="str">
            <v>Proyecto de Modernización de Informática</v>
          </cell>
          <cell r="C85" t="str">
            <v xml:space="preserve">G350 </v>
          </cell>
          <cell r="D85" t="str">
            <v>PROG. ESP. DE PLANEAC. Y FINANZAS</v>
          </cell>
          <cell r="E85" t="str">
            <v>1FIN</v>
          </cell>
          <cell r="F85" t="str">
            <v>SRIA. DE PLANEAC. Y FINANZAS</v>
          </cell>
          <cell r="G85" t="str">
            <v>1FIN</v>
          </cell>
          <cell r="H85" t="str">
            <v>SRIA. DE PLANEAC. Y FINANZAS</v>
          </cell>
          <cell r="I85" t="str">
            <v>SFIN</v>
          </cell>
          <cell r="J85" t="str">
            <v>SECTOR PLANEAC. Y FINANZAS</v>
          </cell>
          <cell r="K85" t="str">
            <v>260403</v>
          </cell>
          <cell r="L85" t="str">
            <v>26</v>
          </cell>
          <cell r="M85" t="str">
            <v>04</v>
          </cell>
          <cell r="N85" t="str">
            <v>03</v>
          </cell>
        </row>
        <row r="86">
          <cell r="A86" t="str">
            <v>G353</v>
          </cell>
          <cell r="B86" t="str">
            <v>Programa de Control Vehicular</v>
          </cell>
          <cell r="C86" t="str">
            <v xml:space="preserve">G350 </v>
          </cell>
          <cell r="D86" t="str">
            <v>PROG. ESP. DE PLANEAC. Y FINANZAS</v>
          </cell>
          <cell r="E86" t="str">
            <v>1FIN</v>
          </cell>
          <cell r="F86" t="str">
            <v>SRIA. DE PLANEAC. Y FINANZAS</v>
          </cell>
          <cell r="G86" t="str">
            <v>1FIN</v>
          </cell>
          <cell r="H86" t="str">
            <v>SRIA. DE PLANEAC. Y FINANZAS</v>
          </cell>
          <cell r="I86" t="str">
            <v>SFIN</v>
          </cell>
          <cell r="J86" t="str">
            <v>SECTOR PLANEAC. Y FINANZAS</v>
          </cell>
          <cell r="K86" t="str">
            <v>260203</v>
          </cell>
          <cell r="L86" t="str">
            <v>26</v>
          </cell>
          <cell r="M86" t="str">
            <v>02</v>
          </cell>
          <cell r="N86" t="str">
            <v>03</v>
          </cell>
        </row>
        <row r="87">
          <cell r="A87" t="str">
            <v>G354</v>
          </cell>
          <cell r="B87" t="str">
            <v>Notificación y Cobranza</v>
          </cell>
          <cell r="C87" t="str">
            <v xml:space="preserve">G350 </v>
          </cell>
          <cell r="D87" t="str">
            <v>PROG. ESP. DE PLANEAC. Y FINANZAS</v>
          </cell>
          <cell r="E87" t="str">
            <v>1FIN</v>
          </cell>
          <cell r="F87" t="str">
            <v>SRIA. DE PLANEAC. Y FINANZAS</v>
          </cell>
          <cell r="G87" t="str">
            <v>1FIN</v>
          </cell>
          <cell r="H87" t="str">
            <v>SRIA. DE PLANEAC. Y FINANZAS</v>
          </cell>
          <cell r="I87" t="str">
            <v>SFIN</v>
          </cell>
          <cell r="J87" t="str">
            <v>SECTOR PLANEAC. Y FINANZAS</v>
          </cell>
          <cell r="K87" t="str">
            <v>260203</v>
          </cell>
          <cell r="L87" t="str">
            <v>26</v>
          </cell>
          <cell r="M87" t="str">
            <v>02</v>
          </cell>
          <cell r="N87" t="str">
            <v>03</v>
          </cell>
        </row>
        <row r="88">
          <cell r="A88" t="str">
            <v>G401</v>
          </cell>
          <cell r="B88" t="str">
            <v>Ofna. del C. Coord. De COPLADEQ</v>
          </cell>
          <cell r="C88" t="str">
            <v>G400</v>
          </cell>
          <cell r="D88" t="str">
            <v>OFNA. DEL C. COORDINADOR OPERATIVO</v>
          </cell>
          <cell r="E88" t="str">
            <v>2FCQ</v>
          </cell>
          <cell r="F88" t="str">
            <v>COPLADEQ</v>
          </cell>
          <cell r="G88" t="str">
            <v>2FIN</v>
          </cell>
          <cell r="H88" t="str">
            <v>ORG. DESCONC. SECTOR PLAN. Y FIN.</v>
          </cell>
          <cell r="I88" t="str">
            <v>SFIN</v>
          </cell>
          <cell r="J88" t="str">
            <v>SECTOR PLANEAC. Y FINANZAS</v>
          </cell>
          <cell r="K88" t="str">
            <v>210406</v>
          </cell>
          <cell r="L88" t="str">
            <v>21</v>
          </cell>
          <cell r="M88" t="str">
            <v>04</v>
          </cell>
          <cell r="N88" t="str">
            <v>06</v>
          </cell>
        </row>
        <row r="89">
          <cell r="A89" t="str">
            <v>G402</v>
          </cell>
          <cell r="B89" t="str">
            <v>Depto. Administrativo COPLADEQ</v>
          </cell>
          <cell r="C89" t="str">
            <v>G400</v>
          </cell>
          <cell r="D89" t="str">
            <v>OFNA. DEL C. COORDINADOR OPERATIVO</v>
          </cell>
          <cell r="E89" t="str">
            <v>2FCQ</v>
          </cell>
          <cell r="F89" t="str">
            <v>COPLADEQ</v>
          </cell>
          <cell r="G89" t="str">
            <v>2FIN</v>
          </cell>
          <cell r="H89" t="str">
            <v>ORG. DESCONC. SECTOR PLAN. Y FIN.</v>
          </cell>
          <cell r="I89" t="str">
            <v>SFIN</v>
          </cell>
          <cell r="J89" t="str">
            <v>SECTOR PLANEAC. Y FINANZAS</v>
          </cell>
          <cell r="K89" t="str">
            <v>260402</v>
          </cell>
          <cell r="L89" t="str">
            <v>26</v>
          </cell>
          <cell r="M89" t="str">
            <v>04</v>
          </cell>
          <cell r="N89" t="str">
            <v>02</v>
          </cell>
        </row>
        <row r="90">
          <cell r="A90" t="str">
            <v>G421</v>
          </cell>
          <cell r="B90" t="str">
            <v>Ofna. del C. Coord. Cons. Concert. Ciud.</v>
          </cell>
          <cell r="C90" t="str">
            <v>G420</v>
          </cell>
          <cell r="D90" t="str">
            <v>COORD. CONS. CONCERT. CIUDADANA</v>
          </cell>
          <cell r="E90" t="str">
            <v>2FCQ</v>
          </cell>
          <cell r="F90" t="str">
            <v>COPLADEQ</v>
          </cell>
          <cell r="G90" t="str">
            <v>2FIN</v>
          </cell>
          <cell r="H90" t="str">
            <v>ORG. DESCONC. SECTOR PLAN. Y FIN.</v>
          </cell>
          <cell r="I90" t="str">
            <v>SFIN</v>
          </cell>
          <cell r="J90" t="str">
            <v>SECTOR PLANEAC. Y FINANZAS</v>
          </cell>
          <cell r="K90" t="str">
            <v>210406</v>
          </cell>
          <cell r="L90" t="str">
            <v>21</v>
          </cell>
          <cell r="M90" t="str">
            <v>04</v>
          </cell>
          <cell r="N90" t="str">
            <v>06</v>
          </cell>
        </row>
        <row r="91">
          <cell r="A91" t="str">
            <v>G461</v>
          </cell>
          <cell r="B91" t="str">
            <v>Ofna. del C. Dir de Programas Fid. 1350</v>
          </cell>
          <cell r="C91" t="str">
            <v>G460</v>
          </cell>
          <cell r="D91" t="str">
            <v>DIR. DE PROGRAMAS</v>
          </cell>
          <cell r="E91" t="str">
            <v>2FFA</v>
          </cell>
          <cell r="F91" t="str">
            <v>FIDEICOMISO 1350</v>
          </cell>
          <cell r="G91" t="str">
            <v>2FIN</v>
          </cell>
          <cell r="H91" t="str">
            <v>ORG. DESCONC. SECTOR PLAN. Y FIN.</v>
          </cell>
          <cell r="I91" t="str">
            <v>SFIN</v>
          </cell>
          <cell r="J91" t="str">
            <v>SECTOR PLANEAC. Y FINANZAS</v>
          </cell>
          <cell r="K91" t="str">
            <v>250503</v>
          </cell>
          <cell r="L91" t="str">
            <v>25</v>
          </cell>
          <cell r="M91" t="str">
            <v>05</v>
          </cell>
          <cell r="N91" t="str">
            <v>03</v>
          </cell>
        </row>
        <row r="92">
          <cell r="A92" t="str">
            <v>G481</v>
          </cell>
          <cell r="B92" t="str">
            <v>Ofna. del C. Dir. De Prog. FOGAESEQ</v>
          </cell>
          <cell r="C92" t="str">
            <v>G480</v>
          </cell>
          <cell r="D92" t="str">
            <v>DIR. DE PROGRAMAS</v>
          </cell>
          <cell r="E92" t="str">
            <v>2FFG</v>
          </cell>
          <cell r="F92" t="str">
            <v>FOGAESEQ</v>
          </cell>
          <cell r="G92" t="str">
            <v>2FIN</v>
          </cell>
          <cell r="H92" t="str">
            <v>ORG. DESCONC. SECTOR PLAN. Y FIN.</v>
          </cell>
          <cell r="I92" t="str">
            <v>SFIN</v>
          </cell>
          <cell r="J92" t="str">
            <v>SECTOR PLANEAC. Y FINANZAS</v>
          </cell>
          <cell r="K92" t="str">
            <v>230404</v>
          </cell>
          <cell r="L92" t="str">
            <v>23</v>
          </cell>
          <cell r="M92" t="str">
            <v>04</v>
          </cell>
          <cell r="N92" t="str">
            <v>04</v>
          </cell>
        </row>
        <row r="93">
          <cell r="A93" t="str">
            <v>I001</v>
          </cell>
          <cell r="B93" t="str">
            <v>Ofna. del C. Srio. De la Contraloria</v>
          </cell>
          <cell r="C93" t="str">
            <v>I000</v>
          </cell>
          <cell r="D93" t="str">
            <v>OFNA. DEL C. SRIO. DE LA CONTRALORIA</v>
          </cell>
          <cell r="E93" t="str">
            <v>1CON</v>
          </cell>
          <cell r="F93" t="str">
            <v>SRIA. DE LA CONTRALORIA</v>
          </cell>
          <cell r="G93" t="str">
            <v>1CON</v>
          </cell>
          <cell r="H93" t="str">
            <v>SRIA. DE LA CONTRALORIA</v>
          </cell>
          <cell r="I93" t="str">
            <v>SCON</v>
          </cell>
          <cell r="J93" t="str">
            <v>SECTOR CONTRALORIA</v>
          </cell>
          <cell r="K93" t="str">
            <v>260503</v>
          </cell>
          <cell r="L93" t="str">
            <v>26</v>
          </cell>
          <cell r="M93" t="str">
            <v>05</v>
          </cell>
          <cell r="N93" t="str">
            <v>03</v>
          </cell>
        </row>
        <row r="94">
          <cell r="A94" t="str">
            <v>I002</v>
          </cell>
          <cell r="B94" t="str">
            <v>Unidad de Apoyo Admvo de Contraloria.</v>
          </cell>
          <cell r="C94" t="str">
            <v>I000</v>
          </cell>
          <cell r="D94" t="str">
            <v>OFNA. DEL C. SRIO. DE LA CONTRALORIA</v>
          </cell>
          <cell r="E94" t="str">
            <v>1CON</v>
          </cell>
          <cell r="F94" t="str">
            <v>SRIA. DE LA CONTRALORIA</v>
          </cell>
          <cell r="G94" t="str">
            <v>1CON</v>
          </cell>
          <cell r="H94" t="str">
            <v>SRIA. DE LA CONTRALORIA</v>
          </cell>
          <cell r="I94" t="str">
            <v>SCON</v>
          </cell>
          <cell r="J94" t="str">
            <v>SECTOR CONTRALORIA</v>
          </cell>
          <cell r="K94" t="str">
            <v>260402</v>
          </cell>
          <cell r="L94" t="str">
            <v>26</v>
          </cell>
          <cell r="M94" t="str">
            <v>04</v>
          </cell>
          <cell r="N94" t="str">
            <v>02</v>
          </cell>
        </row>
        <row r="95">
          <cell r="A95" t="str">
            <v>I003</v>
          </cell>
          <cell r="B95" t="str">
            <v>Depto.de Informática de Contraloria</v>
          </cell>
          <cell r="C95" t="str">
            <v>I000</v>
          </cell>
          <cell r="D95" t="str">
            <v>OFNA. DEL C. SRIO. DE LA CONTRALORIA</v>
          </cell>
          <cell r="E95" t="str">
            <v>1CON</v>
          </cell>
          <cell r="F95" t="str">
            <v>SRIA. DE LA CONTRALORIA</v>
          </cell>
          <cell r="G95" t="str">
            <v>1CON</v>
          </cell>
          <cell r="H95" t="str">
            <v>SRIA. DE LA CONTRALORIA</v>
          </cell>
          <cell r="I95" t="str">
            <v>SCON</v>
          </cell>
          <cell r="J95" t="str">
            <v>SECTOR CONTRALORIA</v>
          </cell>
          <cell r="K95" t="str">
            <v>260403</v>
          </cell>
          <cell r="L95" t="str">
            <v>26</v>
          </cell>
          <cell r="M95" t="str">
            <v>04</v>
          </cell>
          <cell r="N95" t="str">
            <v>03</v>
          </cell>
        </row>
        <row r="96">
          <cell r="A96" t="str">
            <v>I021</v>
          </cell>
          <cell r="B96" t="str">
            <v>Ofna. del C. Dir. Juridico y Atenc. Ciudadana</v>
          </cell>
          <cell r="C96" t="str">
            <v>I020</v>
          </cell>
          <cell r="D96" t="str">
            <v>DIR. JURIDICA Y ATENC. A LA CIUDADANIA</v>
          </cell>
          <cell r="E96" t="str">
            <v>1CON</v>
          </cell>
          <cell r="F96" t="str">
            <v>SRIA. DE LA CONTRALORIA</v>
          </cell>
          <cell r="G96" t="str">
            <v>1CON</v>
          </cell>
          <cell r="H96" t="str">
            <v>SRIA. DE LA CONTRALORIA</v>
          </cell>
          <cell r="I96" t="str">
            <v>SCON</v>
          </cell>
          <cell r="J96" t="str">
            <v>SECTOR CONTRALORIA</v>
          </cell>
          <cell r="K96" t="str">
            <v>260401</v>
          </cell>
          <cell r="L96" t="str">
            <v>26</v>
          </cell>
          <cell r="M96" t="str">
            <v>04</v>
          </cell>
          <cell r="N96" t="str">
            <v>01</v>
          </cell>
        </row>
        <row r="97">
          <cell r="A97" t="str">
            <v>I023</v>
          </cell>
          <cell r="B97" t="str">
            <v>Depto. De Atenc. Ciudadana y Quejas</v>
          </cell>
          <cell r="C97" t="str">
            <v>I020</v>
          </cell>
          <cell r="D97" t="str">
            <v>DIR. JURIDICA Y ATENC. A LA CIUDADANIA</v>
          </cell>
          <cell r="E97" t="str">
            <v>1CON</v>
          </cell>
          <cell r="F97" t="str">
            <v>SRIA. DE LA CONTRALORIA</v>
          </cell>
          <cell r="G97" t="str">
            <v>1CON</v>
          </cell>
          <cell r="H97" t="str">
            <v>SRIA. DE LA CONTRALORIA</v>
          </cell>
          <cell r="I97" t="str">
            <v>SCON</v>
          </cell>
          <cell r="J97" t="str">
            <v>SECTOR CONTRALORIA</v>
          </cell>
          <cell r="K97" t="str">
            <v>260405</v>
          </cell>
          <cell r="L97" t="str">
            <v>26</v>
          </cell>
          <cell r="M97" t="str">
            <v>04</v>
          </cell>
          <cell r="N97" t="str">
            <v>05</v>
          </cell>
        </row>
        <row r="98">
          <cell r="A98" t="str">
            <v>I024</v>
          </cell>
          <cell r="B98" t="str">
            <v>Depto. De Resp. Y Situac. Patrimonial</v>
          </cell>
          <cell r="C98" t="str">
            <v>I020</v>
          </cell>
          <cell r="D98" t="str">
            <v>DIR. JURIDICA Y ATENC. A LA CIUDADANIA</v>
          </cell>
          <cell r="E98" t="str">
            <v>1CON</v>
          </cell>
          <cell r="F98" t="str">
            <v>SRIA. DE LA CONTRALORIA</v>
          </cell>
          <cell r="G98" t="str">
            <v>1CON</v>
          </cell>
          <cell r="H98" t="str">
            <v>SRIA. DE LA CONTRALORIA</v>
          </cell>
          <cell r="I98" t="str">
            <v>SCON</v>
          </cell>
          <cell r="J98" t="str">
            <v>SECTOR CONTRALORIA</v>
          </cell>
          <cell r="K98" t="str">
            <v>260503</v>
          </cell>
          <cell r="L98" t="str">
            <v>26</v>
          </cell>
          <cell r="M98" t="str">
            <v>05</v>
          </cell>
          <cell r="N98" t="str">
            <v>03</v>
          </cell>
        </row>
        <row r="99">
          <cell r="A99" t="str">
            <v>I041</v>
          </cell>
          <cell r="B99" t="str">
            <v>Ofna. del C. Dir. De Auditoría</v>
          </cell>
          <cell r="C99" t="str">
            <v>I040</v>
          </cell>
          <cell r="D99" t="str">
            <v>DIR. DE AUDITORIA</v>
          </cell>
          <cell r="E99" t="str">
            <v>1CON</v>
          </cell>
          <cell r="F99" t="str">
            <v>SRIA. DE LA CONTRALORIA</v>
          </cell>
          <cell r="G99" t="str">
            <v>1CON</v>
          </cell>
          <cell r="H99" t="str">
            <v>SRIA. DE LA CONTRALORIA</v>
          </cell>
          <cell r="I99" t="str">
            <v>SCON</v>
          </cell>
          <cell r="J99" t="str">
            <v>SECTOR CONTRALORIA</v>
          </cell>
          <cell r="K99" t="str">
            <v>260302</v>
          </cell>
          <cell r="L99" t="str">
            <v>26</v>
          </cell>
          <cell r="M99" t="str">
            <v>03</v>
          </cell>
          <cell r="N99" t="str">
            <v>02</v>
          </cell>
        </row>
        <row r="100">
          <cell r="A100" t="str">
            <v>I061</v>
          </cell>
          <cell r="B100" t="str">
            <v>Ofna. del C. Dir. De Prevenc. Y Evaluac.</v>
          </cell>
          <cell r="C100" t="str">
            <v>I060</v>
          </cell>
          <cell r="D100" t="str">
            <v>DIR. DE PREVENC. Y EVALUACION</v>
          </cell>
          <cell r="E100" t="str">
            <v>1CON</v>
          </cell>
          <cell r="F100" t="str">
            <v>SRIA. DE LA CONTRALORIA</v>
          </cell>
          <cell r="G100" t="str">
            <v>1CON</v>
          </cell>
          <cell r="H100" t="str">
            <v>SRIA. DE LA CONTRALORIA</v>
          </cell>
          <cell r="I100" t="str">
            <v>SCON</v>
          </cell>
          <cell r="J100" t="str">
            <v>SECTOR CONTRALORIA</v>
          </cell>
          <cell r="K100" t="str">
            <v>260503</v>
          </cell>
          <cell r="L100" t="str">
            <v>26</v>
          </cell>
          <cell r="M100" t="str">
            <v>05</v>
          </cell>
          <cell r="N100" t="str">
            <v>03</v>
          </cell>
        </row>
        <row r="101">
          <cell r="A101" t="str">
            <v>I064</v>
          </cell>
          <cell r="B101" t="str">
            <v>Depto. De Contraloría Social</v>
          </cell>
          <cell r="C101" t="str">
            <v>I060</v>
          </cell>
          <cell r="D101" t="str">
            <v>DIR. DE PREVENC. Y EVALUACION</v>
          </cell>
          <cell r="E101" t="str">
            <v>1CON</v>
          </cell>
          <cell r="F101" t="str">
            <v>SRIA. DE LA CONTRALORIA</v>
          </cell>
          <cell r="G101" t="str">
            <v>1CON</v>
          </cell>
          <cell r="H101" t="str">
            <v>SRIA. DE LA CONTRALORIA</v>
          </cell>
          <cell r="I101" t="str">
            <v>SCON</v>
          </cell>
          <cell r="J101" t="str">
            <v>SECTOR CONTRALORIA</v>
          </cell>
          <cell r="K101" t="str">
            <v>260405</v>
          </cell>
          <cell r="L101" t="str">
            <v>26</v>
          </cell>
          <cell r="M101" t="str">
            <v>04</v>
          </cell>
          <cell r="N101" t="str">
            <v>05</v>
          </cell>
        </row>
        <row r="102">
          <cell r="A102" t="str">
            <v>I066</v>
          </cell>
          <cell r="B102" t="str">
            <v>Depto. De Simplific. Administrativa</v>
          </cell>
          <cell r="C102" t="str">
            <v>I060</v>
          </cell>
          <cell r="D102" t="str">
            <v>DIR. DE PREVENC. Y EVALUACION</v>
          </cell>
          <cell r="E102" t="str">
            <v>1CON</v>
          </cell>
          <cell r="F102" t="str">
            <v>SRIA. DE LA CONTRALORIA</v>
          </cell>
          <cell r="G102" t="str">
            <v>1CON</v>
          </cell>
          <cell r="H102" t="str">
            <v>SRIA. DE LA CONTRALORIA</v>
          </cell>
          <cell r="I102" t="str">
            <v>SCON</v>
          </cell>
          <cell r="J102" t="str">
            <v>SECTOR CONTRALORIA</v>
          </cell>
          <cell r="K102" t="str">
            <v>260403</v>
          </cell>
          <cell r="L102" t="str">
            <v>26</v>
          </cell>
          <cell r="M102" t="str">
            <v>04</v>
          </cell>
          <cell r="N102" t="str">
            <v>03</v>
          </cell>
        </row>
        <row r="103">
          <cell r="A103" t="str">
            <v>I201</v>
          </cell>
          <cell r="B103" t="str">
            <v>Ofna. del Vocal Ejecutivo UAIP</v>
          </cell>
          <cell r="C103" t="str">
            <v>I200</v>
          </cell>
          <cell r="D103" t="str">
            <v>OFNA. DEL C. VOCAL EJECUTICO</v>
          </cell>
          <cell r="E103" t="str">
            <v>2CAI</v>
          </cell>
          <cell r="F103" t="str">
            <v>UNIDAD DE ACCESO A LA INF. PUB. DEL PODER EJEC.</v>
          </cell>
          <cell r="G103" t="str">
            <v>2CON</v>
          </cell>
          <cell r="H103" t="str">
            <v>ORG. DESCONC. SECTOR CONTRALORIA</v>
          </cell>
          <cell r="I103" t="str">
            <v>SCON</v>
          </cell>
          <cell r="J103" t="str">
            <v>SECTOR CONTRALORIA</v>
          </cell>
          <cell r="K103" t="str">
            <v>260304</v>
          </cell>
          <cell r="L103" t="str">
            <v>26</v>
          </cell>
          <cell r="M103" t="str">
            <v>03</v>
          </cell>
          <cell r="N103" t="str">
            <v>04</v>
          </cell>
        </row>
        <row r="104">
          <cell r="A104" t="str">
            <v>K001</v>
          </cell>
          <cell r="B104" t="str">
            <v>Ofna. del C. Srio. De Des. Sustent.</v>
          </cell>
          <cell r="C104" t="str">
            <v>K000</v>
          </cell>
          <cell r="D104" t="str">
            <v>OFNA. DEL C. SRIO. DES. SUSTENT.</v>
          </cell>
          <cell r="E104" t="str">
            <v>1DES</v>
          </cell>
          <cell r="F104" t="str">
            <v>SRIA. DE DESARROLLO SUSTENTABLE</v>
          </cell>
          <cell r="G104" t="str">
            <v>1DES</v>
          </cell>
          <cell r="H104" t="str">
            <v>SRIA. DE DESARROLLO SUSTENTABLE</v>
          </cell>
          <cell r="I104" t="str">
            <v>SDES</v>
          </cell>
          <cell r="J104" t="str">
            <v>SECTOR DESARROLLO SUSTENTABLE</v>
          </cell>
          <cell r="K104" t="str">
            <v>230102</v>
          </cell>
          <cell r="L104" t="str">
            <v>23</v>
          </cell>
          <cell r="M104" t="str">
            <v>01</v>
          </cell>
          <cell r="N104" t="str">
            <v>02</v>
          </cell>
        </row>
        <row r="105">
          <cell r="A105" t="str">
            <v>K002</v>
          </cell>
          <cell r="B105" t="str">
            <v>Unidad de Apoyo Administrativo</v>
          </cell>
          <cell r="C105" t="str">
            <v>K000</v>
          </cell>
          <cell r="D105" t="str">
            <v>OFNA. DEL C. SRIO. DES. SUSTENT.</v>
          </cell>
          <cell r="E105" t="str">
            <v>1DES</v>
          </cell>
          <cell r="F105" t="str">
            <v>SRIA. DE DESARROLLO SUSTENTABLE</v>
          </cell>
          <cell r="G105" t="str">
            <v>1DES</v>
          </cell>
          <cell r="H105" t="str">
            <v>SRIA. DE DESARROLLO SUSTENTABLE</v>
          </cell>
          <cell r="I105" t="str">
            <v>SDES</v>
          </cell>
          <cell r="J105" t="str">
            <v>SECTOR DESARROLLO SUSTENTABLE</v>
          </cell>
          <cell r="K105" t="str">
            <v>260402</v>
          </cell>
          <cell r="L105" t="str">
            <v>26</v>
          </cell>
          <cell r="M105" t="str">
            <v>04</v>
          </cell>
          <cell r="N105" t="str">
            <v>02</v>
          </cell>
        </row>
        <row r="106">
          <cell r="A106" t="str">
            <v>K003</v>
          </cell>
          <cell r="B106" t="str">
            <v>Unidad de Información y Difusión</v>
          </cell>
          <cell r="C106" t="str">
            <v>K000</v>
          </cell>
          <cell r="D106" t="str">
            <v>OFNA. DEL C. SRIO. DES. SUSTENT.</v>
          </cell>
          <cell r="E106" t="str">
            <v>1DES</v>
          </cell>
          <cell r="F106" t="str">
            <v>SRIA. DE DESARROLLO SUSTENTABLE</v>
          </cell>
          <cell r="G106" t="str">
            <v>1DES</v>
          </cell>
          <cell r="H106" t="str">
            <v>SRIA. DE DESARROLLO SUSTENTABLE</v>
          </cell>
          <cell r="I106" t="str">
            <v>SDES</v>
          </cell>
          <cell r="J106" t="str">
            <v>SECTOR DESARROLLO SUSTENTABLE</v>
          </cell>
          <cell r="K106" t="str">
            <v>230108</v>
          </cell>
          <cell r="L106" t="str">
            <v>23</v>
          </cell>
          <cell r="M106" t="str">
            <v>01</v>
          </cell>
          <cell r="N106" t="str">
            <v>08</v>
          </cell>
        </row>
        <row r="107">
          <cell r="A107" t="str">
            <v>K021</v>
          </cell>
          <cell r="B107" t="str">
            <v>Ofna. del C. Dir. De Estudios y Polit. Econ.</v>
          </cell>
          <cell r="C107" t="str">
            <v>K020</v>
          </cell>
          <cell r="D107" t="str">
            <v>DIR. DE EST. Y POLIT. ECONOMICAS</v>
          </cell>
          <cell r="E107" t="str">
            <v>1DES</v>
          </cell>
          <cell r="F107" t="str">
            <v>SRIA. DE DESARROLLO SUSTENTABLE</v>
          </cell>
          <cell r="G107" t="str">
            <v>1DES</v>
          </cell>
          <cell r="H107" t="str">
            <v>SRIA. DE DESARROLLO SUSTENTABLE</v>
          </cell>
          <cell r="I107" t="str">
            <v>SDES</v>
          </cell>
          <cell r="J107" t="str">
            <v>SECTOR DESARROLLO SUSTENTABLE</v>
          </cell>
          <cell r="K107" t="str">
            <v>230102</v>
          </cell>
          <cell r="L107" t="str">
            <v>23</v>
          </cell>
          <cell r="M107" t="str">
            <v>01</v>
          </cell>
          <cell r="N107" t="str">
            <v>02</v>
          </cell>
        </row>
        <row r="108">
          <cell r="A108" t="str">
            <v>K103</v>
          </cell>
          <cell r="B108" t="str">
            <v>Depto. De Estudios Económicos</v>
          </cell>
          <cell r="C108" t="str">
            <v>K020</v>
          </cell>
          <cell r="D108" t="str">
            <v>DIR. DE EST. Y POLIT. ECONOMICAS</v>
          </cell>
          <cell r="E108" t="str">
            <v>1DES</v>
          </cell>
          <cell r="F108" t="str">
            <v>SRIA. DE DESARROLLO SUSTENTABLE</v>
          </cell>
          <cell r="G108" t="str">
            <v>1DES</v>
          </cell>
          <cell r="H108" t="str">
            <v>SRIA. DE DESARROLLO SUSTENTABLE</v>
          </cell>
          <cell r="I108" t="str">
            <v>SDES</v>
          </cell>
          <cell r="J108" t="str">
            <v>SECTOR DESARROLLO SUSTENTABLE</v>
          </cell>
          <cell r="K108" t="str">
            <v>230102</v>
          </cell>
          <cell r="L108" t="str">
            <v>23</v>
          </cell>
          <cell r="M108" t="str">
            <v>01</v>
          </cell>
          <cell r="N108" t="str">
            <v>02</v>
          </cell>
        </row>
        <row r="109">
          <cell r="A109" t="str">
            <v>K061</v>
          </cell>
          <cell r="B109" t="str">
            <v>Ofna. del C. Subsrio. De Des. Econ.</v>
          </cell>
          <cell r="C109" t="str">
            <v>K060</v>
          </cell>
          <cell r="D109" t="str">
            <v>OFNA. DEL C. SUBSRIO. DE DES.ECON.</v>
          </cell>
          <cell r="E109" t="str">
            <v>1DSD</v>
          </cell>
          <cell r="F109" t="str">
            <v>SUBSRIA. DE DESARROLLO ECONOMICO</v>
          </cell>
          <cell r="G109" t="str">
            <v>1DES</v>
          </cell>
          <cell r="H109" t="str">
            <v>SRIA. DE DESARROLLO SUSTENTABLE</v>
          </cell>
          <cell r="I109" t="str">
            <v>SDES</v>
          </cell>
          <cell r="J109" t="str">
            <v>SECTOR DESARROLLO SUSTENTABLE</v>
          </cell>
          <cell r="K109" t="str">
            <v>230101</v>
          </cell>
          <cell r="L109" t="str">
            <v>23</v>
          </cell>
          <cell r="M109" t="str">
            <v>01</v>
          </cell>
          <cell r="N109" t="str">
            <v>01</v>
          </cell>
        </row>
        <row r="110">
          <cell r="A110" t="str">
            <v>K081</v>
          </cell>
          <cell r="B110" t="str">
            <v>Ofna. del C. Dir. De Fomento Industrial</v>
          </cell>
          <cell r="C110" t="str">
            <v>K080</v>
          </cell>
          <cell r="D110" t="str">
            <v>DIR. DE FOMENTO INDUSTRIAL</v>
          </cell>
          <cell r="E110" t="str">
            <v>1DSD</v>
          </cell>
          <cell r="F110" t="str">
            <v>SUBSRIA. DE DESARROLLO ECONOMICO</v>
          </cell>
          <cell r="G110" t="str">
            <v>1DES</v>
          </cell>
          <cell r="H110" t="str">
            <v>SRIA. DE DESARROLLO SUSTENTABLE</v>
          </cell>
          <cell r="I110" t="str">
            <v>SDES</v>
          </cell>
          <cell r="J110" t="str">
            <v>SECTOR DESARROLLO SUSTENTABLE</v>
          </cell>
          <cell r="K110" t="str">
            <v>230105</v>
          </cell>
          <cell r="L110" t="str">
            <v>23</v>
          </cell>
          <cell r="M110" t="str">
            <v>01</v>
          </cell>
          <cell r="N110" t="str">
            <v>05</v>
          </cell>
        </row>
        <row r="111">
          <cell r="A111" t="str">
            <v>K082</v>
          </cell>
          <cell r="B111" t="str">
            <v>Depto. De Gestión e Infraest. Industrial</v>
          </cell>
          <cell r="C111" t="str">
            <v>K080</v>
          </cell>
          <cell r="D111" t="str">
            <v>DIR. DE FOMENTO INDUSTRIAL</v>
          </cell>
          <cell r="E111" t="str">
            <v>1DSD</v>
          </cell>
          <cell r="F111" t="str">
            <v>SUBSRIA. DE DESARROLLO ECONOMICO</v>
          </cell>
          <cell r="G111" t="str">
            <v>1DES</v>
          </cell>
          <cell r="H111" t="str">
            <v>SRIA. DE DESARROLLO SUSTENTABLE</v>
          </cell>
          <cell r="I111" t="str">
            <v>SDES</v>
          </cell>
          <cell r="J111" t="str">
            <v>SECTOR DESARROLLO SUSTENTABLE</v>
          </cell>
          <cell r="K111" t="str">
            <v>230104</v>
          </cell>
          <cell r="L111" t="str">
            <v>23</v>
          </cell>
          <cell r="M111" t="str">
            <v>01</v>
          </cell>
          <cell r="N111" t="str">
            <v>04</v>
          </cell>
        </row>
        <row r="112">
          <cell r="A112" t="str">
            <v>K101</v>
          </cell>
          <cell r="B112" t="str">
            <v>Ofna. del C. Dir. De Comercio y Est. Econ.</v>
          </cell>
          <cell r="C112" t="str">
            <v>K100</v>
          </cell>
          <cell r="D112" t="str">
            <v>DIR. DE COMERCIO Y EST. ECONOMICOS</v>
          </cell>
          <cell r="E112" t="str">
            <v>1DSD</v>
          </cell>
          <cell r="F112" t="str">
            <v>SUBSRIA. DE DESARROLLO ECONOMICO</v>
          </cell>
          <cell r="G112" t="str">
            <v>1DES</v>
          </cell>
          <cell r="H112" t="str">
            <v>SRIA. DE DESARROLLO SUSTENTABLE</v>
          </cell>
          <cell r="I112" t="str">
            <v>SDES</v>
          </cell>
          <cell r="J112" t="str">
            <v>SECTOR DESARROLLO SUSTENTABLE</v>
          </cell>
          <cell r="K112" t="str">
            <v>230301</v>
          </cell>
          <cell r="L112" t="str">
            <v>23</v>
          </cell>
          <cell r="M112" t="str">
            <v>03</v>
          </cell>
          <cell r="N112" t="str">
            <v>01</v>
          </cell>
        </row>
        <row r="113">
          <cell r="A113" t="str">
            <v>K102</v>
          </cell>
          <cell r="B113" t="str">
            <v>Depto. De Promoción al Comercio Exterior</v>
          </cell>
          <cell r="C113" t="str">
            <v>K100</v>
          </cell>
          <cell r="D113" t="str">
            <v>DIR. DE COMERCIO Y EST. ECONOMICOS</v>
          </cell>
          <cell r="E113" t="str">
            <v>1DSD</v>
          </cell>
          <cell r="F113" t="str">
            <v>SUBSRIA. DE DESARROLLO ECONOMICO</v>
          </cell>
          <cell r="G113" t="str">
            <v>1DES</v>
          </cell>
          <cell r="H113" t="str">
            <v>SRIA. DE DESARROLLO SUSTENTABLE</v>
          </cell>
          <cell r="I113" t="str">
            <v>SDES</v>
          </cell>
          <cell r="J113" t="str">
            <v>SECTOR DESARROLLO SUSTENTABLE</v>
          </cell>
          <cell r="K113" t="str">
            <v>230301</v>
          </cell>
          <cell r="L113" t="str">
            <v>23</v>
          </cell>
          <cell r="M113" t="str">
            <v>03</v>
          </cell>
          <cell r="N113" t="str">
            <v>01</v>
          </cell>
        </row>
        <row r="114">
          <cell r="A114" t="str">
            <v>K121</v>
          </cell>
          <cell r="B114" t="str">
            <v>Ofna. del C. Dir. Des. Regional</v>
          </cell>
          <cell r="C114" t="str">
            <v>K120</v>
          </cell>
          <cell r="D114" t="str">
            <v>DIR. DE DESARROLLO REGIONAL</v>
          </cell>
          <cell r="E114" t="str">
            <v>1DSD</v>
          </cell>
          <cell r="F114" t="str">
            <v>SUBSRIA. DE DESARROLLO ECONOMICO</v>
          </cell>
          <cell r="G114" t="str">
            <v>1DES</v>
          </cell>
          <cell r="H114" t="str">
            <v>SRIA. DE DESARROLLO SUSTENTABLE</v>
          </cell>
          <cell r="I114" t="str">
            <v>SDES</v>
          </cell>
          <cell r="J114" t="str">
            <v>SECTOR DESARROLLO SUSTENTABLE</v>
          </cell>
          <cell r="K114" t="str">
            <v>230408</v>
          </cell>
          <cell r="L114" t="str">
            <v>23</v>
          </cell>
          <cell r="M114" t="str">
            <v>04</v>
          </cell>
          <cell r="N114" t="str">
            <v>08</v>
          </cell>
        </row>
        <row r="115">
          <cell r="A115" t="str">
            <v>K123</v>
          </cell>
          <cell r="B115" t="str">
            <v>Depto. De Desarrollo de Proyectos Productivos</v>
          </cell>
          <cell r="C115" t="str">
            <v>K120</v>
          </cell>
          <cell r="D115" t="str">
            <v>DIR. DE DESARROLLO REGIONAL</v>
          </cell>
          <cell r="E115" t="str">
            <v>1DSD</v>
          </cell>
          <cell r="F115" t="str">
            <v>SUBSRIA. DE DESARROLLO ECONOMICO</v>
          </cell>
          <cell r="G115" t="str">
            <v>1DES</v>
          </cell>
          <cell r="H115" t="str">
            <v>SRIA. DE DESARROLLO SUSTENTABLE</v>
          </cell>
          <cell r="I115" t="str">
            <v>SDES</v>
          </cell>
          <cell r="J115" t="str">
            <v>SECTOR DESARROLLO SUSTENTABLE</v>
          </cell>
          <cell r="K115" t="str">
            <v>230101</v>
          </cell>
          <cell r="L115" t="str">
            <v>23</v>
          </cell>
          <cell r="M115" t="str">
            <v>01</v>
          </cell>
          <cell r="N115" t="str">
            <v>01</v>
          </cell>
        </row>
        <row r="116">
          <cell r="A116" t="str">
            <v>K131</v>
          </cell>
          <cell r="B116" t="str">
            <v>Ofna del Dir. Micro. Peq. Y Med. Empresa</v>
          </cell>
          <cell r="C116" t="str">
            <v>K130</v>
          </cell>
          <cell r="D116" t="str">
            <v>DIR. DE DES. MICRO PEQ. Y MED. EMPRESA</v>
          </cell>
          <cell r="E116" t="str">
            <v>1DSD</v>
          </cell>
          <cell r="F116" t="str">
            <v>SUBSRIA. DE DESARROLLO ECONOMICO</v>
          </cell>
          <cell r="G116" t="str">
            <v>1DES</v>
          </cell>
          <cell r="H116" t="str">
            <v>SRIA. DE DESARROLLO SUSTENTABLE</v>
          </cell>
          <cell r="I116" t="str">
            <v>SDES</v>
          </cell>
          <cell r="J116" t="str">
            <v>SECTOR DESARROLLO SUSTENTABLE</v>
          </cell>
          <cell r="K116" t="str">
            <v>230104</v>
          </cell>
          <cell r="L116" t="str">
            <v>23</v>
          </cell>
          <cell r="M116" t="str">
            <v>01</v>
          </cell>
          <cell r="N116" t="str">
            <v>04</v>
          </cell>
        </row>
        <row r="117">
          <cell r="A117" t="str">
            <v>K141</v>
          </cell>
          <cell r="B117" t="str">
            <v>Ofna. del C. Subsrio del Medio Ambiente</v>
          </cell>
          <cell r="C117" t="str">
            <v>K140</v>
          </cell>
          <cell r="D117" t="str">
            <v>OFNA. DEL C. SUBSRIO. DEL MEDIO AMB.</v>
          </cell>
          <cell r="E117" t="str">
            <v>1DMA</v>
          </cell>
          <cell r="F117" t="str">
            <v>SUBSRIA. DEL MEDIO AMBIENTE</v>
          </cell>
          <cell r="G117" t="str">
            <v>1DES</v>
          </cell>
          <cell r="H117" t="str">
            <v>SRIA. DE DESARROLLO SUSTENTABLE</v>
          </cell>
          <cell r="I117" t="str">
            <v>SDES</v>
          </cell>
          <cell r="J117" t="str">
            <v>SECTOR DESARROLLO SUSTENTABLE</v>
          </cell>
          <cell r="K117" t="str">
            <v>230501</v>
          </cell>
          <cell r="L117" t="str">
            <v>23</v>
          </cell>
          <cell r="M117" t="str">
            <v>05</v>
          </cell>
          <cell r="N117" t="str">
            <v>01</v>
          </cell>
        </row>
        <row r="118">
          <cell r="A118" t="str">
            <v>K161</v>
          </cell>
          <cell r="B118" t="str">
            <v>Ofna. del C. Dir de Planeac. Ambiental</v>
          </cell>
          <cell r="C118" t="str">
            <v>K160</v>
          </cell>
          <cell r="D118" t="str">
            <v>DIR. DE PLANEAC. AMBIENTAL</v>
          </cell>
          <cell r="E118" t="str">
            <v>1DMA</v>
          </cell>
          <cell r="F118" t="str">
            <v>SUBSRIA. DEL MEDIO AMBIENTE</v>
          </cell>
          <cell r="G118" t="str">
            <v>1DES</v>
          </cell>
          <cell r="H118" t="str">
            <v>SRIA. DE DESARROLLO SUSTENTABLE</v>
          </cell>
          <cell r="I118" t="str">
            <v>SDES</v>
          </cell>
          <cell r="J118" t="str">
            <v>SECTOR DESARROLLO SUSTENTABLE</v>
          </cell>
          <cell r="K118" t="str">
            <v>230501</v>
          </cell>
          <cell r="L118" t="str">
            <v>23</v>
          </cell>
          <cell r="M118" t="str">
            <v>05</v>
          </cell>
          <cell r="N118" t="str">
            <v>01</v>
          </cell>
        </row>
        <row r="119">
          <cell r="A119" t="str">
            <v>K163</v>
          </cell>
          <cell r="B119" t="str">
            <v>Depto. De Educación Ambiental</v>
          </cell>
          <cell r="C119" t="str">
            <v>K160</v>
          </cell>
          <cell r="D119" t="str">
            <v>DIR. DE PLANEAC. AMBIENTAL</v>
          </cell>
          <cell r="E119" t="str">
            <v>1DMA</v>
          </cell>
          <cell r="F119" t="str">
            <v>SUBSRIA. DEL MEDIO AMBIENTE</v>
          </cell>
          <cell r="G119" t="str">
            <v>1DES</v>
          </cell>
          <cell r="H119" t="str">
            <v>SRIA. DE DESARROLLO SUSTENTABLE</v>
          </cell>
          <cell r="I119" t="str">
            <v>SDES</v>
          </cell>
          <cell r="J119" t="str">
            <v>SECTOR DESARROLLO SUSTENTABLE</v>
          </cell>
          <cell r="K119" t="str">
            <v>230503</v>
          </cell>
          <cell r="L119" t="str">
            <v>23</v>
          </cell>
          <cell r="M119" t="str">
            <v>05</v>
          </cell>
          <cell r="N119" t="str">
            <v>03</v>
          </cell>
        </row>
        <row r="120">
          <cell r="A120" t="str">
            <v>K165</v>
          </cell>
          <cell r="B120" t="str">
            <v>Depto. De Conserv. Y Areas Nat. Protegidas</v>
          </cell>
          <cell r="C120" t="str">
            <v>K160</v>
          </cell>
          <cell r="D120" t="str">
            <v>DIR. DE PLANEAC. AMBIENTAL</v>
          </cell>
          <cell r="E120" t="str">
            <v>1DMA</v>
          </cell>
          <cell r="F120" t="str">
            <v>SUBSRIA. DEL MEDIO AMBIENTE</v>
          </cell>
          <cell r="G120" t="str">
            <v>1DES</v>
          </cell>
          <cell r="H120" t="str">
            <v>SRIA. DE DESARROLLO SUSTENTABLE</v>
          </cell>
          <cell r="I120" t="str">
            <v>SDES</v>
          </cell>
          <cell r="J120" t="str">
            <v>SECTOR DESARROLLO SUSTENTABLE</v>
          </cell>
          <cell r="K120" t="str">
            <v>230505</v>
          </cell>
          <cell r="L120" t="str">
            <v>23</v>
          </cell>
          <cell r="M120" t="str">
            <v>05</v>
          </cell>
          <cell r="N120" t="str">
            <v>05</v>
          </cell>
        </row>
        <row r="121">
          <cell r="A121" t="str">
            <v>K181</v>
          </cell>
          <cell r="B121" t="str">
            <v>Ofna. del C. Dir. De Control Ambiental</v>
          </cell>
          <cell r="C121" t="str">
            <v>K180</v>
          </cell>
          <cell r="D121" t="str">
            <v>DIR. DE CONTROL AMBIENTAL</v>
          </cell>
          <cell r="E121" t="str">
            <v>1DMA</v>
          </cell>
          <cell r="F121" t="str">
            <v>SUBSRIA. DEL MEDIO AMBIENTE</v>
          </cell>
          <cell r="G121" t="str">
            <v>1DES</v>
          </cell>
          <cell r="H121" t="str">
            <v>SRIA. DE DESARROLLO SUSTENTABLE</v>
          </cell>
          <cell r="I121" t="str">
            <v>SDES</v>
          </cell>
          <cell r="J121" t="str">
            <v>SECTOR DESARROLLO SUSTENTABLE</v>
          </cell>
          <cell r="K121" t="str">
            <v>230501</v>
          </cell>
          <cell r="L121" t="str">
            <v>23</v>
          </cell>
          <cell r="M121" t="str">
            <v>05</v>
          </cell>
          <cell r="N121" t="str">
            <v>01</v>
          </cell>
        </row>
        <row r="122">
          <cell r="A122" t="str">
            <v>K182</v>
          </cell>
          <cell r="B122" t="str">
            <v>Depto.de Verificación Ambiental</v>
          </cell>
          <cell r="C122" t="str">
            <v>K180</v>
          </cell>
          <cell r="D122" t="str">
            <v>DIR. DE CONTROL AMBIENTAL</v>
          </cell>
          <cell r="E122" t="str">
            <v>1DMA</v>
          </cell>
          <cell r="F122" t="str">
            <v>SUBSRIA. DEL MEDIO AMBIENTE</v>
          </cell>
          <cell r="G122" t="str">
            <v>1DES</v>
          </cell>
          <cell r="H122" t="str">
            <v>SRIA. DE DESARROLLO SUSTENTABLE</v>
          </cell>
          <cell r="I122" t="str">
            <v>SDES</v>
          </cell>
          <cell r="J122" t="str">
            <v>SECTOR DESARROLLO SUSTENTABLE</v>
          </cell>
          <cell r="K122" t="str">
            <v>230506</v>
          </cell>
          <cell r="L122" t="str">
            <v>23</v>
          </cell>
          <cell r="M122" t="str">
            <v>05</v>
          </cell>
          <cell r="N122" t="str">
            <v>06</v>
          </cell>
        </row>
        <row r="123">
          <cell r="A123" t="str">
            <v>K183</v>
          </cell>
          <cell r="B123" t="str">
            <v>Depto. De Desarrollo Ecológico</v>
          </cell>
          <cell r="C123" t="str">
            <v>K180</v>
          </cell>
          <cell r="D123" t="str">
            <v>DIR. DE CONTROL AMBIENTAL</v>
          </cell>
          <cell r="E123" t="str">
            <v>1DMA</v>
          </cell>
          <cell r="F123" t="str">
            <v>SUBSRIA. DEL MEDIO AMBIENTE</v>
          </cell>
          <cell r="G123" t="str">
            <v>1DES</v>
          </cell>
          <cell r="H123" t="str">
            <v>SRIA. DE DESARROLLO SUSTENTABLE</v>
          </cell>
          <cell r="I123" t="str">
            <v>SDES</v>
          </cell>
          <cell r="J123" t="str">
            <v>SECTOR DESARROLLO SUSTENTABLE</v>
          </cell>
          <cell r="K123" t="str">
            <v>230507</v>
          </cell>
          <cell r="L123" t="str">
            <v>23</v>
          </cell>
          <cell r="M123" t="str">
            <v>05</v>
          </cell>
          <cell r="N123" t="str">
            <v>07</v>
          </cell>
        </row>
        <row r="124">
          <cell r="A124" t="str">
            <v>K351</v>
          </cell>
          <cell r="B124" t="str">
            <v>Ofna. del Dir. Gral. FIPROE</v>
          </cell>
          <cell r="C124" t="str">
            <v>K350</v>
          </cell>
          <cell r="D124" t="str">
            <v>DIR. GENERAL FIPROE</v>
          </cell>
          <cell r="E124" t="str">
            <v>2DPE</v>
          </cell>
          <cell r="F124" t="str">
            <v>FIDEICOMISO PROMOTOR DEL EMPLEO (FIPROE)</v>
          </cell>
          <cell r="G124" t="str">
            <v>2DES</v>
          </cell>
          <cell r="H124" t="str">
            <v>ORG. DESCONC. SECTOR. DES. SUSTENTABLE</v>
          </cell>
          <cell r="I124" t="str">
            <v>SDES</v>
          </cell>
          <cell r="J124" t="str">
            <v>SECTOR DESARROLLO SUSTENTABLE</v>
          </cell>
          <cell r="K124" t="str">
            <v>230301</v>
          </cell>
          <cell r="L124" t="str">
            <v>23</v>
          </cell>
          <cell r="M124" t="str">
            <v>03</v>
          </cell>
          <cell r="N124" t="str">
            <v>01</v>
          </cell>
        </row>
        <row r="125">
          <cell r="A125" t="str">
            <v>K301</v>
          </cell>
          <cell r="B125" t="str">
            <v>Ofna. de la Vocalía Ejecutiva CQA</v>
          </cell>
          <cell r="C125" t="str">
            <v>K300</v>
          </cell>
          <cell r="D125" t="str">
            <v>VOCALIA EJECUTIVA</v>
          </cell>
          <cell r="E125" t="str">
            <v>3DCQ</v>
          </cell>
          <cell r="F125" t="str">
            <v>CASA QUERETANA DE LAS ARTESANIAS</v>
          </cell>
          <cell r="G125" t="str">
            <v>3DES</v>
          </cell>
          <cell r="H125" t="str">
            <v>ENT. PARAEST. SECT. DES. SUST.</v>
          </cell>
          <cell r="I125" t="str">
            <v>SDES</v>
          </cell>
          <cell r="J125" t="str">
            <v>SECTOR DESARROLLO SUSTENTABLE</v>
          </cell>
          <cell r="K125" t="str">
            <v>230201</v>
          </cell>
          <cell r="L125" t="str">
            <v>23</v>
          </cell>
          <cell r="M125" t="str">
            <v>02</v>
          </cell>
          <cell r="N125" t="str">
            <v>01</v>
          </cell>
        </row>
        <row r="126">
          <cell r="A126" t="str">
            <v>K401</v>
          </cell>
          <cell r="B126" t="str">
            <v>Ofna. del C. Dir. Gral. QRONOS</v>
          </cell>
          <cell r="C126" t="str">
            <v>K400</v>
          </cell>
          <cell r="D126" t="str">
            <v>DIR. GRAL. QRONOS</v>
          </cell>
          <cell r="E126" t="str">
            <v>3DQR</v>
          </cell>
          <cell r="F126" t="str">
            <v>QRONOS</v>
          </cell>
          <cell r="G126" t="str">
            <v>3DES</v>
          </cell>
          <cell r="H126" t="str">
            <v>ENT. PARAEST. SECT. DES. SUSTENTABLE</v>
          </cell>
          <cell r="I126" t="str">
            <v>SDES</v>
          </cell>
          <cell r="J126" t="str">
            <v>SECTOR DESARROLLO SUSTENTABLE</v>
          </cell>
          <cell r="K126" t="str">
            <v>230104</v>
          </cell>
          <cell r="L126" t="str">
            <v>23</v>
          </cell>
          <cell r="M126" t="str">
            <v>01</v>
          </cell>
          <cell r="N126" t="str">
            <v>04</v>
          </cell>
        </row>
        <row r="127">
          <cell r="A127" t="str">
            <v>K441</v>
          </cell>
          <cell r="B127" t="str">
            <v>Ofna. del C. Director General</v>
          </cell>
          <cell r="C127" t="str">
            <v>K440</v>
          </cell>
          <cell r="D127" t="str">
            <v>DIRECCION GENERAL</v>
          </cell>
          <cell r="E127" t="str">
            <v>3DFM</v>
          </cell>
          <cell r="F127" t="str">
            <v>FIMINSSE</v>
          </cell>
          <cell r="G127" t="str">
            <v>3DES</v>
          </cell>
          <cell r="H127" t="str">
            <v>ENT. PARAEST. SECT. DES. SUSTENTABLE</v>
          </cell>
          <cell r="I127" t="str">
            <v>SDES</v>
          </cell>
          <cell r="J127" t="str">
            <v>SECTOR DESARROLLO SUSTENTABLE</v>
          </cell>
          <cell r="K127" t="str">
            <v>230101</v>
          </cell>
          <cell r="L127" t="str">
            <v>23</v>
          </cell>
          <cell r="M127" t="str">
            <v>01</v>
          </cell>
          <cell r="N127" t="str">
            <v>01</v>
          </cell>
        </row>
        <row r="128">
          <cell r="A128" t="str">
            <v>K461</v>
          </cell>
          <cell r="B128" t="str">
            <v>Ofna. del C. Gerente FIDEQRO</v>
          </cell>
          <cell r="C128" t="str">
            <v>K460</v>
          </cell>
          <cell r="D128" t="str">
            <v>GERENCIA FIDEQRO (EN LIQUIDACION)</v>
          </cell>
          <cell r="E128" t="str">
            <v>3DFI</v>
          </cell>
          <cell r="F128" t="str">
            <v>FIDEICOMISOS INDUST. DEL G.E.Q.</v>
          </cell>
          <cell r="G128" t="str">
            <v>3DES</v>
          </cell>
          <cell r="H128" t="str">
            <v>ENT. PARAEST. SECT. DES. SUSTENTABLE</v>
          </cell>
          <cell r="I128" t="str">
            <v>SDES</v>
          </cell>
          <cell r="J128" t="str">
            <v>SECTOR DESARROLLO SUSTENTABLE</v>
          </cell>
          <cell r="K128" t="str">
            <v>230103</v>
          </cell>
          <cell r="L128" t="str">
            <v>23</v>
          </cell>
          <cell r="M128" t="str">
            <v>01</v>
          </cell>
          <cell r="N128" t="str">
            <v>03</v>
          </cell>
        </row>
        <row r="129">
          <cell r="A129" t="str">
            <v>K501</v>
          </cell>
          <cell r="B129" t="str">
            <v>Ofna. del C. Dir. Gral A.I.Q.</v>
          </cell>
          <cell r="C129" t="str">
            <v>K500</v>
          </cell>
          <cell r="D129" t="str">
            <v>DIR. GRAL. AIQ</v>
          </cell>
          <cell r="E129" t="str">
            <v>3DAI</v>
          </cell>
          <cell r="F129" t="str">
            <v>AEROPUERTO INTERCONTINENTAL DE QRO.</v>
          </cell>
          <cell r="G129" t="str">
            <v>3DES</v>
          </cell>
          <cell r="H129" t="str">
            <v>ENT. PARAEST. SECT. DES. SUSTENTABLE</v>
          </cell>
          <cell r="I129" t="str">
            <v>SDES</v>
          </cell>
          <cell r="J129" t="str">
            <v>SECTOR DESARROLLO SUSTENTABLE</v>
          </cell>
          <cell r="K129" t="str">
            <v>230103</v>
          </cell>
          <cell r="L129" t="str">
            <v>23</v>
          </cell>
          <cell r="M129" t="str">
            <v>01</v>
          </cell>
          <cell r="N129" t="str">
            <v>03</v>
          </cell>
        </row>
        <row r="130">
          <cell r="A130" t="str">
            <v>K551</v>
          </cell>
          <cell r="B130" t="str">
            <v>Ofna. del C. Dir. Gral COFESIAQ</v>
          </cell>
          <cell r="C130" t="str">
            <v>K550</v>
          </cell>
          <cell r="D130" t="str">
            <v>DIR. GRAL. COFESIAQ</v>
          </cell>
          <cell r="E130" t="str">
            <v>3DCF</v>
          </cell>
          <cell r="F130" t="str">
            <v>COM. P/FOM. ECON. EMP. SECT. IND AEROESP. COM Y SERV. EDO. QRO.</v>
          </cell>
          <cell r="G130" t="str">
            <v>3DES</v>
          </cell>
          <cell r="H130" t="str">
            <v>ENT. PARAEST. SECT. DES. SUSTENTABLE</v>
          </cell>
          <cell r="I130" t="str">
            <v>SDES</v>
          </cell>
          <cell r="J130" t="str">
            <v>SECTOR DESARROLLO SUSTENTABLE</v>
          </cell>
          <cell r="K130" t="str">
            <v>230101</v>
          </cell>
          <cell r="L130" t="str">
            <v>23</v>
          </cell>
          <cell r="M130" t="str">
            <v>01</v>
          </cell>
          <cell r="N130" t="str">
            <v>01</v>
          </cell>
        </row>
        <row r="131">
          <cell r="A131" t="str">
            <v>M001</v>
          </cell>
          <cell r="B131" t="str">
            <v>Ofna. del C. Srio.  De Des. Agropec.</v>
          </cell>
          <cell r="C131" t="str">
            <v>M000</v>
          </cell>
          <cell r="D131" t="str">
            <v>OFNA. DEL C. SRIO. DE DES. AGROP.</v>
          </cell>
          <cell r="E131" t="str">
            <v>1AGR</v>
          </cell>
          <cell r="F131" t="str">
            <v>SRIA. DE DESARROLLO AGROPECUARIO</v>
          </cell>
          <cell r="G131" t="str">
            <v>1AGR</v>
          </cell>
          <cell r="H131" t="str">
            <v>SRIA. DE DESARROLLO AGROPECUARIO</v>
          </cell>
          <cell r="I131" t="str">
            <v>SAGR</v>
          </cell>
          <cell r="J131" t="str">
            <v>SECTOR DESARROLLO AGROPECUARIO</v>
          </cell>
          <cell r="K131" t="str">
            <v>230401</v>
          </cell>
          <cell r="L131" t="str">
            <v>23</v>
          </cell>
          <cell r="M131" t="str">
            <v>04</v>
          </cell>
          <cell r="N131" t="str">
            <v>01</v>
          </cell>
        </row>
        <row r="132">
          <cell r="A132" t="str">
            <v>M007</v>
          </cell>
          <cell r="B132" t="str">
            <v>Organo Interno de Control</v>
          </cell>
          <cell r="C132" t="str">
            <v>M000</v>
          </cell>
          <cell r="D132" t="str">
            <v>OFNA. DEL C. SRIO. DE DES. AGROP.</v>
          </cell>
          <cell r="E132" t="str">
            <v>1AGR</v>
          </cell>
          <cell r="F132" t="str">
            <v>SRIA. DE DESARROLLO AGROPECUARIO</v>
          </cell>
          <cell r="G132" t="str">
            <v>1AGR</v>
          </cell>
          <cell r="H132" t="str">
            <v>SRIA. DE DESARROLLO AGROPECUARIO</v>
          </cell>
          <cell r="I132" t="str">
            <v>SAGR</v>
          </cell>
          <cell r="J132" t="str">
            <v>SECTOR DESARROLLO AGROPECUARIO</v>
          </cell>
          <cell r="K132" t="str">
            <v>260301</v>
          </cell>
          <cell r="L132" t="str">
            <v>26</v>
          </cell>
          <cell r="M132" t="str">
            <v>03</v>
          </cell>
          <cell r="N132" t="str">
            <v>01</v>
          </cell>
        </row>
        <row r="133">
          <cell r="A133" t="str">
            <v>M008</v>
          </cell>
          <cell r="B133" t="str">
            <v>Parque Mundo Cimacuático</v>
          </cell>
          <cell r="C133" t="str">
            <v>M000</v>
          </cell>
          <cell r="D133" t="str">
            <v>OFNA. DEL C. SRIO. DE DES. AGROP.</v>
          </cell>
          <cell r="E133" t="str">
            <v>1AGR</v>
          </cell>
          <cell r="F133" t="str">
            <v>SRIA. DE DESARROLLO AGROPECUARIO</v>
          </cell>
          <cell r="G133" t="str">
            <v>1AGR</v>
          </cell>
          <cell r="H133" t="str">
            <v>SRIA. DE DESARROLLO AGROPECUARIO</v>
          </cell>
          <cell r="I133" t="str">
            <v>SAGR</v>
          </cell>
          <cell r="J133" t="str">
            <v>SECTOR DESARROLLO AGROPECUARIO</v>
          </cell>
          <cell r="K133" t="str">
            <v>230505</v>
          </cell>
          <cell r="L133" t="str">
            <v>23</v>
          </cell>
          <cell r="M133" t="str">
            <v>05</v>
          </cell>
          <cell r="N133" t="str">
            <v>05</v>
          </cell>
        </row>
        <row r="134">
          <cell r="A134" t="str">
            <v>M021</v>
          </cell>
          <cell r="B134" t="str">
            <v>Ofna. del C. Dir. Admvo.</v>
          </cell>
          <cell r="C134" t="str">
            <v>M020</v>
          </cell>
          <cell r="D134" t="str">
            <v>DIR. ADMINISTRATIVA</v>
          </cell>
          <cell r="E134" t="str">
            <v>1AGR</v>
          </cell>
          <cell r="F134" t="str">
            <v>SRIA. DE DESARROLLO AGROPECUARIO</v>
          </cell>
          <cell r="G134" t="str">
            <v>1AGR</v>
          </cell>
          <cell r="H134" t="str">
            <v>SRIA. DE DESARROLLO AGROPECUARIO</v>
          </cell>
          <cell r="I134" t="str">
            <v>SAGR</v>
          </cell>
          <cell r="J134" t="str">
            <v>SECTOR DESARROLLO AGROPECUARIO</v>
          </cell>
          <cell r="K134" t="str">
            <v>260402</v>
          </cell>
          <cell r="L134" t="str">
            <v>26</v>
          </cell>
          <cell r="M134" t="str">
            <v>04</v>
          </cell>
          <cell r="N134" t="str">
            <v>02</v>
          </cell>
        </row>
        <row r="135">
          <cell r="A135" t="str">
            <v>M041</v>
          </cell>
          <cell r="B135" t="str">
            <v>Ofna. del C. Dir. Ifraest. Hidroagrícola</v>
          </cell>
          <cell r="C135" t="str">
            <v>M040</v>
          </cell>
          <cell r="D135" t="str">
            <v>DIR. DE INFRAEST. HIDROAGRICOLA</v>
          </cell>
          <cell r="E135" t="str">
            <v>1AGR</v>
          </cell>
          <cell r="F135" t="str">
            <v>SRIA. DE DESARROLLO AGROPECUARIO</v>
          </cell>
          <cell r="G135" t="str">
            <v>1AGR</v>
          </cell>
          <cell r="H135" t="str">
            <v>SRIA. DE DESARROLLO AGROPECUARIO</v>
          </cell>
          <cell r="I135" t="str">
            <v>SAGR</v>
          </cell>
          <cell r="J135" t="str">
            <v>SECTOR DESARROLLO AGROPECUARIO</v>
          </cell>
          <cell r="K135" t="str">
            <v>230402</v>
          </cell>
          <cell r="L135" t="str">
            <v>23</v>
          </cell>
          <cell r="M135" t="str">
            <v>04</v>
          </cell>
          <cell r="N135" t="str">
            <v>02</v>
          </cell>
        </row>
        <row r="136">
          <cell r="A136" t="str">
            <v>M042</v>
          </cell>
          <cell r="B136" t="str">
            <v>Depto. De Construcción</v>
          </cell>
          <cell r="C136" t="str">
            <v>M040</v>
          </cell>
          <cell r="D136" t="str">
            <v>DIR. DE INFRAEST. HIDROAGRICOLA</v>
          </cell>
          <cell r="E136" t="str">
            <v>1AGR</v>
          </cell>
          <cell r="F136" t="str">
            <v>SRIA. DE DESARROLLO AGROPECUARIO</v>
          </cell>
          <cell r="G136" t="str">
            <v>1AGR</v>
          </cell>
          <cell r="H136" t="str">
            <v>SRIA. DE DESARROLLO AGROPECUARIO</v>
          </cell>
          <cell r="I136" t="str">
            <v>SAGR</v>
          </cell>
          <cell r="J136" t="str">
            <v>SECTOR DESARROLLO AGROPECUARIO</v>
          </cell>
          <cell r="K136" t="str">
            <v>230407</v>
          </cell>
          <cell r="L136" t="str">
            <v>23</v>
          </cell>
          <cell r="M136" t="str">
            <v>04</v>
          </cell>
          <cell r="N136" t="str">
            <v>07</v>
          </cell>
        </row>
        <row r="137">
          <cell r="A137" t="str">
            <v>M061</v>
          </cell>
          <cell r="B137" t="str">
            <v>Ofna. del C. Dir. De Fomento y Des. Agropec.</v>
          </cell>
          <cell r="C137" t="str">
            <v>M060</v>
          </cell>
          <cell r="D137" t="str">
            <v>DIR. DE FOMENTO Y DES. AGROPEC.</v>
          </cell>
          <cell r="E137" t="str">
            <v>1AGR</v>
          </cell>
          <cell r="F137" t="str">
            <v>SRIA. DE DESARROLLO AGROPECUARIO</v>
          </cell>
          <cell r="G137" t="str">
            <v>1AGR</v>
          </cell>
          <cell r="H137" t="str">
            <v>SRIA. DE DESARROLLO AGROPECUARIO</v>
          </cell>
          <cell r="I137" t="str">
            <v>SAGR</v>
          </cell>
          <cell r="J137" t="str">
            <v>SECTOR DESARROLLO AGROPECUARIO</v>
          </cell>
          <cell r="K137" t="str">
            <v>230402</v>
          </cell>
          <cell r="L137" t="str">
            <v>23</v>
          </cell>
          <cell r="M137" t="str">
            <v>04</v>
          </cell>
          <cell r="N137" t="str">
            <v>02</v>
          </cell>
        </row>
        <row r="138">
          <cell r="A138" t="str">
            <v>M062</v>
          </cell>
          <cell r="B138" t="str">
            <v>Depto. Agrícola</v>
          </cell>
          <cell r="C138" t="str">
            <v>M060</v>
          </cell>
          <cell r="D138" t="str">
            <v>DIR. DE FOMENTO Y DES. AGROPEC.</v>
          </cell>
          <cell r="E138" t="str">
            <v>1AGR</v>
          </cell>
          <cell r="F138" t="str">
            <v>SRIA. DE DESARROLLO AGROPECUARIO</v>
          </cell>
          <cell r="G138" t="str">
            <v>1AGR</v>
          </cell>
          <cell r="H138" t="str">
            <v>SRIA. DE DESARROLLO AGROPECUARIO</v>
          </cell>
          <cell r="I138" t="str">
            <v>SAGR</v>
          </cell>
          <cell r="J138" t="str">
            <v>SECTOR DESARROLLO AGROPECUARIO</v>
          </cell>
          <cell r="K138" t="str">
            <v>230405</v>
          </cell>
          <cell r="L138" t="str">
            <v>23</v>
          </cell>
          <cell r="M138" t="str">
            <v>04</v>
          </cell>
          <cell r="N138" t="str">
            <v>05</v>
          </cell>
        </row>
        <row r="139">
          <cell r="A139" t="str">
            <v>M081</v>
          </cell>
          <cell r="B139" t="str">
            <v>Ofna. del C. Dir. Reg. Cadereyta</v>
          </cell>
          <cell r="C139" t="str">
            <v>M080</v>
          </cell>
          <cell r="D139" t="str">
            <v>DIR. REGIONAL CADEREYTA</v>
          </cell>
          <cell r="E139" t="str">
            <v>1AGR</v>
          </cell>
          <cell r="F139" t="str">
            <v>SRIA. DE DESARROLLO AGROPECUARIO</v>
          </cell>
          <cell r="G139" t="str">
            <v>1AGR</v>
          </cell>
          <cell r="H139" t="str">
            <v>SRIA. DE DESARROLLO AGROPECUARIO</v>
          </cell>
          <cell r="I139" t="str">
            <v>SAGR</v>
          </cell>
          <cell r="J139" t="str">
            <v>SECTOR DESARROLLO AGROPECUARIO</v>
          </cell>
          <cell r="K139" t="str">
            <v>230408</v>
          </cell>
          <cell r="L139" t="str">
            <v>23</v>
          </cell>
          <cell r="M139" t="str">
            <v>04</v>
          </cell>
          <cell r="N139" t="str">
            <v>08</v>
          </cell>
        </row>
        <row r="140">
          <cell r="A140" t="str">
            <v>M091</v>
          </cell>
          <cell r="B140" t="str">
            <v>Ofna. del C. Dir. Reg. Querétaro</v>
          </cell>
          <cell r="C140" t="str">
            <v>M090</v>
          </cell>
          <cell r="D140" t="str">
            <v>DIR. REGIONAL QUERETARO</v>
          </cell>
          <cell r="E140" t="str">
            <v>1AGR</v>
          </cell>
          <cell r="F140" t="str">
            <v>SRIA. DE DESARROLLO AGROPECUARIO</v>
          </cell>
          <cell r="G140" t="str">
            <v>1AGR</v>
          </cell>
          <cell r="H140" t="str">
            <v>SRIA. DE DESARROLLO AGROPECUARIO</v>
          </cell>
          <cell r="I140" t="str">
            <v>SAGR</v>
          </cell>
          <cell r="J140" t="str">
            <v>SECTOR DESARROLLO AGROPECUARIO</v>
          </cell>
          <cell r="K140" t="str">
            <v>230408</v>
          </cell>
          <cell r="L140" t="str">
            <v>23</v>
          </cell>
          <cell r="M140" t="str">
            <v>04</v>
          </cell>
          <cell r="N140" t="str">
            <v>08</v>
          </cell>
        </row>
        <row r="141">
          <cell r="A141" t="str">
            <v>M101</v>
          </cell>
          <cell r="B141" t="str">
            <v>Ofna. del  C. Dir. Regional Jalpan</v>
          </cell>
          <cell r="C141" t="str">
            <v>M100</v>
          </cell>
          <cell r="D141" t="str">
            <v>DIR. REGIONAL JALPAN</v>
          </cell>
          <cell r="E141" t="str">
            <v>1AGR</v>
          </cell>
          <cell r="F141" t="str">
            <v>SRIA. DE DESARROLLO AGROPECUARIO</v>
          </cell>
          <cell r="G141" t="str">
            <v>1AGR</v>
          </cell>
          <cell r="H141" t="str">
            <v>SRIA. DE DESARROLLO AGROPECUARIO</v>
          </cell>
          <cell r="I141" t="str">
            <v>SAGR</v>
          </cell>
          <cell r="J141" t="str">
            <v>SECTOR DESARROLLO AGROPECUARIO</v>
          </cell>
          <cell r="K141" t="str">
            <v>230408</v>
          </cell>
          <cell r="L141" t="str">
            <v>23</v>
          </cell>
          <cell r="M141" t="str">
            <v>04</v>
          </cell>
          <cell r="N141" t="str">
            <v>08</v>
          </cell>
        </row>
        <row r="142">
          <cell r="A142" t="str">
            <v>M121</v>
          </cell>
          <cell r="B142" t="str">
            <v>Ofna. del C. Dir. Reg. S.J.R.</v>
          </cell>
          <cell r="C142" t="str">
            <v>M120</v>
          </cell>
          <cell r="D142" t="str">
            <v>DIR. REGIONAL SAN JUAN DEL RIO</v>
          </cell>
          <cell r="E142" t="str">
            <v>1AGR</v>
          </cell>
          <cell r="F142" t="str">
            <v>SRIA. DE DESARROLLO AGROPECUARIO</v>
          </cell>
          <cell r="G142" t="str">
            <v>1AGR</v>
          </cell>
          <cell r="H142" t="str">
            <v>SRIA. DE DESARROLLO AGROPECUARIO</v>
          </cell>
          <cell r="I142" t="str">
            <v>SAGR</v>
          </cell>
          <cell r="J142" t="str">
            <v>SECTOR DESARROLLO AGROPECUARIO</v>
          </cell>
          <cell r="K142" t="str">
            <v>230408</v>
          </cell>
          <cell r="L142" t="str">
            <v>23</v>
          </cell>
          <cell r="M142" t="str">
            <v>04</v>
          </cell>
          <cell r="N142" t="str">
            <v>08</v>
          </cell>
        </row>
        <row r="143">
          <cell r="A143" t="str">
            <v>N001</v>
          </cell>
          <cell r="B143" t="str">
            <v>Ofna. de C. Srio. De Des. Urb. Y Obras Pub.</v>
          </cell>
          <cell r="C143" t="str">
            <v>N000</v>
          </cell>
          <cell r="D143" t="str">
            <v>OFNA. DEL C. SRIO. DES. URB. Y OB. PUB.</v>
          </cell>
          <cell r="E143" t="str">
            <v>1UOP</v>
          </cell>
          <cell r="F143" t="str">
            <v>SRIA. DE DES. URBANO Y OBRAS PUBLICAS</v>
          </cell>
          <cell r="G143" t="str">
            <v>1UOP</v>
          </cell>
          <cell r="H143" t="str">
            <v>SRIA. DE DES. URBANO Y OBRAS PUBLICAS</v>
          </cell>
          <cell r="I143" t="str">
            <v>SUOP</v>
          </cell>
          <cell r="J143" t="str">
            <v>SECTOR DESARR. URBANO Y OBRAS PUBLICAS</v>
          </cell>
          <cell r="K143" t="str">
            <v>210401</v>
          </cell>
          <cell r="L143" t="str">
            <v>21</v>
          </cell>
          <cell r="M143" t="str">
            <v>04</v>
          </cell>
          <cell r="N143" t="str">
            <v>01</v>
          </cell>
        </row>
        <row r="144">
          <cell r="A144" t="str">
            <v>N002</v>
          </cell>
          <cell r="B144" t="str">
            <v>Unidad de Apoyo Administrativo</v>
          </cell>
          <cell r="C144" t="str">
            <v>N000</v>
          </cell>
          <cell r="D144" t="str">
            <v>OFNA. DEL C. SRIO. DES. URB. Y OB. PUB.</v>
          </cell>
          <cell r="E144" t="str">
            <v>1UOP</v>
          </cell>
          <cell r="F144" t="str">
            <v>SRIA. DE DES. URBANO Y OBRAS PUBLICAS</v>
          </cell>
          <cell r="G144" t="str">
            <v>1UOP</v>
          </cell>
          <cell r="H144" t="str">
            <v>SRIA. DE DES. URBANO Y OBRAS PUBLICAS</v>
          </cell>
          <cell r="I144" t="str">
            <v>SUOP</v>
          </cell>
          <cell r="J144" t="str">
            <v>SECTOR DESARR. URBANO Y OBRAS PUBLICAS</v>
          </cell>
          <cell r="K144" t="str">
            <v>260402</v>
          </cell>
          <cell r="L144" t="str">
            <v>26</v>
          </cell>
          <cell r="M144" t="str">
            <v>04</v>
          </cell>
          <cell r="N144" t="str">
            <v>02</v>
          </cell>
        </row>
        <row r="145">
          <cell r="A145" t="str">
            <v>N005</v>
          </cell>
          <cell r="B145" t="str">
            <v>Coord. De Informática</v>
          </cell>
          <cell r="C145" t="str">
            <v>N000</v>
          </cell>
          <cell r="D145" t="str">
            <v>OFNA. DEL C. SRIO. DES. URB. Y OB. PUB.</v>
          </cell>
          <cell r="E145" t="str">
            <v>1UOP</v>
          </cell>
          <cell r="F145" t="str">
            <v>SRIA. DE DES. URBANO Y OBRAS PUBLICAS</v>
          </cell>
          <cell r="G145" t="str">
            <v>1UOP</v>
          </cell>
          <cell r="H145" t="str">
            <v>SRIA. DE DES. URBANO Y OBRAS PUBLICAS</v>
          </cell>
          <cell r="I145" t="str">
            <v>SUOP</v>
          </cell>
          <cell r="J145" t="str">
            <v>SECTOR DESARR. URBANO Y OBRAS PUBLICAS</v>
          </cell>
          <cell r="K145" t="str">
            <v>260403</v>
          </cell>
          <cell r="L145" t="str">
            <v>26</v>
          </cell>
          <cell r="M145" t="str">
            <v>04</v>
          </cell>
          <cell r="N145" t="str">
            <v>03</v>
          </cell>
        </row>
        <row r="146">
          <cell r="A146" t="str">
            <v>N006</v>
          </cell>
          <cell r="B146" t="str">
            <v>Coord. De Asuntos Jurídicos</v>
          </cell>
          <cell r="C146" t="str">
            <v>N000</v>
          </cell>
          <cell r="D146" t="str">
            <v>OFNA. DEL C. SRIO. DES. URB. Y OB. PUB.</v>
          </cell>
          <cell r="E146" t="str">
            <v>1UOP</v>
          </cell>
          <cell r="F146" t="str">
            <v>SRIA. DE DES. URBANO Y OBRAS PUBLICAS</v>
          </cell>
          <cell r="G146" t="str">
            <v>1UOP</v>
          </cell>
          <cell r="H146" t="str">
            <v>SRIA. DE DES. URBANO Y OBRAS PUBLICAS</v>
          </cell>
          <cell r="I146" t="str">
            <v>SUOP</v>
          </cell>
          <cell r="J146" t="str">
            <v>SECTOR DESARR. URBANO Y OBRAS PUBLICAS</v>
          </cell>
          <cell r="K146" t="str">
            <v>260401</v>
          </cell>
          <cell r="L146" t="str">
            <v>26</v>
          </cell>
          <cell r="M146" t="str">
            <v>04</v>
          </cell>
          <cell r="N146" t="str">
            <v>01</v>
          </cell>
        </row>
        <row r="147">
          <cell r="A147" t="str">
            <v>N007</v>
          </cell>
          <cell r="B147" t="str">
            <v>Organo Interno de Control</v>
          </cell>
          <cell r="C147" t="str">
            <v>N000</v>
          </cell>
          <cell r="D147" t="str">
            <v>OFNA. DEL C. SRIO. DES. URB. Y OB. PUB.</v>
          </cell>
          <cell r="E147" t="str">
            <v>1UOP</v>
          </cell>
          <cell r="F147" t="str">
            <v>SRIA. DE DES. URBANO Y OBRAS PUBLICAS</v>
          </cell>
          <cell r="G147" t="str">
            <v>1UOP</v>
          </cell>
          <cell r="H147" t="str">
            <v>SRIA. DE DES. URBANO Y OBRAS PUBLICAS</v>
          </cell>
          <cell r="I147" t="str">
            <v>SUOP</v>
          </cell>
          <cell r="J147" t="str">
            <v>SECTOR DESARR. URBANO Y OBRAS PUBLICAS</v>
          </cell>
          <cell r="K147" t="str">
            <v>260301</v>
          </cell>
          <cell r="L147" t="str">
            <v>26</v>
          </cell>
          <cell r="M147" t="str">
            <v>03</v>
          </cell>
          <cell r="N147" t="str">
            <v>01</v>
          </cell>
        </row>
        <row r="148">
          <cell r="A148" t="str">
            <v>N021</v>
          </cell>
          <cell r="B148" t="str">
            <v>Ofna. del C. Dir. De Obras Públicas</v>
          </cell>
          <cell r="C148" t="str">
            <v>N020</v>
          </cell>
          <cell r="D148" t="str">
            <v>DIR. DE OBRAS PUBLICAS</v>
          </cell>
          <cell r="E148" t="str">
            <v>1UOP</v>
          </cell>
          <cell r="F148" t="str">
            <v>SRIA. DE DES. URBANO Y OBRAS PUBLICAS</v>
          </cell>
          <cell r="G148" t="str">
            <v>1UOP</v>
          </cell>
          <cell r="H148" t="str">
            <v>SRIA. DE DES. URBANO Y OBRAS PUBLICAS</v>
          </cell>
          <cell r="I148" t="str">
            <v>SUOP</v>
          </cell>
          <cell r="J148" t="str">
            <v>SECTOR DESARR. URBANO Y OBRAS PUBLICAS</v>
          </cell>
          <cell r="K148" t="str">
            <v>210401</v>
          </cell>
          <cell r="L148" t="str">
            <v>21</v>
          </cell>
          <cell r="M148" t="str">
            <v>04</v>
          </cell>
          <cell r="N148" t="str">
            <v>01</v>
          </cell>
        </row>
        <row r="149">
          <cell r="A149" t="str">
            <v>N022</v>
          </cell>
          <cell r="B149" t="str">
            <v>Subdir. De Admon. De Obras Pub.</v>
          </cell>
          <cell r="C149" t="str">
            <v>N020</v>
          </cell>
          <cell r="D149" t="str">
            <v>DIR. DE OBRAS PUBLICAS</v>
          </cell>
          <cell r="E149" t="str">
            <v>1UOP</v>
          </cell>
          <cell r="F149" t="str">
            <v>SRIA. DE DES. URBANO Y OBRAS PUBLICAS</v>
          </cell>
          <cell r="G149" t="str">
            <v>1UOP</v>
          </cell>
          <cell r="H149" t="str">
            <v>SRIA. DE DES. URBANO Y OBRAS PUBLICAS</v>
          </cell>
          <cell r="I149" t="str">
            <v>SUOP</v>
          </cell>
          <cell r="J149" t="str">
            <v>SECTOR DESARR. URBANO Y OBRAS PUBLICAS</v>
          </cell>
          <cell r="K149" t="str">
            <v>210401</v>
          </cell>
          <cell r="L149" t="str">
            <v>21</v>
          </cell>
          <cell r="M149" t="str">
            <v>04</v>
          </cell>
          <cell r="N149" t="str">
            <v>01</v>
          </cell>
        </row>
        <row r="150">
          <cell r="A150" t="str">
            <v>N031</v>
          </cell>
          <cell r="B150" t="str">
            <v>Subdir. De Const. De Obras Pub.</v>
          </cell>
          <cell r="C150" t="str">
            <v>N020</v>
          </cell>
          <cell r="D150" t="str">
            <v>DIR. DE OBRAS PUBLICAS</v>
          </cell>
          <cell r="E150" t="str">
            <v>1UOP</v>
          </cell>
          <cell r="F150" t="str">
            <v>SRIA. DE DES. URBANO Y OBRAS PUBLICAS</v>
          </cell>
          <cell r="G150" t="str">
            <v>1UOP</v>
          </cell>
          <cell r="H150" t="str">
            <v>SRIA. DE DES. URBANO Y OBRAS PUBLICAS</v>
          </cell>
          <cell r="I150" t="str">
            <v>SUOP</v>
          </cell>
          <cell r="J150" t="str">
            <v>SECTOR DESARR. URBANO Y OBRAS PUBLICAS</v>
          </cell>
          <cell r="K150" t="str">
            <v>210401</v>
          </cell>
          <cell r="L150" t="str">
            <v>21</v>
          </cell>
          <cell r="M150" t="str">
            <v>04</v>
          </cell>
          <cell r="N150" t="str">
            <v>01</v>
          </cell>
        </row>
        <row r="151">
          <cell r="A151" t="str">
            <v>N041</v>
          </cell>
          <cell r="B151" t="str">
            <v>Ofna. del C. Dir. De Sitios y Monumentos</v>
          </cell>
          <cell r="C151" t="str">
            <v>N040</v>
          </cell>
          <cell r="D151" t="str">
            <v>DIR. DE SITIOS Y MONUMENTOS</v>
          </cell>
          <cell r="E151" t="str">
            <v>1UOP</v>
          </cell>
          <cell r="F151" t="str">
            <v>SRIA. DE DES. URBANO Y OBRAS PUBLICAS</v>
          </cell>
          <cell r="G151" t="str">
            <v>1UOP</v>
          </cell>
          <cell r="H151" t="str">
            <v>SRIA. DE DES. URBANO Y OBRAS PUBLICAS</v>
          </cell>
          <cell r="I151" t="str">
            <v>SUOP</v>
          </cell>
          <cell r="J151" t="str">
            <v>SECTOR DESARR. URBANO Y OBRAS PUBLICAS</v>
          </cell>
          <cell r="K151" t="str">
            <v>220206</v>
          </cell>
          <cell r="L151" t="str">
            <v>22</v>
          </cell>
          <cell r="M151" t="str">
            <v>02</v>
          </cell>
          <cell r="N151" t="str">
            <v>06</v>
          </cell>
        </row>
        <row r="152">
          <cell r="A152" t="str">
            <v>N061</v>
          </cell>
          <cell r="B152" t="str">
            <v>Ofna. del C. Dir. Des. Urb. Y Vivienda</v>
          </cell>
          <cell r="C152" t="str">
            <v>N060</v>
          </cell>
          <cell r="D152" t="str">
            <v>DIR. DE DESARR., URBANO Y VIVIENDA</v>
          </cell>
          <cell r="E152" t="str">
            <v>1UOP</v>
          </cell>
          <cell r="F152" t="str">
            <v>SRIA. DE DES. URBANO Y OBRAS PUBLICAS</v>
          </cell>
          <cell r="G152" t="str">
            <v>1UOP</v>
          </cell>
          <cell r="H152" t="str">
            <v>SRIA. DE DES. URBANO Y OBRAS PUBLICAS</v>
          </cell>
          <cell r="I152" t="str">
            <v>SUOP</v>
          </cell>
          <cell r="J152" t="str">
            <v>SECTOR DESARR. URBANO Y OBRAS PUBLICAS</v>
          </cell>
          <cell r="K152" t="str">
            <v>210404</v>
          </cell>
          <cell r="L152" t="str">
            <v>21</v>
          </cell>
          <cell r="M152" t="str">
            <v>04</v>
          </cell>
          <cell r="N152" t="str">
            <v>04</v>
          </cell>
        </row>
        <row r="153">
          <cell r="A153" t="str">
            <v>N081</v>
          </cell>
          <cell r="B153" t="str">
            <v>Ofna. del C. Dir. De Const. Esp. Educ.</v>
          </cell>
          <cell r="C153" t="str">
            <v>N080</v>
          </cell>
          <cell r="D153" t="str">
            <v>DIR. DE CONTRUCC. DE ESPACIOS EDUCATIVOS</v>
          </cell>
          <cell r="E153" t="str">
            <v>1UOP</v>
          </cell>
          <cell r="F153" t="str">
            <v>SRIA. DE DES. URBANO Y OBRAS PUBLICAS</v>
          </cell>
          <cell r="G153" t="str">
            <v>1UOP</v>
          </cell>
          <cell r="H153" t="str">
            <v>SRIA. DE DES. URBANO Y OBRAS PUBLICAS</v>
          </cell>
          <cell r="I153" t="str">
            <v>SUOP</v>
          </cell>
          <cell r="J153" t="str">
            <v>SECTOR DESARR. URBANO Y OBRAS PUBLICAS</v>
          </cell>
          <cell r="K153" t="str">
            <v>210401</v>
          </cell>
          <cell r="L153" t="str">
            <v>21</v>
          </cell>
          <cell r="M153" t="str">
            <v>04</v>
          </cell>
          <cell r="N153" t="str">
            <v>01</v>
          </cell>
        </row>
        <row r="154">
          <cell r="A154" t="str">
            <v>N101</v>
          </cell>
          <cell r="B154" t="str">
            <v>Ofna. del C. Dir. De Proyectos Estratégicos</v>
          </cell>
          <cell r="C154" t="str">
            <v>N100</v>
          </cell>
          <cell r="D154" t="str">
            <v>DIR. DE PROY. ESTRATEGICOS</v>
          </cell>
          <cell r="E154" t="str">
            <v>1UOP</v>
          </cell>
          <cell r="F154" t="str">
            <v>SRIA. DE DES. URBANO Y OBRAS PUBLICAS</v>
          </cell>
          <cell r="G154" t="str">
            <v>1UOP</v>
          </cell>
          <cell r="H154" t="str">
            <v>SRIA. DE DES. URBANO Y OBRAS PUBLICAS</v>
          </cell>
          <cell r="I154" t="str">
            <v>SUOP</v>
          </cell>
          <cell r="J154" t="str">
            <v>SECTOR DESARR. URBANO Y OBRAS PUBLICAS</v>
          </cell>
          <cell r="K154" t="str">
            <v>210401</v>
          </cell>
          <cell r="L154" t="str">
            <v>21</v>
          </cell>
          <cell r="M154" t="str">
            <v>04</v>
          </cell>
          <cell r="N154" t="str">
            <v>01</v>
          </cell>
        </row>
        <row r="155">
          <cell r="A155" t="str">
            <v>N108</v>
          </cell>
          <cell r="B155" t="str">
            <v>Depto. De Planeación PACO Urbano</v>
          </cell>
          <cell r="C155" t="str">
            <v>N100</v>
          </cell>
          <cell r="D155" t="str">
            <v>DIR. DE PROY. ESTRATEGICOS</v>
          </cell>
          <cell r="E155" t="str">
            <v>1UOP</v>
          </cell>
          <cell r="F155" t="str">
            <v>SRIA. DE DES. URBANO Y OBRAS PUBLICAS</v>
          </cell>
          <cell r="G155" t="str">
            <v>1UOP</v>
          </cell>
          <cell r="H155" t="str">
            <v>SRIA. DE DES. URBANO Y OBRAS PUBLICAS</v>
          </cell>
          <cell r="I155" t="str">
            <v>SUOP</v>
          </cell>
          <cell r="J155" t="str">
            <v>SECTOR DESARR. URBANO Y OBRAS PUBLICAS</v>
          </cell>
          <cell r="K155" t="str">
            <v>210401</v>
          </cell>
          <cell r="L155" t="str">
            <v>21</v>
          </cell>
          <cell r="M155" t="str">
            <v>04</v>
          </cell>
          <cell r="N155" t="str">
            <v>01</v>
          </cell>
        </row>
        <row r="156">
          <cell r="A156" t="str">
            <v>N121</v>
          </cell>
          <cell r="B156" t="str">
            <v>Ofna. del C. Dir. De Admón de Obras Pub.</v>
          </cell>
          <cell r="C156" t="str">
            <v>N120</v>
          </cell>
          <cell r="D156" t="str">
            <v>DIR. DE ADMÓN. DE OBRA PUB.</v>
          </cell>
          <cell r="E156" t="str">
            <v>1UOP</v>
          </cell>
          <cell r="F156" t="str">
            <v>SRIA. DE DES. URBANO Y OBRAS PUBLICAS</v>
          </cell>
          <cell r="G156" t="str">
            <v>1UOP</v>
          </cell>
          <cell r="H156" t="str">
            <v>SRIA. DE DES. URBANO Y OBRAS PUBLICAS</v>
          </cell>
          <cell r="I156" t="str">
            <v>SUOP</v>
          </cell>
          <cell r="J156" t="str">
            <v>SECTOR DESARR. URBANO Y OBRAS PUBLICAS</v>
          </cell>
          <cell r="K156" t="str">
            <v>210401</v>
          </cell>
          <cell r="L156" t="str">
            <v>21</v>
          </cell>
          <cell r="M156" t="str">
            <v>04</v>
          </cell>
          <cell r="N156" t="str">
            <v>01</v>
          </cell>
        </row>
        <row r="157">
          <cell r="A157" t="str">
            <v>N220</v>
          </cell>
          <cell r="B157" t="str">
            <v>Dirección Gral IVEQ</v>
          </cell>
          <cell r="C157" t="str">
            <v>N220</v>
          </cell>
          <cell r="D157" t="str">
            <v>DIRECC. GRAL DE IVEQ</v>
          </cell>
          <cell r="E157" t="str">
            <v>3UEV</v>
          </cell>
          <cell r="F157" t="str">
            <v>INST. DE LA VIVIENDA DEL EDO. DE QRO.</v>
          </cell>
          <cell r="G157" t="str">
            <v>3UOP</v>
          </cell>
          <cell r="H157" t="str">
            <v>ENT. PARAEST. SECT. DES. URB Y OBRAS PUB.</v>
          </cell>
          <cell r="I157" t="str">
            <v>SUOP</v>
          </cell>
          <cell r="J157" t="str">
            <v>SECTOR DESARR. URBANO Y OBRAS PUBLICAS</v>
          </cell>
          <cell r="K157" t="str">
            <v>210202</v>
          </cell>
          <cell r="L157" t="str">
            <v>21</v>
          </cell>
          <cell r="M157" t="str">
            <v>02</v>
          </cell>
          <cell r="N157" t="str">
            <v>02</v>
          </cell>
        </row>
        <row r="158">
          <cell r="A158" t="str">
            <v>N240</v>
          </cell>
          <cell r="B158" t="str">
            <v>Coordinacón Gral. CEC</v>
          </cell>
          <cell r="C158" t="str">
            <v>N240</v>
          </cell>
          <cell r="D158" t="str">
            <v>COORD. GRAL. DE IVEQ</v>
          </cell>
          <cell r="E158" t="str">
            <v>3UEC</v>
          </cell>
          <cell r="F158" t="str">
            <v>COMISION ESTATAL DE CAMINOS</v>
          </cell>
          <cell r="G158" t="str">
            <v>3UOP</v>
          </cell>
          <cell r="H158" t="str">
            <v>ENT. PARAEST. SECT. DES. URB Y OBRAS PUB.</v>
          </cell>
          <cell r="I158" t="str">
            <v>SUOP</v>
          </cell>
          <cell r="J158" t="str">
            <v>SECTOR DESARR. URBANO Y OBRAS PUBLICAS</v>
          </cell>
          <cell r="K158" t="str">
            <v>210501</v>
          </cell>
          <cell r="L158" t="str">
            <v>21</v>
          </cell>
          <cell r="M158" t="str">
            <v>05</v>
          </cell>
          <cell r="N158" t="str">
            <v>01</v>
          </cell>
        </row>
        <row r="159">
          <cell r="A159" t="str">
            <v>P001</v>
          </cell>
          <cell r="B159" t="str">
            <v>Ofna. del C. Secretario de Educación</v>
          </cell>
          <cell r="C159" t="str">
            <v>P000</v>
          </cell>
          <cell r="D159" t="str">
            <v>OFNA. DEL C. SRIO. DE EDUCACION</v>
          </cell>
          <cell r="E159" t="str">
            <v>1EDU</v>
          </cell>
          <cell r="F159" t="str">
            <v>SRIA. DE EDUCACION</v>
          </cell>
          <cell r="G159" t="str">
            <v>1EDU</v>
          </cell>
          <cell r="H159" t="str">
            <v>SRIA. DE EDUCACION</v>
          </cell>
          <cell r="I159" t="str">
            <v>SEDU</v>
          </cell>
          <cell r="J159" t="str">
            <v>SECTOR EDUCACION</v>
          </cell>
          <cell r="K159" t="str">
            <v>220102</v>
          </cell>
          <cell r="L159" t="str">
            <v>22</v>
          </cell>
          <cell r="M159" t="str">
            <v>01</v>
          </cell>
          <cell r="N159" t="str">
            <v>02</v>
          </cell>
        </row>
        <row r="160">
          <cell r="A160" t="str">
            <v>P003</v>
          </cell>
          <cell r="B160" t="str">
            <v>Organo Interno de Control</v>
          </cell>
          <cell r="C160" t="str">
            <v>P000</v>
          </cell>
          <cell r="D160" t="str">
            <v>OFNA. DEL C. SRIO. DE EDUCACION</v>
          </cell>
          <cell r="E160" t="str">
            <v>1EDU</v>
          </cell>
          <cell r="F160" t="str">
            <v>SRIA. DE EDUCACION</v>
          </cell>
          <cell r="G160" t="str">
            <v>1EDU</v>
          </cell>
          <cell r="H160" t="str">
            <v>SRIA. DE EDUCACION</v>
          </cell>
          <cell r="I160" t="str">
            <v>SEDU</v>
          </cell>
          <cell r="J160" t="str">
            <v>SECTOR EDUCACION</v>
          </cell>
          <cell r="K160" t="str">
            <v>260301</v>
          </cell>
          <cell r="L160" t="str">
            <v>26</v>
          </cell>
          <cell r="M160" t="str">
            <v>03</v>
          </cell>
          <cell r="N160" t="str">
            <v>01</v>
          </cell>
        </row>
        <row r="161">
          <cell r="A161" t="str">
            <v>P005</v>
          </cell>
          <cell r="B161" t="str">
            <v>Unidad de Difusión y Publicaciones</v>
          </cell>
          <cell r="C161" t="str">
            <v>P000</v>
          </cell>
          <cell r="D161" t="str">
            <v>OFNA. DEL C. SRIO. DE EDUCACION</v>
          </cell>
          <cell r="E161" t="str">
            <v>1EDU</v>
          </cell>
          <cell r="F161" t="str">
            <v>SRIA. DE EDUCACION</v>
          </cell>
          <cell r="G161" t="str">
            <v>1EDU</v>
          </cell>
          <cell r="H161" t="str">
            <v>SRIA. DE EDUCACION</v>
          </cell>
          <cell r="I161" t="str">
            <v>SEDU</v>
          </cell>
          <cell r="J161" t="str">
            <v>SECTOR EDUCACION</v>
          </cell>
          <cell r="K161" t="str">
            <v>220102</v>
          </cell>
          <cell r="L161" t="str">
            <v>22</v>
          </cell>
          <cell r="M161" t="str">
            <v>01</v>
          </cell>
          <cell r="N161" t="str">
            <v>02</v>
          </cell>
        </row>
        <row r="162">
          <cell r="A162" t="str">
            <v>P171</v>
          </cell>
          <cell r="B162" t="str">
            <v>Oficina del Coord. De Des. Educativo</v>
          </cell>
          <cell r="C162" t="str">
            <v>P170</v>
          </cell>
          <cell r="D162" t="str">
            <v>OFNA DEL C. COORD. DE DES. EDUCATIVO</v>
          </cell>
          <cell r="E162" t="str">
            <v>1EDE</v>
          </cell>
          <cell r="F162" t="str">
            <v>COORD. DE DESARROLLO EDUCATIVO</v>
          </cell>
          <cell r="G162" t="str">
            <v>1EDU</v>
          </cell>
          <cell r="H162" t="str">
            <v>SRIA. DE EDUCACION</v>
          </cell>
          <cell r="I162" t="str">
            <v>SEDU</v>
          </cell>
          <cell r="J162" t="str">
            <v>SECTOR EDUCACION</v>
          </cell>
          <cell r="K162" t="str">
            <v>220102</v>
          </cell>
          <cell r="L162" t="str">
            <v>22</v>
          </cell>
          <cell r="M162" t="str">
            <v>01</v>
          </cell>
          <cell r="N162" t="str">
            <v>02</v>
          </cell>
        </row>
        <row r="163">
          <cell r="A163" t="str">
            <v>P041</v>
          </cell>
          <cell r="B163" t="str">
            <v>Ofna. del C. Dir. De Educación</v>
          </cell>
          <cell r="C163" t="str">
            <v>P040</v>
          </cell>
          <cell r="D163" t="str">
            <v>DIR. DE EDUCACION</v>
          </cell>
          <cell r="E163" t="str">
            <v>1EDE</v>
          </cell>
          <cell r="F163" t="str">
            <v>COORD. DE DESARROLLO EDUCATIVO</v>
          </cell>
          <cell r="G163" t="str">
            <v>1EDU</v>
          </cell>
          <cell r="H163" t="str">
            <v>SRIA. DE EDUCACION</v>
          </cell>
          <cell r="I163" t="str">
            <v>SEDU</v>
          </cell>
          <cell r="J163" t="str">
            <v>SECTOR EDUCACION</v>
          </cell>
          <cell r="K163" t="str">
            <v>220102</v>
          </cell>
          <cell r="L163" t="str">
            <v>22</v>
          </cell>
          <cell r="M163" t="str">
            <v>01</v>
          </cell>
          <cell r="N163" t="str">
            <v>02</v>
          </cell>
        </row>
        <row r="164">
          <cell r="A164" t="str">
            <v>P044</v>
          </cell>
          <cell r="B164" t="str">
            <v>Depto. De Desarrollo Docente</v>
          </cell>
          <cell r="C164" t="str">
            <v>P040</v>
          </cell>
          <cell r="D164" t="str">
            <v>DIR. DE EDUCACION</v>
          </cell>
          <cell r="E164" t="str">
            <v>1EDE</v>
          </cell>
          <cell r="F164" t="str">
            <v>COORD. DE DESARROLLO EDUCATIVO</v>
          </cell>
          <cell r="G164" t="str">
            <v>1EDU</v>
          </cell>
          <cell r="H164" t="str">
            <v>SRIA. DE EDUCACION</v>
          </cell>
          <cell r="I164" t="str">
            <v>SEDU</v>
          </cell>
          <cell r="J164" t="str">
            <v>SECTOR EDUCACION</v>
          </cell>
          <cell r="K164" t="str">
            <v>220104</v>
          </cell>
          <cell r="L164" t="str">
            <v>22</v>
          </cell>
          <cell r="M164" t="str">
            <v>01</v>
          </cell>
          <cell r="N164" t="str">
            <v>04</v>
          </cell>
        </row>
        <row r="165">
          <cell r="A165" t="str">
            <v>P081</v>
          </cell>
          <cell r="B165" t="str">
            <v>Ofna. del C. Dir. De Profesiones</v>
          </cell>
          <cell r="C165" t="str">
            <v>P080</v>
          </cell>
          <cell r="D165" t="str">
            <v>DIR. DE PROFESIONES</v>
          </cell>
          <cell r="E165" t="str">
            <v>1EDE</v>
          </cell>
          <cell r="F165" t="str">
            <v>COORD. DE DESARROLLO EDUCATIVO</v>
          </cell>
          <cell r="G165" t="str">
            <v>1EDU</v>
          </cell>
          <cell r="H165" t="str">
            <v>SRIA. DE EDUCACION</v>
          </cell>
          <cell r="I165" t="str">
            <v>SEDU</v>
          </cell>
          <cell r="J165" t="str">
            <v>SECTOR EDUCACION</v>
          </cell>
          <cell r="K165" t="str">
            <v>220102</v>
          </cell>
          <cell r="L165" t="str">
            <v>22</v>
          </cell>
          <cell r="M165" t="str">
            <v>01</v>
          </cell>
          <cell r="N165" t="str">
            <v>02</v>
          </cell>
        </row>
        <row r="166">
          <cell r="A166" t="str">
            <v>P176</v>
          </cell>
          <cell r="B166" t="str">
            <v>Ofna. del C. Coord. De Apoyo Intitucional</v>
          </cell>
          <cell r="C166" t="str">
            <v>P175</v>
          </cell>
          <cell r="D166" t="str">
            <v>COORD. DE APOYO INSTITUCIONAL</v>
          </cell>
          <cell r="E166" t="str">
            <v>1EAI</v>
          </cell>
          <cell r="F166" t="str">
            <v>COORD. DE APOYO INSTITUCIONAL</v>
          </cell>
          <cell r="G166" t="str">
            <v>1EDU</v>
          </cell>
          <cell r="H166" t="str">
            <v>SRIA. DE EDUCACION</v>
          </cell>
          <cell r="I166" t="str">
            <v>SEDU</v>
          </cell>
          <cell r="J166" t="str">
            <v>SECTOR EDUCACION</v>
          </cell>
          <cell r="K166" t="str">
            <v>220102</v>
          </cell>
          <cell r="L166" t="str">
            <v>22</v>
          </cell>
          <cell r="M166" t="str">
            <v>01</v>
          </cell>
          <cell r="N166" t="str">
            <v>02</v>
          </cell>
        </row>
        <row r="167">
          <cell r="A167" t="str">
            <v>P109</v>
          </cell>
          <cell r="B167" t="str">
            <v>Programas Compensatorios</v>
          </cell>
          <cell r="C167" t="str">
            <v>P175</v>
          </cell>
          <cell r="D167" t="str">
            <v>COORD. DE APOYO INSTITUCIONAL</v>
          </cell>
          <cell r="E167" t="str">
            <v>1EAI</v>
          </cell>
          <cell r="F167" t="str">
            <v>COORD. DE APOYO INSTITUCIONAL</v>
          </cell>
          <cell r="G167" t="str">
            <v>1EDU</v>
          </cell>
          <cell r="H167" t="str">
            <v>SRIA. DE EDUCACION</v>
          </cell>
          <cell r="I167" t="str">
            <v>SEDU</v>
          </cell>
          <cell r="J167" t="str">
            <v>SECTOR EDUCACION</v>
          </cell>
          <cell r="K167" t="str">
            <v>220105</v>
          </cell>
          <cell r="L167" t="str">
            <v>22</v>
          </cell>
          <cell r="M167" t="str">
            <v>01</v>
          </cell>
          <cell r="N167" t="str">
            <v>05</v>
          </cell>
        </row>
        <row r="168">
          <cell r="A168" t="str">
            <v>P004</v>
          </cell>
          <cell r="B168" t="str">
            <v>Depto. De Becas</v>
          </cell>
          <cell r="C168" t="str">
            <v>P175</v>
          </cell>
          <cell r="D168" t="str">
            <v>COORD. DE APOYO INSTITUCIONAL</v>
          </cell>
          <cell r="E168" t="str">
            <v>1EAI</v>
          </cell>
          <cell r="F168" t="str">
            <v>COORD. DE APOYO INSTITUCIONAL</v>
          </cell>
          <cell r="G168" t="str">
            <v>1EDU</v>
          </cell>
          <cell r="H168" t="str">
            <v>SRIA. DE EDUCACION</v>
          </cell>
          <cell r="I168" t="str">
            <v>SEDU</v>
          </cell>
          <cell r="J168" t="str">
            <v>SECTOR EDUCACION</v>
          </cell>
          <cell r="K168" t="str">
            <v>220105</v>
          </cell>
          <cell r="L168" t="str">
            <v>22</v>
          </cell>
          <cell r="M168" t="str">
            <v>01</v>
          </cell>
          <cell r="N168" t="str">
            <v>05</v>
          </cell>
        </row>
        <row r="169">
          <cell r="A169" t="str">
            <v>P061</v>
          </cell>
          <cell r="B169" t="str">
            <v>Ofna. del C. Dir. Admvo.</v>
          </cell>
          <cell r="C169" t="str">
            <v>P060</v>
          </cell>
          <cell r="D169" t="str">
            <v>DIR. DE ADMON.Y DES. INSTITUCIONAL</v>
          </cell>
          <cell r="E169" t="str">
            <v>1EAI</v>
          </cell>
          <cell r="F169" t="str">
            <v>COORD. DE APOYO INSTITUCIONAL</v>
          </cell>
          <cell r="G169" t="str">
            <v>1EDU</v>
          </cell>
          <cell r="H169" t="str">
            <v>SRIA. DE EDUCACION</v>
          </cell>
          <cell r="I169" t="str">
            <v>SEDU</v>
          </cell>
          <cell r="J169" t="str">
            <v>SECTOR EDUCACION</v>
          </cell>
          <cell r="K169" t="str">
            <v>260402</v>
          </cell>
          <cell r="L169" t="str">
            <v>26</v>
          </cell>
          <cell r="M169" t="str">
            <v>04</v>
          </cell>
          <cell r="N169" t="str">
            <v>02</v>
          </cell>
        </row>
        <row r="170">
          <cell r="A170" t="str">
            <v>P021</v>
          </cell>
          <cell r="B170" t="str">
            <v>Ofa. Del C. Dir. De Plan., Prog. Y Eval. Educ.</v>
          </cell>
          <cell r="C170" t="str">
            <v>P020</v>
          </cell>
          <cell r="D170" t="str">
            <v>DIR. DE PLAN., PROG. Y EVAL EDUCAT.</v>
          </cell>
          <cell r="E170" t="str">
            <v>1EAI</v>
          </cell>
          <cell r="F170" t="str">
            <v>COORD. DE APOYO INSTITUCIONAL</v>
          </cell>
          <cell r="G170" t="str">
            <v>1EDU</v>
          </cell>
          <cell r="H170" t="str">
            <v>SRIA. DE EDUCACION</v>
          </cell>
          <cell r="I170" t="str">
            <v>SEDU</v>
          </cell>
          <cell r="J170" t="str">
            <v>SECTOR EDUCACION</v>
          </cell>
          <cell r="K170" t="str">
            <v>220102</v>
          </cell>
          <cell r="L170" t="str">
            <v>22</v>
          </cell>
          <cell r="M170" t="str">
            <v>01</v>
          </cell>
          <cell r="N170" t="str">
            <v>02</v>
          </cell>
        </row>
        <row r="171">
          <cell r="A171" t="str">
            <v>P022</v>
          </cell>
          <cell r="B171" t="str">
            <v>Coord. Intersectorial</v>
          </cell>
          <cell r="C171" t="str">
            <v>P020</v>
          </cell>
          <cell r="D171" t="str">
            <v>DIR. DE PLAN., PROG. Y EVAL EDUCAT.</v>
          </cell>
          <cell r="E171" t="str">
            <v>1EAI</v>
          </cell>
          <cell r="F171" t="str">
            <v>COORD. DE APOYO INSTITUCIONAL</v>
          </cell>
          <cell r="G171" t="str">
            <v>1EDU</v>
          </cell>
          <cell r="H171" t="str">
            <v>SRIA. DE EDUCACION</v>
          </cell>
          <cell r="I171" t="str">
            <v>SEDU</v>
          </cell>
          <cell r="J171" t="str">
            <v>SECTOR EDUCACION</v>
          </cell>
          <cell r="K171" t="str">
            <v>220103</v>
          </cell>
          <cell r="L171" t="str">
            <v>22</v>
          </cell>
          <cell r="M171" t="str">
            <v>01</v>
          </cell>
          <cell r="N171" t="str">
            <v>03</v>
          </cell>
        </row>
        <row r="172">
          <cell r="A172" t="str">
            <v>P023</v>
          </cell>
          <cell r="B172" t="str">
            <v>Depto. De Planeación Educativa</v>
          </cell>
          <cell r="C172" t="str">
            <v>P020</v>
          </cell>
          <cell r="D172" t="str">
            <v>DIR. DE PLAN., PROG. Y EVAL EDUCAT.</v>
          </cell>
          <cell r="E172" t="str">
            <v>1EAI</v>
          </cell>
          <cell r="F172" t="str">
            <v>COORD. DE APOYO INSTITUCIONAL</v>
          </cell>
          <cell r="G172" t="str">
            <v>1EDU</v>
          </cell>
          <cell r="H172" t="str">
            <v>SRIA. DE EDUCACION</v>
          </cell>
          <cell r="I172" t="str">
            <v>SEDU</v>
          </cell>
          <cell r="J172" t="str">
            <v>SECTOR EDUCACION</v>
          </cell>
          <cell r="K172" t="str">
            <v>260101</v>
          </cell>
          <cell r="L172" t="str">
            <v>26</v>
          </cell>
          <cell r="M172" t="str">
            <v>01</v>
          </cell>
          <cell r="N172" t="str">
            <v>01</v>
          </cell>
        </row>
        <row r="173">
          <cell r="A173" t="str">
            <v>P121</v>
          </cell>
          <cell r="B173" t="str">
            <v>Ofna. del C. Dir. De Servicios Jurídicos</v>
          </cell>
          <cell r="C173" t="str">
            <v>P120</v>
          </cell>
          <cell r="D173" t="str">
            <v>DIR. DE SERVICIOS JURÍDICOS</v>
          </cell>
          <cell r="E173" t="str">
            <v>1EAI</v>
          </cell>
          <cell r="F173" t="str">
            <v>COORD. DE APOYO INSTITUCIONAL</v>
          </cell>
          <cell r="G173" t="str">
            <v>1EDU</v>
          </cell>
          <cell r="H173" t="str">
            <v>SRIA. DE EDUCACION</v>
          </cell>
          <cell r="I173" t="str">
            <v>SEDU</v>
          </cell>
          <cell r="J173" t="str">
            <v>SECTOR EDUCACION</v>
          </cell>
          <cell r="K173">
            <v>260401</v>
          </cell>
          <cell r="L173">
            <v>26</v>
          </cell>
          <cell r="M173" t="str">
            <v>04</v>
          </cell>
          <cell r="N173" t="str">
            <v>01</v>
          </cell>
        </row>
        <row r="174">
          <cell r="A174" t="str">
            <v>P181</v>
          </cell>
          <cell r="B174" t="str">
            <v>Ofna. del C. Coord. De  Des. Integral</v>
          </cell>
          <cell r="C174" t="str">
            <v>P180</v>
          </cell>
          <cell r="D174" t="str">
            <v>COORD. DE DES. INTEGRAL</v>
          </cell>
          <cell r="E174" t="str">
            <v>1EDI</v>
          </cell>
          <cell r="F174" t="str">
            <v>COORD. DE DES. INTEGRAL</v>
          </cell>
          <cell r="G174" t="str">
            <v>1EDU</v>
          </cell>
          <cell r="H174" t="str">
            <v>SRIA. DE EDUCACION</v>
          </cell>
          <cell r="I174" t="str">
            <v>SEDU</v>
          </cell>
          <cell r="J174" t="str">
            <v>SECTOR EDUCACION</v>
          </cell>
          <cell r="K174" t="str">
            <v>220102</v>
          </cell>
          <cell r="L174" t="str">
            <v>22</v>
          </cell>
          <cell r="M174" t="str">
            <v>01</v>
          </cell>
          <cell r="N174" t="str">
            <v>02</v>
          </cell>
        </row>
        <row r="175">
          <cell r="A175" t="str">
            <v>P186</v>
          </cell>
          <cell r="B175" t="str">
            <v>Ofna. del C. Coord. De  Educ. Media Sup. Y Form. p/ Trab.</v>
          </cell>
          <cell r="C175" t="str">
            <v>P185</v>
          </cell>
          <cell r="D175" t="str">
            <v>COORD. DE EDUC. MEDIA SUP. Y FORM P/TRAB.</v>
          </cell>
          <cell r="E175" t="str">
            <v>1EMS</v>
          </cell>
          <cell r="F175" t="str">
            <v>COORD. DE EDUC. MEDIA SUP. Y FORM P/TRAB.</v>
          </cell>
          <cell r="G175" t="str">
            <v>1EDU</v>
          </cell>
          <cell r="H175" t="str">
            <v>SRIA. DE EDUCACION</v>
          </cell>
          <cell r="I175" t="str">
            <v>SEDU</v>
          </cell>
          <cell r="J175" t="str">
            <v>SECTOR EDUCACION</v>
          </cell>
          <cell r="K175" t="str">
            <v>220106</v>
          </cell>
          <cell r="L175" t="str">
            <v>22</v>
          </cell>
          <cell r="M175" t="str">
            <v>01</v>
          </cell>
          <cell r="N175" t="str">
            <v>06</v>
          </cell>
        </row>
        <row r="176">
          <cell r="A176" t="str">
            <v>P191</v>
          </cell>
          <cell r="B176" t="str">
            <v>Ofna. del C. Coord. De Educ. Sup., Ciencia y Tecnol.</v>
          </cell>
          <cell r="C176" t="str">
            <v>P190</v>
          </cell>
          <cell r="D176" t="str">
            <v>COORD. DE EDUC. SUPERIOR, CIENCIA Y TECNOL.</v>
          </cell>
          <cell r="E176" t="str">
            <v>1EES</v>
          </cell>
          <cell r="F176" t="str">
            <v>COORD. DE EDUC. SUPERIOR, CIENCIA Y TECNOL.</v>
          </cell>
          <cell r="G176" t="str">
            <v>1EDU</v>
          </cell>
          <cell r="H176" t="str">
            <v>SRIA. DE EDUCACION</v>
          </cell>
          <cell r="I176" t="str">
            <v>SEDU</v>
          </cell>
          <cell r="J176" t="str">
            <v>SECTOR EDUCACION</v>
          </cell>
          <cell r="K176" t="str">
            <v>220102</v>
          </cell>
          <cell r="L176" t="str">
            <v>22</v>
          </cell>
          <cell r="M176" t="str">
            <v>01</v>
          </cell>
          <cell r="N176" t="str">
            <v>02</v>
          </cell>
        </row>
        <row r="177">
          <cell r="A177" t="str">
            <v>P101</v>
          </cell>
          <cell r="B177" t="str">
            <v>Becas</v>
          </cell>
          <cell r="C177" t="str">
            <v>P100</v>
          </cell>
          <cell r="D177" t="str">
            <v>PROG. ESP. DEL SECTOR EDUCATIVO</v>
          </cell>
          <cell r="E177" t="str">
            <v>1EES</v>
          </cell>
          <cell r="F177" t="str">
            <v>COORD. DE EDUC. SUPERIOR, CIENCIA Y TECNOL.</v>
          </cell>
          <cell r="G177" t="str">
            <v>1EDU</v>
          </cell>
          <cell r="H177" t="str">
            <v>SRIA. DE EDUCACION</v>
          </cell>
          <cell r="I177" t="str">
            <v>SEDU</v>
          </cell>
          <cell r="J177" t="str">
            <v>SECTOR EDUCACION</v>
          </cell>
          <cell r="K177" t="str">
            <v>220105</v>
          </cell>
          <cell r="L177" t="str">
            <v>22</v>
          </cell>
          <cell r="M177" t="str">
            <v>01</v>
          </cell>
          <cell r="N177" t="str">
            <v>05</v>
          </cell>
        </row>
        <row r="178">
          <cell r="A178" t="str">
            <v>P102</v>
          </cell>
          <cell r="B178" t="str">
            <v>Prog. Est. De Actualizac. Docente</v>
          </cell>
          <cell r="C178" t="str">
            <v>P100</v>
          </cell>
          <cell r="D178" t="str">
            <v>PROG. ESP. DEL SECTOR EDUCATIVO</v>
          </cell>
          <cell r="E178" t="str">
            <v>1EES</v>
          </cell>
          <cell r="F178" t="str">
            <v>COORD. DE EDUC. SUPERIOR, CIENCIA Y TECNOL.</v>
          </cell>
          <cell r="G178" t="str">
            <v>1EDU</v>
          </cell>
          <cell r="H178" t="str">
            <v>SRIA. DE EDUCACION</v>
          </cell>
          <cell r="I178" t="str">
            <v>SEDU</v>
          </cell>
          <cell r="J178" t="str">
            <v>SECTOR EDUCACION</v>
          </cell>
          <cell r="K178" t="str">
            <v>220104</v>
          </cell>
          <cell r="L178" t="str">
            <v>22</v>
          </cell>
          <cell r="M178" t="str">
            <v>01</v>
          </cell>
          <cell r="N178" t="str">
            <v>04</v>
          </cell>
        </row>
        <row r="179">
          <cell r="A179" t="str">
            <v>P103</v>
          </cell>
          <cell r="B179" t="str">
            <v>Prog. Nal. De Actualizac. Permanente</v>
          </cell>
          <cell r="C179" t="str">
            <v>P100</v>
          </cell>
          <cell r="D179" t="str">
            <v>PROG. ESP. DEL SECTOR EDUCATIVO</v>
          </cell>
          <cell r="E179" t="str">
            <v>1EES</v>
          </cell>
          <cell r="F179" t="str">
            <v>COORD. DE EDUC. SUPERIOR, CIENCIA Y TECNOL.</v>
          </cell>
          <cell r="G179" t="str">
            <v>1EDU</v>
          </cell>
          <cell r="H179" t="str">
            <v>SRIA. DE EDUCACION</v>
          </cell>
          <cell r="I179" t="str">
            <v>SEDU</v>
          </cell>
          <cell r="J179" t="str">
            <v>SECTOR EDUCACION</v>
          </cell>
          <cell r="K179" t="str">
            <v>220104</v>
          </cell>
          <cell r="L179" t="str">
            <v>22</v>
          </cell>
          <cell r="M179" t="str">
            <v>01</v>
          </cell>
          <cell r="N179" t="str">
            <v>04</v>
          </cell>
        </row>
        <row r="180">
          <cell r="A180" t="str">
            <v>P104</v>
          </cell>
          <cell r="B180" t="str">
            <v>Centro de Actualización del Magisterio</v>
          </cell>
          <cell r="C180" t="str">
            <v>P100</v>
          </cell>
          <cell r="D180" t="str">
            <v>PROG. ESP. DEL SECTOR EDUCATIVO</v>
          </cell>
          <cell r="E180" t="str">
            <v>1EES</v>
          </cell>
          <cell r="F180" t="str">
            <v>COORD. DE EDUC. SUPERIOR, CIENCIA Y TECNOL.</v>
          </cell>
          <cell r="G180" t="str">
            <v>1EDU</v>
          </cell>
          <cell r="H180" t="str">
            <v>SRIA. DE EDUCACION</v>
          </cell>
          <cell r="I180" t="str">
            <v>SEDU</v>
          </cell>
          <cell r="J180" t="str">
            <v>SECTOR EDUCACION</v>
          </cell>
          <cell r="K180" t="str">
            <v>220104</v>
          </cell>
          <cell r="L180" t="str">
            <v>22</v>
          </cell>
          <cell r="M180" t="str">
            <v>01</v>
          </cell>
          <cell r="N180" t="str">
            <v>04</v>
          </cell>
        </row>
        <row r="181">
          <cell r="A181" t="str">
            <v>P105</v>
          </cell>
          <cell r="B181" t="str">
            <v>CONACYT</v>
          </cell>
          <cell r="C181" t="str">
            <v>P100</v>
          </cell>
          <cell r="D181" t="str">
            <v>PROG. ESP. DEL SECTOR EDUCATIVO</v>
          </cell>
          <cell r="E181" t="str">
            <v>1EES</v>
          </cell>
          <cell r="F181" t="str">
            <v>COORD. DE EDUC. SUPERIOR, CIENCIA Y TECNOL.</v>
          </cell>
          <cell r="G181" t="str">
            <v>1EDU</v>
          </cell>
          <cell r="H181" t="str">
            <v>SRIA. DE EDUCACION</v>
          </cell>
          <cell r="I181" t="str">
            <v>SEDU</v>
          </cell>
          <cell r="J181" t="str">
            <v>SECTOR EDUCACION</v>
          </cell>
          <cell r="K181" t="str">
            <v>220401</v>
          </cell>
          <cell r="L181" t="str">
            <v>22</v>
          </cell>
          <cell r="M181" t="str">
            <v>04</v>
          </cell>
          <cell r="N181" t="str">
            <v>01</v>
          </cell>
        </row>
        <row r="182">
          <cell r="A182" t="str">
            <v>P106</v>
          </cell>
          <cell r="B182" t="str">
            <v>SIGHO</v>
          </cell>
          <cell r="C182" t="str">
            <v>P100</v>
          </cell>
          <cell r="D182" t="str">
            <v>PROG. ESP. DEL SECTOR EDUCATIVO</v>
          </cell>
          <cell r="E182" t="str">
            <v>1EES</v>
          </cell>
          <cell r="F182" t="str">
            <v>COORD. DE EDUC. SUPERIOR, CIENCIA Y TECNOL.</v>
          </cell>
          <cell r="G182" t="str">
            <v>1EDU</v>
          </cell>
          <cell r="H182" t="str">
            <v>SRIA. DE EDUCACION</v>
          </cell>
          <cell r="I182" t="str">
            <v>SEDU</v>
          </cell>
          <cell r="J182" t="str">
            <v>SECTOR EDUCACION</v>
          </cell>
          <cell r="K182" t="str">
            <v>220402</v>
          </cell>
          <cell r="L182" t="str">
            <v>22</v>
          </cell>
          <cell r="M182" t="str">
            <v>04</v>
          </cell>
          <cell r="N182" t="str">
            <v>02</v>
          </cell>
        </row>
        <row r="183">
          <cell r="A183" t="str">
            <v>P107</v>
          </cell>
          <cell r="B183" t="str">
            <v>Subsidio a Instituciones Diversas</v>
          </cell>
          <cell r="C183" t="str">
            <v>P100</v>
          </cell>
          <cell r="D183" t="str">
            <v>PROG. ESP. DEL SECTOR EDUCATIVO</v>
          </cell>
          <cell r="E183" t="str">
            <v>1EES</v>
          </cell>
          <cell r="F183" t="str">
            <v>COORD. DE EDUC. SUPERIOR, CIENCIA Y TECNOL.</v>
          </cell>
          <cell r="G183" t="str">
            <v>1EDU</v>
          </cell>
          <cell r="H183" t="str">
            <v>SRIA. DE EDUCACION</v>
          </cell>
          <cell r="I183" t="str">
            <v>SEDU</v>
          </cell>
          <cell r="J183" t="str">
            <v>SECTOR EDUCACION</v>
          </cell>
          <cell r="K183" t="str">
            <v>220102</v>
          </cell>
          <cell r="L183" t="str">
            <v>22</v>
          </cell>
          <cell r="M183" t="str">
            <v>01</v>
          </cell>
          <cell r="N183" t="str">
            <v>02</v>
          </cell>
        </row>
        <row r="184">
          <cell r="A184" t="str">
            <v>P108</v>
          </cell>
          <cell r="B184" t="str">
            <v>Nuevos Proyectos</v>
          </cell>
          <cell r="C184" t="str">
            <v>P100</v>
          </cell>
          <cell r="D184" t="str">
            <v>PROG. ESP. DEL SECTOR EDUCATIVO</v>
          </cell>
          <cell r="E184" t="str">
            <v>1EES</v>
          </cell>
          <cell r="F184" t="str">
            <v>COORD. DE EDUC. SUPERIOR, CIENCIA Y TECNOL.</v>
          </cell>
          <cell r="G184" t="str">
            <v>1EDU</v>
          </cell>
          <cell r="H184" t="str">
            <v>SRIA. DE EDUCACION</v>
          </cell>
          <cell r="I184" t="str">
            <v>SEDU</v>
          </cell>
          <cell r="J184" t="str">
            <v>SECTOR EDUCACION</v>
          </cell>
          <cell r="K184" t="str">
            <v>220101</v>
          </cell>
          <cell r="L184" t="str">
            <v>22</v>
          </cell>
          <cell r="M184" t="str">
            <v>01</v>
          </cell>
          <cell r="N184" t="str">
            <v>01</v>
          </cell>
        </row>
        <row r="185">
          <cell r="A185" t="str">
            <v>P110</v>
          </cell>
          <cell r="B185" t="str">
            <v>Desconcent. De la Educ. Superior al Int. Del Edo.</v>
          </cell>
          <cell r="C185" t="str">
            <v>P100</v>
          </cell>
          <cell r="D185" t="str">
            <v>PROG. ESP. DEL SECTOR EDUCATIVO</v>
          </cell>
          <cell r="E185" t="str">
            <v>1EES</v>
          </cell>
          <cell r="F185" t="str">
            <v>COORD. DE EDUC. SUPERIOR, CIENCIA Y TECNOL.</v>
          </cell>
          <cell r="G185" t="str">
            <v>1EDU</v>
          </cell>
          <cell r="H185" t="str">
            <v>SRIA. DE EDUCACION</v>
          </cell>
          <cell r="I185" t="str">
            <v>SEDU</v>
          </cell>
          <cell r="J185" t="str">
            <v>SECTOR EDUCACION</v>
          </cell>
          <cell r="K185" t="str">
            <v>220106</v>
          </cell>
          <cell r="L185" t="str">
            <v>22</v>
          </cell>
          <cell r="M185" t="str">
            <v>01</v>
          </cell>
          <cell r="N185" t="str">
            <v>06</v>
          </cell>
        </row>
        <row r="186">
          <cell r="A186" t="str">
            <v>P201</v>
          </cell>
          <cell r="B186" t="str">
            <v>Ofna. del C. Director General</v>
          </cell>
          <cell r="C186" t="str">
            <v>P200</v>
          </cell>
          <cell r="D186" t="str">
            <v>DIR. GRAL. INDEREQ</v>
          </cell>
          <cell r="E186" t="str">
            <v>2EIN</v>
          </cell>
          <cell r="F186" t="str">
            <v>INST. DEL DEP. Y REC. EDO. QRO. (INDEREQ)</v>
          </cell>
          <cell r="G186" t="str">
            <v>2EDU</v>
          </cell>
          <cell r="H186" t="str">
            <v>ORG. DESCONC. SECTOR EDUCACION</v>
          </cell>
          <cell r="I186" t="str">
            <v>SEDU</v>
          </cell>
          <cell r="J186" t="str">
            <v>SECTOR EDUCACION</v>
          </cell>
          <cell r="K186" t="str">
            <v>220301</v>
          </cell>
          <cell r="L186" t="str">
            <v>22</v>
          </cell>
          <cell r="M186" t="str">
            <v>03</v>
          </cell>
          <cell r="N186" t="str">
            <v>01</v>
          </cell>
        </row>
        <row r="187">
          <cell r="A187" t="str">
            <v>P202</v>
          </cell>
          <cell r="B187" t="str">
            <v>U. Deport. Querétaro 2000</v>
          </cell>
          <cell r="C187" t="str">
            <v>P200</v>
          </cell>
          <cell r="D187" t="str">
            <v>DIR. GRAL. INDEREQ</v>
          </cell>
          <cell r="E187" t="str">
            <v>2EIN</v>
          </cell>
          <cell r="F187" t="str">
            <v>INST. DEL DEP. Y REC. EDO. QRO. (INDEREQ)</v>
          </cell>
          <cell r="G187" t="str">
            <v>2EDU</v>
          </cell>
          <cell r="H187" t="str">
            <v>ORG. DESCONC. SECTOR EDUCACION</v>
          </cell>
          <cell r="I187" t="str">
            <v>SEDU</v>
          </cell>
          <cell r="J187" t="str">
            <v>SECTOR EDUCACION</v>
          </cell>
          <cell r="K187" t="str">
            <v>220303</v>
          </cell>
          <cell r="L187" t="str">
            <v>22</v>
          </cell>
          <cell r="M187" t="str">
            <v>03</v>
          </cell>
          <cell r="N187" t="str">
            <v>03</v>
          </cell>
        </row>
        <row r="188">
          <cell r="A188" t="str">
            <v>P203</v>
          </cell>
          <cell r="B188" t="str">
            <v>U. Deport. Casa de la Juventud</v>
          </cell>
          <cell r="C188" t="str">
            <v>P200</v>
          </cell>
          <cell r="D188" t="str">
            <v>DIR. GRAL. INDEREQ</v>
          </cell>
          <cell r="E188" t="str">
            <v>2EIN</v>
          </cell>
          <cell r="F188" t="str">
            <v>INST. DEL DEP. Y REC. EDO. QRO. (INDEREQ)</v>
          </cell>
          <cell r="G188" t="str">
            <v>2EDU</v>
          </cell>
          <cell r="H188" t="str">
            <v>ORG. DESCONC. SECTOR EDUCACION</v>
          </cell>
          <cell r="I188" t="str">
            <v>SEDU</v>
          </cell>
          <cell r="J188" t="str">
            <v>SECTOR EDUCACION</v>
          </cell>
          <cell r="K188" t="str">
            <v>220303</v>
          </cell>
          <cell r="L188" t="str">
            <v>22</v>
          </cell>
          <cell r="M188" t="str">
            <v>03</v>
          </cell>
          <cell r="N188" t="str">
            <v>03</v>
          </cell>
        </row>
        <row r="189">
          <cell r="A189" t="str">
            <v>P204</v>
          </cell>
          <cell r="B189" t="str">
            <v>U. Deport. Plutarco Elías Calles</v>
          </cell>
          <cell r="C189" t="str">
            <v>P200</v>
          </cell>
          <cell r="D189" t="str">
            <v>DIR. GRAL. INDEREQ</v>
          </cell>
          <cell r="E189" t="str">
            <v>2EIN</v>
          </cell>
          <cell r="F189" t="str">
            <v>INST. DEL DEP. Y REC. EDO. QRO. (INDEREQ)</v>
          </cell>
          <cell r="G189" t="str">
            <v>2EDU</v>
          </cell>
          <cell r="H189" t="str">
            <v>ORG. DESCONC. SECTOR EDUCACION</v>
          </cell>
          <cell r="I189" t="str">
            <v>SEDU</v>
          </cell>
          <cell r="J189" t="str">
            <v>SECTOR EDUCACION</v>
          </cell>
          <cell r="K189" t="str">
            <v>220303</v>
          </cell>
          <cell r="L189" t="str">
            <v>22</v>
          </cell>
          <cell r="M189" t="str">
            <v>03</v>
          </cell>
          <cell r="N189" t="str">
            <v>03</v>
          </cell>
        </row>
        <row r="190">
          <cell r="A190" t="str">
            <v>P205</v>
          </cell>
          <cell r="B190" t="str">
            <v>Auditrorio General Arteaga</v>
          </cell>
          <cell r="C190" t="str">
            <v>P200</v>
          </cell>
          <cell r="D190" t="str">
            <v>DIR. GRAL. INDEREQ</v>
          </cell>
          <cell r="E190" t="str">
            <v>2EIN</v>
          </cell>
          <cell r="F190" t="str">
            <v>INST. DEL DEP. Y REC. EDO. QRO. (INDEREQ)</v>
          </cell>
          <cell r="G190" t="str">
            <v>2EDU</v>
          </cell>
          <cell r="H190" t="str">
            <v>ORG. DESCONC. SECTOR EDUCACION</v>
          </cell>
          <cell r="I190" t="str">
            <v>SEDU</v>
          </cell>
          <cell r="J190" t="str">
            <v>SECTOR EDUCACION</v>
          </cell>
          <cell r="K190" t="str">
            <v>220303</v>
          </cell>
          <cell r="L190" t="str">
            <v>22</v>
          </cell>
          <cell r="M190" t="str">
            <v>03</v>
          </cell>
          <cell r="N190" t="str">
            <v>03</v>
          </cell>
        </row>
        <row r="191">
          <cell r="A191" t="str">
            <v>P206</v>
          </cell>
          <cell r="B191" t="str">
            <v>U. Deport. Vista Alegre</v>
          </cell>
          <cell r="C191" t="str">
            <v>P200</v>
          </cell>
          <cell r="D191" t="str">
            <v>DIR. GRAL. INDEREQ</v>
          </cell>
          <cell r="E191" t="str">
            <v>2EIN</v>
          </cell>
          <cell r="F191" t="str">
            <v>INST. DEL DEP. Y REC. EDO. QRO. (INDEREQ)</v>
          </cell>
          <cell r="G191" t="str">
            <v>2EDU</v>
          </cell>
          <cell r="H191" t="str">
            <v>ORG. DESCONC. SECTOR EDUCACION</v>
          </cell>
          <cell r="I191" t="str">
            <v>SEDU</v>
          </cell>
          <cell r="J191" t="str">
            <v>SECTOR EDUCACION</v>
          </cell>
          <cell r="K191" t="str">
            <v>220303</v>
          </cell>
          <cell r="L191" t="str">
            <v>22</v>
          </cell>
          <cell r="M191" t="str">
            <v>03</v>
          </cell>
          <cell r="N191" t="str">
            <v>03</v>
          </cell>
        </row>
        <row r="192">
          <cell r="A192" t="str">
            <v>P207</v>
          </cell>
          <cell r="B192" t="str">
            <v>Depto. De Infraestructura</v>
          </cell>
          <cell r="C192" t="str">
            <v>P200</v>
          </cell>
          <cell r="D192" t="str">
            <v>DIR. GRAL. INDEREQ</v>
          </cell>
          <cell r="E192" t="str">
            <v>2EIN</v>
          </cell>
          <cell r="F192" t="str">
            <v>INST. DEL DEP. Y REC. EDO. QRO. (INDEREQ)</v>
          </cell>
          <cell r="G192" t="str">
            <v>2EDU</v>
          </cell>
          <cell r="H192" t="str">
            <v>ORG. DESCONC. SECTOR EDUCACION</v>
          </cell>
          <cell r="I192" t="str">
            <v>SEDU</v>
          </cell>
          <cell r="J192" t="str">
            <v>SECTOR EDUCACION</v>
          </cell>
          <cell r="K192" t="str">
            <v>220303</v>
          </cell>
          <cell r="L192" t="str">
            <v>22</v>
          </cell>
          <cell r="M192" t="str">
            <v>03</v>
          </cell>
          <cell r="N192" t="str">
            <v>03</v>
          </cell>
        </row>
        <row r="193">
          <cell r="A193" t="str">
            <v>P208</v>
          </cell>
          <cell r="B193" t="str">
            <v>Parque Recreat. Alcanfores Norte</v>
          </cell>
          <cell r="C193" t="str">
            <v>P200</v>
          </cell>
          <cell r="D193" t="str">
            <v>DIR. GRAL. INDEREQ</v>
          </cell>
          <cell r="E193" t="str">
            <v>2EIN</v>
          </cell>
          <cell r="F193" t="str">
            <v>INST. DEL DEP. Y REC. EDO. QRO. (INDEREQ)</v>
          </cell>
          <cell r="G193" t="str">
            <v>2EDU</v>
          </cell>
          <cell r="H193" t="str">
            <v>ORG. DESCONC. SECTOR EDUCACION</v>
          </cell>
          <cell r="I193" t="str">
            <v>SEDU</v>
          </cell>
          <cell r="J193" t="str">
            <v>SECTOR EDUCACION</v>
          </cell>
          <cell r="K193" t="str">
            <v>220303</v>
          </cell>
          <cell r="L193" t="str">
            <v>22</v>
          </cell>
          <cell r="M193" t="str">
            <v>03</v>
          </cell>
          <cell r="N193" t="str">
            <v>03</v>
          </cell>
        </row>
        <row r="194">
          <cell r="A194" t="str">
            <v>P209</v>
          </cell>
          <cell r="B194" t="str">
            <v>Parque Recreat. Alcanfores Sur</v>
          </cell>
          <cell r="C194" t="str">
            <v>P200</v>
          </cell>
          <cell r="D194" t="str">
            <v>DIR. GRAL. INDEREQ</v>
          </cell>
          <cell r="E194" t="str">
            <v>2EIN</v>
          </cell>
          <cell r="F194" t="str">
            <v>INST. DEL DEP. Y REC. EDO. QRO. (INDEREQ)</v>
          </cell>
          <cell r="G194" t="str">
            <v>2EDU</v>
          </cell>
          <cell r="H194" t="str">
            <v>ORG. DESCONC. SECTOR EDUCACION</v>
          </cell>
          <cell r="I194" t="str">
            <v>SEDU</v>
          </cell>
          <cell r="J194" t="str">
            <v>SECTOR EDUCACION</v>
          </cell>
          <cell r="K194" t="str">
            <v>220303</v>
          </cell>
          <cell r="L194" t="str">
            <v>22</v>
          </cell>
          <cell r="M194" t="str">
            <v>03</v>
          </cell>
          <cell r="N194" t="str">
            <v>03</v>
          </cell>
        </row>
        <row r="195">
          <cell r="A195" t="str">
            <v>P210</v>
          </cell>
          <cell r="B195" t="str">
            <v>Campamento San Joaquín</v>
          </cell>
          <cell r="C195" t="str">
            <v>P200</v>
          </cell>
          <cell r="D195" t="str">
            <v>DIR. GRAL. INDEREQ</v>
          </cell>
          <cell r="E195" t="str">
            <v>2EIN</v>
          </cell>
          <cell r="F195" t="str">
            <v>INST. DEL DEP. Y REC. EDO. QRO. (INDEREQ)</v>
          </cell>
          <cell r="G195" t="str">
            <v>2EDU</v>
          </cell>
          <cell r="H195" t="str">
            <v>ORG. DESCONC. SECTOR EDUCACION</v>
          </cell>
          <cell r="I195" t="str">
            <v>SEDU</v>
          </cell>
          <cell r="J195" t="str">
            <v>SECTOR EDUCACION</v>
          </cell>
          <cell r="K195" t="str">
            <v>220305</v>
          </cell>
          <cell r="L195" t="str">
            <v>22</v>
          </cell>
          <cell r="M195" t="str">
            <v>03</v>
          </cell>
          <cell r="N195" t="str">
            <v>05</v>
          </cell>
        </row>
        <row r="196">
          <cell r="A196" t="str">
            <v>P211</v>
          </cell>
          <cell r="B196" t="str">
            <v>Depto. De Calidad Para el Deporte</v>
          </cell>
          <cell r="C196" t="str">
            <v>P200</v>
          </cell>
          <cell r="D196" t="str">
            <v>DIR. GRAL. INDEREQ</v>
          </cell>
          <cell r="E196" t="str">
            <v>2EIN</v>
          </cell>
          <cell r="F196" t="str">
            <v>INST. DEL DEP. Y REC. EDO. QRO. (INDEREQ)</v>
          </cell>
          <cell r="G196" t="str">
            <v>2EDU</v>
          </cell>
          <cell r="H196" t="str">
            <v>ORG. DESCONC. SECTOR EDUCACION</v>
          </cell>
          <cell r="I196" t="str">
            <v>SEDU</v>
          </cell>
          <cell r="J196" t="str">
            <v>SECTOR EDUCACION</v>
          </cell>
          <cell r="K196" t="str">
            <v>220306</v>
          </cell>
          <cell r="L196" t="str">
            <v>22</v>
          </cell>
          <cell r="M196" t="str">
            <v>03</v>
          </cell>
          <cell r="N196" t="str">
            <v>06</v>
          </cell>
        </row>
        <row r="197">
          <cell r="A197" t="str">
            <v>P212</v>
          </cell>
          <cell r="B197" t="str">
            <v>Depto. De Cultura Física</v>
          </cell>
          <cell r="C197" t="str">
            <v>P200</v>
          </cell>
          <cell r="D197" t="str">
            <v>DIR. GRAL. INDEREQ</v>
          </cell>
          <cell r="E197" t="str">
            <v>2EIN</v>
          </cell>
          <cell r="F197" t="str">
            <v>INST. DEL DEP. Y REC. EDO. QRO. (INDEREQ)</v>
          </cell>
          <cell r="G197" t="str">
            <v>2EDU</v>
          </cell>
          <cell r="H197" t="str">
            <v>ORG. DESCONC. SECTOR EDUCACION</v>
          </cell>
          <cell r="I197" t="str">
            <v>SEDU</v>
          </cell>
          <cell r="J197" t="str">
            <v>SECTOR EDUCACION</v>
          </cell>
          <cell r="K197" t="str">
            <v>220304</v>
          </cell>
          <cell r="L197" t="str">
            <v>22</v>
          </cell>
          <cell r="M197" t="str">
            <v>03</v>
          </cell>
          <cell r="N197" t="str">
            <v>04</v>
          </cell>
        </row>
        <row r="198">
          <cell r="A198" t="str">
            <v>P213</v>
          </cell>
          <cell r="B198" t="str">
            <v>Depto. De Concertación Social</v>
          </cell>
          <cell r="C198" t="str">
            <v>P200</v>
          </cell>
          <cell r="D198" t="str">
            <v>DIR. GRAL. INDEREQ</v>
          </cell>
          <cell r="E198" t="str">
            <v>2EIN</v>
          </cell>
          <cell r="F198" t="str">
            <v>INST. DEL DEP. Y REC. EDO. QRO. (INDEREQ)</v>
          </cell>
          <cell r="G198" t="str">
            <v>2EDU</v>
          </cell>
          <cell r="H198" t="str">
            <v>ORG. DESCONC. SECTOR EDUCACION</v>
          </cell>
          <cell r="I198" t="str">
            <v>SEDU</v>
          </cell>
          <cell r="J198" t="str">
            <v>SECTOR EDUCACION</v>
          </cell>
          <cell r="K198" t="str">
            <v>220302</v>
          </cell>
          <cell r="L198" t="str">
            <v>22</v>
          </cell>
          <cell r="M198" t="str">
            <v>03</v>
          </cell>
          <cell r="N198" t="str">
            <v>02</v>
          </cell>
        </row>
        <row r="199">
          <cell r="A199" t="str">
            <v>P214</v>
          </cell>
          <cell r="B199" t="str">
            <v>Depto Administrativo</v>
          </cell>
          <cell r="C199" t="str">
            <v>P200</v>
          </cell>
          <cell r="D199" t="str">
            <v>DIR. GRAL. INDEREQ</v>
          </cell>
          <cell r="E199" t="str">
            <v>2EIN</v>
          </cell>
          <cell r="F199" t="str">
            <v>INST. DEL DEP. Y REC. EDO. QRO. (INDEREQ)</v>
          </cell>
          <cell r="G199" t="str">
            <v>2EDU</v>
          </cell>
          <cell r="H199" t="str">
            <v>ORG. DESCONC. SECTOR EDUCACION</v>
          </cell>
          <cell r="I199" t="str">
            <v>SEDU</v>
          </cell>
          <cell r="J199" t="str">
            <v>SECTOR EDUCACION</v>
          </cell>
          <cell r="K199" t="str">
            <v>260402</v>
          </cell>
          <cell r="L199" t="str">
            <v>26</v>
          </cell>
          <cell r="M199" t="str">
            <v>04</v>
          </cell>
          <cell r="N199" t="str">
            <v>02</v>
          </cell>
        </row>
        <row r="200">
          <cell r="A200" t="str">
            <v>P215</v>
          </cell>
          <cell r="B200" t="str">
            <v>Depto. De Planeación Estratégica</v>
          </cell>
          <cell r="C200" t="str">
            <v>P200</v>
          </cell>
          <cell r="D200" t="str">
            <v>DIR. GRAL. INDEREQ</v>
          </cell>
          <cell r="E200" t="str">
            <v>2EIN</v>
          </cell>
          <cell r="F200" t="str">
            <v>INST. DEL DEP. Y REC. EDO. QRO. (INDEREQ)</v>
          </cell>
          <cell r="G200" t="str">
            <v>2EDU</v>
          </cell>
          <cell r="H200" t="str">
            <v>ORG. DESCONC. SECTOR EDUCACION</v>
          </cell>
          <cell r="I200" t="str">
            <v>SEDU</v>
          </cell>
          <cell r="J200" t="str">
            <v>SECTOR EDUCACION</v>
          </cell>
          <cell r="K200" t="str">
            <v>220301</v>
          </cell>
          <cell r="L200" t="str">
            <v>22</v>
          </cell>
          <cell r="M200" t="str">
            <v>03</v>
          </cell>
          <cell r="N200" t="str">
            <v>01</v>
          </cell>
        </row>
        <row r="201">
          <cell r="A201" t="str">
            <v>P221</v>
          </cell>
          <cell r="B201" t="str">
            <v>Ofna. Dir. Gral. Museo de las Matemáticas</v>
          </cell>
          <cell r="C201" t="str">
            <v>P220</v>
          </cell>
          <cell r="D201" t="str">
            <v>DIR. GRAL. MUSEO DE LA MAT.</v>
          </cell>
          <cell r="E201" t="str">
            <v>2EMM</v>
          </cell>
          <cell r="F201" t="str">
            <v>MUSEO DE LA MATEMAT.</v>
          </cell>
          <cell r="G201" t="str">
            <v>2EDU</v>
          </cell>
          <cell r="H201" t="str">
            <v>ORG. DESCONC. SECTOR EDUCACION</v>
          </cell>
          <cell r="I201" t="str">
            <v>SEDU</v>
          </cell>
          <cell r="J201" t="str">
            <v>SECTOR EDUCACION</v>
          </cell>
          <cell r="K201" t="str">
            <v>220402</v>
          </cell>
          <cell r="L201" t="str">
            <v>22</v>
          </cell>
          <cell r="M201" t="str">
            <v>04</v>
          </cell>
          <cell r="N201" t="str">
            <v>02</v>
          </cell>
        </row>
        <row r="202">
          <cell r="A202" t="str">
            <v>P241</v>
          </cell>
          <cell r="B202" t="str">
            <v>Ofna del C. Dir. Gral. ENEQ</v>
          </cell>
          <cell r="C202" t="str">
            <v>P240</v>
          </cell>
          <cell r="D202" t="str">
            <v>DIR. GRAL. ENEQ</v>
          </cell>
          <cell r="E202" t="str">
            <v>2ENE</v>
          </cell>
          <cell r="F202" t="str">
            <v xml:space="preserve">ESC. NORMAL DEL EDO. DE QRO. </v>
          </cell>
          <cell r="G202" t="str">
            <v>2EDU</v>
          </cell>
          <cell r="H202" t="str">
            <v>ORG. DESCONC. SECTOR EDUCACION</v>
          </cell>
          <cell r="I202" t="str">
            <v>SEDU</v>
          </cell>
          <cell r="J202" t="str">
            <v>SECTOR EDUCACION</v>
          </cell>
          <cell r="K202" t="str">
            <v>220104</v>
          </cell>
          <cell r="L202" t="str">
            <v>22</v>
          </cell>
          <cell r="M202" t="str">
            <v>01</v>
          </cell>
          <cell r="N202" t="str">
            <v>04</v>
          </cell>
        </row>
        <row r="203">
          <cell r="A203" t="str">
            <v>P271</v>
          </cell>
          <cell r="B203" t="str">
            <v>Ofna. del C. Director ITSJ</v>
          </cell>
          <cell r="C203" t="str">
            <v>P270</v>
          </cell>
          <cell r="D203" t="str">
            <v>DIR. GRAL. ITSJ</v>
          </cell>
          <cell r="E203" t="str">
            <v>2ETS</v>
          </cell>
          <cell r="F203" t="str">
            <v>INST. TEC. DE S.J.R.</v>
          </cell>
          <cell r="G203" t="str">
            <v>2EDU</v>
          </cell>
          <cell r="H203" t="str">
            <v>ORG. DESCONC. SECTOR EDUCACION</v>
          </cell>
          <cell r="I203" t="str">
            <v>SEDU</v>
          </cell>
          <cell r="J203" t="str">
            <v>SECTOR EDUCACION</v>
          </cell>
          <cell r="K203" t="str">
            <v>220106</v>
          </cell>
          <cell r="L203" t="str">
            <v>22</v>
          </cell>
          <cell r="M203" t="str">
            <v>01</v>
          </cell>
          <cell r="N203" t="str">
            <v>06</v>
          </cell>
        </row>
        <row r="204">
          <cell r="A204" t="str">
            <v>P281</v>
          </cell>
          <cell r="B204" t="str">
            <v>Ofna. del C. Director ITQ</v>
          </cell>
          <cell r="C204" t="str">
            <v>P280</v>
          </cell>
          <cell r="D204" t="str">
            <v>DIR. GRAL. ITQ</v>
          </cell>
          <cell r="E204" t="str">
            <v>2ETQ</v>
          </cell>
          <cell r="F204" t="str">
            <v>INST. TEC. DE QRO.</v>
          </cell>
          <cell r="G204" t="str">
            <v>2EDU</v>
          </cell>
          <cell r="H204" t="str">
            <v>ORG. DESCONC. SECTOR EDUCACION</v>
          </cell>
          <cell r="I204" t="str">
            <v>SEDU</v>
          </cell>
          <cell r="J204" t="str">
            <v>SECTOR EDUCACION</v>
          </cell>
          <cell r="K204" t="str">
            <v>220106</v>
          </cell>
          <cell r="L204" t="str">
            <v>22</v>
          </cell>
          <cell r="M204" t="str">
            <v>01</v>
          </cell>
          <cell r="N204" t="str">
            <v>06</v>
          </cell>
        </row>
        <row r="205">
          <cell r="A205" t="str">
            <v>P301</v>
          </cell>
          <cell r="B205" t="str">
            <v>Ofna. Dir. Gral. Orquesta Filarmónica</v>
          </cell>
          <cell r="C205" t="str">
            <v>P300</v>
          </cell>
          <cell r="D205" t="str">
            <v>DIR. GRAL. ORQUESTA FILARMONICA</v>
          </cell>
          <cell r="E205" t="str">
            <v>2EFI</v>
          </cell>
          <cell r="F205" t="str">
            <v>ORQUESTA FILARM. DEL EDO. DE QRO.</v>
          </cell>
          <cell r="G205" t="str">
            <v>2EDU</v>
          </cell>
          <cell r="H205" t="str">
            <v>ORG. DESCONC. SECTOR EDUCACION</v>
          </cell>
          <cell r="I205" t="str">
            <v>SEDU</v>
          </cell>
          <cell r="J205" t="str">
            <v>SECTOR EDUCACION</v>
          </cell>
          <cell r="K205" t="str">
            <v>220201</v>
          </cell>
          <cell r="L205" t="str">
            <v>22</v>
          </cell>
          <cell r="M205" t="str">
            <v>01</v>
          </cell>
          <cell r="N205" t="str">
            <v>01</v>
          </cell>
        </row>
        <row r="206">
          <cell r="A206" t="str">
            <v>P321</v>
          </cell>
          <cell r="B206" t="str">
            <v>Ofna. del C. Delegado INEA</v>
          </cell>
          <cell r="C206" t="str">
            <v>P320</v>
          </cell>
          <cell r="D206" t="str">
            <v>DELEGACION INEA</v>
          </cell>
          <cell r="E206" t="str">
            <v>2EIA</v>
          </cell>
          <cell r="F206" t="str">
            <v>INST. NAL. DE EDUC. PARA ADULTOS</v>
          </cell>
          <cell r="G206" t="str">
            <v>2EDU</v>
          </cell>
          <cell r="H206" t="str">
            <v>ORG. DESCONC. SECTOR EDUCACION</v>
          </cell>
          <cell r="I206" t="str">
            <v>SEDU</v>
          </cell>
          <cell r="J206" t="str">
            <v>SECTOR EDUCACION</v>
          </cell>
          <cell r="K206" t="str">
            <v>220105</v>
          </cell>
          <cell r="L206" t="str">
            <v>22</v>
          </cell>
          <cell r="M206" t="str">
            <v>01</v>
          </cell>
          <cell r="N206" t="str">
            <v>05</v>
          </cell>
        </row>
        <row r="207">
          <cell r="A207" t="str">
            <v>P341</v>
          </cell>
          <cell r="B207" t="str">
            <v>Ofna. del C. Delegado CONAFE</v>
          </cell>
          <cell r="C207" t="str">
            <v>P340</v>
          </cell>
          <cell r="D207" t="str">
            <v>COORD. GRAL. CONAFE</v>
          </cell>
          <cell r="E207" t="str">
            <v>2EFE</v>
          </cell>
          <cell r="F207" t="str">
            <v>CONS. NAL. DE FOMENTO EDUCATIVO</v>
          </cell>
          <cell r="G207" t="str">
            <v>2EDU</v>
          </cell>
          <cell r="H207" t="str">
            <v>ORG. DESCONC. SECTOR EDUCACION</v>
          </cell>
          <cell r="I207" t="str">
            <v>SEDU</v>
          </cell>
          <cell r="J207" t="str">
            <v>SECTOR EDUCACION</v>
          </cell>
          <cell r="K207" t="str">
            <v>220105</v>
          </cell>
          <cell r="L207" t="str">
            <v>22</v>
          </cell>
          <cell r="M207" t="str">
            <v>01</v>
          </cell>
          <cell r="N207" t="str">
            <v>05</v>
          </cell>
        </row>
        <row r="208">
          <cell r="A208" t="str">
            <v>P361</v>
          </cell>
          <cell r="B208" t="str">
            <v>Dir. Gral. Centro Nal. Danza Contemp.</v>
          </cell>
          <cell r="C208" t="str">
            <v>P360</v>
          </cell>
          <cell r="D208" t="str">
            <v>DIR. CENTRO NAL. DANZA CONTEP.</v>
          </cell>
          <cell r="E208" t="str">
            <v>2ECD</v>
          </cell>
          <cell r="F208" t="str">
            <v>CENTRO NAL. DE DANZA CONTEMP.</v>
          </cell>
          <cell r="G208" t="str">
            <v>2EDU</v>
          </cell>
          <cell r="H208" t="str">
            <v>ORG. DESCONC. SECTOR EDUCACION</v>
          </cell>
          <cell r="I208" t="str">
            <v>SEDU</v>
          </cell>
          <cell r="J208" t="str">
            <v>SECTOR EDUCACION</v>
          </cell>
          <cell r="K208" t="str">
            <v>220201</v>
          </cell>
          <cell r="L208" t="str">
            <v>22</v>
          </cell>
          <cell r="M208" t="str">
            <v>02</v>
          </cell>
          <cell r="N208" t="str">
            <v>01</v>
          </cell>
        </row>
        <row r="209">
          <cell r="A209" t="str">
            <v>P401</v>
          </cell>
          <cell r="B209" t="str">
            <v>Ofna. del C. Director ENSQ</v>
          </cell>
          <cell r="C209" t="str">
            <v>P400</v>
          </cell>
          <cell r="D209" t="str">
            <v>DIR. ESC. NORM. SUP. QRO.</v>
          </cell>
          <cell r="E209" t="str">
            <v>2ENS</v>
          </cell>
          <cell r="F209" t="str">
            <v>ESC. NORM. SUP. DE QRO.</v>
          </cell>
          <cell r="G209" t="str">
            <v>2EDU</v>
          </cell>
          <cell r="H209" t="str">
            <v>ORG. DESCONC. SECTOR EDUCACION</v>
          </cell>
          <cell r="I209" t="str">
            <v>SEDU</v>
          </cell>
          <cell r="J209" t="str">
            <v>SECTOR EDUCACION</v>
          </cell>
          <cell r="K209" t="str">
            <v>220106</v>
          </cell>
          <cell r="L209" t="str">
            <v>22</v>
          </cell>
          <cell r="M209" t="str">
            <v>01</v>
          </cell>
          <cell r="N209" t="str">
            <v>06</v>
          </cell>
        </row>
        <row r="210">
          <cell r="A210" t="str">
            <v>P421</v>
          </cell>
          <cell r="B210" t="str">
            <v>Ofna. del C. Dir. De UPN</v>
          </cell>
          <cell r="C210" t="str">
            <v>P420</v>
          </cell>
          <cell r="D210" t="str">
            <v>DIRECCION UPN</v>
          </cell>
          <cell r="E210" t="str">
            <v>2EUP</v>
          </cell>
          <cell r="F210" t="str">
            <v>UNIVERSIDAD PEDAGOGICA NACIONAL</v>
          </cell>
          <cell r="G210" t="str">
            <v>2EDU</v>
          </cell>
          <cell r="H210" t="str">
            <v>ORG. DESCONC. SECTOR EDUCACION</v>
          </cell>
          <cell r="I210" t="str">
            <v>SEDU</v>
          </cell>
          <cell r="J210" t="str">
            <v>SECTOR EDUCACION</v>
          </cell>
          <cell r="K210" t="str">
            <v>220101</v>
          </cell>
          <cell r="L210" t="str">
            <v>22</v>
          </cell>
          <cell r="M210" t="str">
            <v>01</v>
          </cell>
          <cell r="N210" t="str">
            <v>01</v>
          </cell>
        </row>
        <row r="211">
          <cell r="A211" t="str">
            <v>P445</v>
          </cell>
          <cell r="B211" t="str">
            <v>Ofna. del C. Dir. General</v>
          </cell>
          <cell r="C211" t="str">
            <v>P440</v>
          </cell>
          <cell r="D211" t="str">
            <v>OFNA. DEL C. DIR. GENERAL</v>
          </cell>
          <cell r="E211" t="str">
            <v>2ECE</v>
          </cell>
          <cell r="F211" t="str">
            <v>CENTRO EDUC. Y CULT. DEL EDO. DE QRO.</v>
          </cell>
          <cell r="G211" t="str">
            <v>2EDU</v>
          </cell>
          <cell r="H211" t="str">
            <v>ORG. DESCONC. SECTOR EDUCACION</v>
          </cell>
          <cell r="I211" t="str">
            <v>SEDU</v>
          </cell>
          <cell r="J211" t="str">
            <v>SECTOR EDUCACION</v>
          </cell>
          <cell r="K211" t="str">
            <v>220101</v>
          </cell>
          <cell r="L211" t="str">
            <v>22</v>
          </cell>
          <cell r="M211" t="str">
            <v>01</v>
          </cell>
          <cell r="N211" t="str">
            <v>01</v>
          </cell>
        </row>
        <row r="212">
          <cell r="A212" t="str">
            <v>P481</v>
          </cell>
          <cell r="B212" t="str">
            <v>Ofna. del C. Dir. Gral.Museo Triunfo de la Rep.</v>
          </cell>
          <cell r="C212" t="str">
            <v>P480</v>
          </cell>
          <cell r="D212" t="str">
            <v>DIR. GRAL. MUSEO TRIUNFO DE LA REP.</v>
          </cell>
          <cell r="E212" t="str">
            <v>2ETR</v>
          </cell>
          <cell r="F212" t="str">
            <v>MUSEO DE RESTAURACION DE LA REP.</v>
          </cell>
          <cell r="G212" t="str">
            <v>2EDU</v>
          </cell>
          <cell r="H212" t="str">
            <v>ORG. DESCONC. SECTOR EDUCACION</v>
          </cell>
          <cell r="I212" t="str">
            <v>SEDU</v>
          </cell>
          <cell r="J212" t="str">
            <v>SECTOR EDUCACION</v>
          </cell>
          <cell r="K212" t="str">
            <v>220206</v>
          </cell>
          <cell r="L212" t="str">
            <v>22</v>
          </cell>
          <cell r="M212" t="str">
            <v>02</v>
          </cell>
          <cell r="N212" t="str">
            <v>06</v>
          </cell>
        </row>
        <row r="213">
          <cell r="A213" t="str">
            <v>P501</v>
          </cell>
          <cell r="B213" t="str">
            <v>Ofna. del C. Director de UTSJ</v>
          </cell>
          <cell r="C213" t="str">
            <v>P500</v>
          </cell>
          <cell r="D213" t="str">
            <v>RECTORIA UTSJ</v>
          </cell>
          <cell r="E213" t="str">
            <v>3EUS</v>
          </cell>
          <cell r="F213" t="str">
            <v>UNIV. TEC. DE SAN JUAN DEL RIO</v>
          </cell>
          <cell r="G213" t="str">
            <v>3EDU</v>
          </cell>
          <cell r="H213" t="str">
            <v>ENT. PARAEST. SECT. EDUC.</v>
          </cell>
          <cell r="I213" t="str">
            <v>SEDU</v>
          </cell>
          <cell r="J213" t="str">
            <v>SECTOR EDUCACION</v>
          </cell>
          <cell r="K213" t="str">
            <v>220106</v>
          </cell>
          <cell r="L213" t="str">
            <v>22</v>
          </cell>
          <cell r="M213" t="str">
            <v>01</v>
          </cell>
          <cell r="N213" t="str">
            <v>06</v>
          </cell>
        </row>
        <row r="214">
          <cell r="A214" t="str">
            <v>P561</v>
          </cell>
          <cell r="B214" t="str">
            <v>Ofna. del C. Dir. Gral. CONCYTEQ</v>
          </cell>
          <cell r="C214" t="str">
            <v>P560</v>
          </cell>
          <cell r="D214" t="str">
            <v>DIR. GRAL. CONCYTEQ</v>
          </cell>
          <cell r="E214" t="str">
            <v>3ECY</v>
          </cell>
          <cell r="F214" t="str">
            <v>CONS.  DE CIENCIA Y TEC. DEL EDO. QRO. (CONCYTEQ)</v>
          </cell>
          <cell r="G214" t="str">
            <v>3EDU</v>
          </cell>
          <cell r="H214" t="str">
            <v>ENT. PARAEST. SECT. EDUC.</v>
          </cell>
          <cell r="I214" t="str">
            <v>SEDU</v>
          </cell>
          <cell r="J214" t="str">
            <v>SECTOR EDUCACION</v>
          </cell>
          <cell r="K214" t="str">
            <v>220402</v>
          </cell>
          <cell r="L214" t="str">
            <v>22</v>
          </cell>
          <cell r="M214" t="str">
            <v>04</v>
          </cell>
          <cell r="N214" t="str">
            <v>02</v>
          </cell>
        </row>
        <row r="215">
          <cell r="A215" t="str">
            <v>P581</v>
          </cell>
          <cell r="B215" t="str">
            <v>Ofna. del C. Dir. General IAQ</v>
          </cell>
          <cell r="C215" t="str">
            <v>P580</v>
          </cell>
          <cell r="D215" t="str">
            <v>DIR. GRAL. IAO</v>
          </cell>
          <cell r="E215" t="str">
            <v>3EAO</v>
          </cell>
          <cell r="F215" t="str">
            <v>INST. DE ARTES Y OFICIOS DE QRO. (IAO)</v>
          </cell>
          <cell r="G215" t="str">
            <v>3EDU</v>
          </cell>
          <cell r="H215" t="str">
            <v>ENT. PARAEST. SECT. EDUC.</v>
          </cell>
          <cell r="I215" t="str">
            <v>SEDU</v>
          </cell>
          <cell r="J215" t="str">
            <v>SECTOR EDUCACION</v>
          </cell>
          <cell r="K215" t="str">
            <v>220105</v>
          </cell>
          <cell r="L215" t="str">
            <v>22</v>
          </cell>
          <cell r="M215" t="str">
            <v>01</v>
          </cell>
          <cell r="N215" t="str">
            <v>05</v>
          </cell>
        </row>
        <row r="216">
          <cell r="A216" t="str">
            <v>P601</v>
          </cell>
          <cell r="B216" t="str">
            <v>Ofna. del C. Coord. Inst. Queret. De la Cult. Y las Artes</v>
          </cell>
          <cell r="C216" t="str">
            <v>P600</v>
          </cell>
          <cell r="D216" t="str">
            <v>COORD. GRAL. INST. QUERET. CULT. Y ARTES</v>
          </cell>
          <cell r="E216" t="str">
            <v>3ECA</v>
          </cell>
          <cell r="F216" t="str">
            <v>INST. QUERET. DE LA CULTURA Y LAS ARTES</v>
          </cell>
          <cell r="G216" t="str">
            <v>3EDU</v>
          </cell>
          <cell r="H216" t="str">
            <v>ENT. PARAEST. SECT. EDUC.</v>
          </cell>
          <cell r="I216" t="str">
            <v>SEDU</v>
          </cell>
          <cell r="J216" t="str">
            <v>SECTOR EDUCACION</v>
          </cell>
          <cell r="K216" t="str">
            <v>220201</v>
          </cell>
          <cell r="L216" t="str">
            <v>22</v>
          </cell>
          <cell r="M216" t="str">
            <v>02</v>
          </cell>
          <cell r="N216" t="str">
            <v>01</v>
          </cell>
        </row>
        <row r="217">
          <cell r="A217" t="str">
            <v>P611</v>
          </cell>
          <cell r="B217" t="str">
            <v>Jardín del Arte</v>
          </cell>
          <cell r="C217" t="str">
            <v>P610</v>
          </cell>
          <cell r="D217" t="str">
            <v>DIR. EDUC. ART. Y SERV. CULT.</v>
          </cell>
          <cell r="E217" t="str">
            <v>3ECA</v>
          </cell>
          <cell r="F217" t="str">
            <v>CONS. EST. P/CULT. Y LAS ART (CONECULTA)</v>
          </cell>
          <cell r="G217" t="str">
            <v>3EDU</v>
          </cell>
          <cell r="H217" t="str">
            <v>ENT. PARAEST. SECT. EDUC.</v>
          </cell>
          <cell r="I217" t="str">
            <v>SEDU</v>
          </cell>
          <cell r="J217" t="str">
            <v>SECTOR EDUCACION</v>
          </cell>
          <cell r="K217" t="str">
            <v>220201</v>
          </cell>
          <cell r="L217" t="str">
            <v>22</v>
          </cell>
          <cell r="M217" t="str">
            <v>02</v>
          </cell>
          <cell r="N217" t="str">
            <v>01</v>
          </cell>
        </row>
        <row r="218">
          <cell r="A218" t="str">
            <v>P612</v>
          </cell>
          <cell r="B218" t="str">
            <v>Centro Cultural Casa del Faldón</v>
          </cell>
          <cell r="C218" t="str">
            <v>P610</v>
          </cell>
          <cell r="D218" t="str">
            <v>DIR. EDUC. ART. Y SERV. CULT.</v>
          </cell>
          <cell r="E218" t="str">
            <v>3ECA</v>
          </cell>
          <cell r="F218" t="str">
            <v>CONS. EST. P/CULT. Y LAS ART (CONECULTA)</v>
          </cell>
          <cell r="G218" t="str">
            <v>3EDU</v>
          </cell>
          <cell r="H218" t="str">
            <v>ENT. PARAEST. SECT. EDUC.</v>
          </cell>
          <cell r="I218" t="str">
            <v>SEDU</v>
          </cell>
          <cell r="J218" t="str">
            <v>SECTOR EDUCACION</v>
          </cell>
          <cell r="K218" t="str">
            <v>220201</v>
          </cell>
          <cell r="L218" t="str">
            <v>22</v>
          </cell>
          <cell r="M218" t="str">
            <v>02</v>
          </cell>
          <cell r="N218" t="str">
            <v>01</v>
          </cell>
        </row>
        <row r="219">
          <cell r="A219" t="str">
            <v>P613</v>
          </cell>
          <cell r="B219" t="str">
            <v>Librería del Centro</v>
          </cell>
          <cell r="C219" t="str">
            <v>P610</v>
          </cell>
          <cell r="D219" t="str">
            <v>DIR. EDUC. ART. Y SERV. CULT.</v>
          </cell>
          <cell r="E219" t="str">
            <v>3ECA</v>
          </cell>
          <cell r="F219" t="str">
            <v>CONS. EST. P/CULT. Y LAS ART (CONECULTA)</v>
          </cell>
          <cell r="G219" t="str">
            <v>3EDU</v>
          </cell>
          <cell r="H219" t="str">
            <v>ENT. PARAEST. SECT. EDUC.</v>
          </cell>
          <cell r="I219" t="str">
            <v>SEDU</v>
          </cell>
          <cell r="J219" t="str">
            <v>SECTOR EDUCACION</v>
          </cell>
          <cell r="K219" t="str">
            <v>220202</v>
          </cell>
          <cell r="L219" t="str">
            <v>22</v>
          </cell>
          <cell r="M219" t="str">
            <v>02</v>
          </cell>
          <cell r="N219" t="str">
            <v>05</v>
          </cell>
        </row>
        <row r="220">
          <cell r="A220" t="str">
            <v>P614</v>
          </cell>
          <cell r="B220" t="str">
            <v>Red. Estatal de Bibliotecas</v>
          </cell>
          <cell r="C220" t="str">
            <v>P610</v>
          </cell>
          <cell r="D220" t="str">
            <v>DIR. EDUC. ART. Y SERV. CULT.</v>
          </cell>
          <cell r="E220" t="str">
            <v>3ECA</v>
          </cell>
          <cell r="F220" t="str">
            <v>CONS. EST. P/CULT. Y LAS ART (CONECULTA)</v>
          </cell>
          <cell r="G220" t="str">
            <v>3EDU</v>
          </cell>
          <cell r="H220" t="str">
            <v>ENT. PARAEST. SECT. EDUC.</v>
          </cell>
          <cell r="I220" t="str">
            <v>SEDU</v>
          </cell>
          <cell r="J220" t="str">
            <v>SECTOR EDUCACION</v>
          </cell>
          <cell r="K220" t="str">
            <v>220205</v>
          </cell>
          <cell r="L220" t="str">
            <v>22</v>
          </cell>
          <cell r="M220" t="str">
            <v>02</v>
          </cell>
          <cell r="N220" t="str">
            <v>05</v>
          </cell>
        </row>
        <row r="221">
          <cell r="A221" t="str">
            <v>P615</v>
          </cell>
          <cell r="B221" t="str">
            <v>Bibliot. Carlos Siguenza y Gongora</v>
          </cell>
          <cell r="C221" t="str">
            <v>P610</v>
          </cell>
          <cell r="D221" t="str">
            <v>DIR. EDUC. ART. Y SERV. CULT.</v>
          </cell>
          <cell r="E221" t="str">
            <v>3ECA</v>
          </cell>
          <cell r="F221" t="str">
            <v>CONS. EST. P/CULT. Y LAS ART (CONECULTA)</v>
          </cell>
          <cell r="G221" t="str">
            <v>3EDU</v>
          </cell>
          <cell r="H221" t="str">
            <v>ENT. PARAEST. SECT. EDUC.</v>
          </cell>
          <cell r="I221" t="str">
            <v>SEDU</v>
          </cell>
          <cell r="J221" t="str">
            <v>SECTOR EDUCACION</v>
          </cell>
          <cell r="K221" t="str">
            <v>220205</v>
          </cell>
          <cell r="L221" t="str">
            <v>22</v>
          </cell>
          <cell r="M221" t="str">
            <v>02</v>
          </cell>
          <cell r="N221" t="str">
            <v>05</v>
          </cell>
        </row>
        <row r="222">
          <cell r="A222" t="str">
            <v>P616</v>
          </cell>
          <cell r="B222" t="str">
            <v>Bibliot. José Ma. Truchuelo</v>
          </cell>
          <cell r="C222" t="str">
            <v>P610</v>
          </cell>
          <cell r="D222" t="str">
            <v>DIR. EDUC. ART. Y SERV. CULT.</v>
          </cell>
          <cell r="E222" t="str">
            <v>3ECA</v>
          </cell>
          <cell r="F222" t="str">
            <v>CONS. EST. P/CULT. Y LAS ART (CONECULTA)</v>
          </cell>
          <cell r="G222" t="str">
            <v>3EDU</v>
          </cell>
          <cell r="H222" t="str">
            <v>ENT. PARAEST. SECT. EDUC.</v>
          </cell>
          <cell r="I222" t="str">
            <v>SEDU</v>
          </cell>
          <cell r="J222" t="str">
            <v>SECTOR EDUCACION</v>
          </cell>
          <cell r="K222" t="str">
            <v>220205</v>
          </cell>
          <cell r="L222" t="str">
            <v>22</v>
          </cell>
          <cell r="M222" t="str">
            <v>02</v>
          </cell>
          <cell r="N222" t="str">
            <v>05</v>
          </cell>
        </row>
        <row r="223">
          <cell r="A223" t="str">
            <v>P617</v>
          </cell>
          <cell r="B223" t="str">
            <v>Bibliot. Plutarco Elías Calles</v>
          </cell>
          <cell r="C223" t="str">
            <v>P610</v>
          </cell>
          <cell r="D223" t="str">
            <v>DIR. EDUC. ART. Y SERV. CULT.</v>
          </cell>
          <cell r="E223" t="str">
            <v>3ECA</v>
          </cell>
          <cell r="F223" t="str">
            <v>CONS. EST. P/CULT. Y LAS ART (CONECULTA)</v>
          </cell>
          <cell r="G223" t="str">
            <v>3EDU</v>
          </cell>
          <cell r="H223" t="str">
            <v>ENT. PARAEST. SECT. EDUC.</v>
          </cell>
          <cell r="I223" t="str">
            <v>SEDU</v>
          </cell>
          <cell r="J223" t="str">
            <v>SECTOR EDUCACION</v>
          </cell>
          <cell r="K223" t="str">
            <v>220205</v>
          </cell>
          <cell r="L223" t="str">
            <v>22</v>
          </cell>
          <cell r="M223" t="str">
            <v>02</v>
          </cell>
          <cell r="N223" t="str">
            <v>05</v>
          </cell>
        </row>
        <row r="224">
          <cell r="A224" t="str">
            <v>P618</v>
          </cell>
          <cell r="B224" t="str">
            <v>Bibliot. Querétaro 2000</v>
          </cell>
          <cell r="C224" t="str">
            <v>P610</v>
          </cell>
          <cell r="D224" t="str">
            <v>DIR. EDUC. ART. Y SERV. CULT.</v>
          </cell>
          <cell r="E224" t="str">
            <v>3ECA</v>
          </cell>
          <cell r="F224" t="str">
            <v>CONS. EST. P/CULT. Y LAS ART (CONECULTA)</v>
          </cell>
          <cell r="G224" t="str">
            <v>3EDU</v>
          </cell>
          <cell r="H224" t="str">
            <v>ENT. PARAEST. SECT. EDUC.</v>
          </cell>
          <cell r="I224" t="str">
            <v>SEDU</v>
          </cell>
          <cell r="J224" t="str">
            <v>SECTOR EDUCACION</v>
          </cell>
          <cell r="K224" t="str">
            <v>220205</v>
          </cell>
          <cell r="L224" t="str">
            <v>22</v>
          </cell>
          <cell r="M224" t="str">
            <v>02</v>
          </cell>
          <cell r="N224" t="str">
            <v>05</v>
          </cell>
        </row>
        <row r="225">
          <cell r="A225" t="str">
            <v>P619</v>
          </cell>
          <cell r="B225" t="str">
            <v>Bibliot. Central</v>
          </cell>
          <cell r="C225" t="str">
            <v>P610</v>
          </cell>
          <cell r="D225" t="str">
            <v>DIR. EDUC. ART. Y SERV. CULT.</v>
          </cell>
          <cell r="E225" t="str">
            <v>3ECA</v>
          </cell>
          <cell r="F225" t="str">
            <v>CONS. EST. P/CULT. Y LAS ART (CONECULTA)</v>
          </cell>
          <cell r="G225" t="str">
            <v>3EDU</v>
          </cell>
          <cell r="H225" t="str">
            <v>ENT. PARAEST. SECT. EDUC.</v>
          </cell>
          <cell r="I225" t="str">
            <v>SEDU</v>
          </cell>
          <cell r="J225" t="str">
            <v>SECTOR EDUCACION</v>
          </cell>
          <cell r="K225" t="str">
            <v>220205</v>
          </cell>
          <cell r="L225" t="str">
            <v>22</v>
          </cell>
          <cell r="M225" t="str">
            <v>02</v>
          </cell>
          <cell r="N225" t="str">
            <v>05</v>
          </cell>
        </row>
        <row r="226">
          <cell r="A226" t="str">
            <v>P620</v>
          </cell>
          <cell r="B226" t="str">
            <v>Orquesta Típica</v>
          </cell>
          <cell r="C226" t="str">
            <v>P610</v>
          </cell>
          <cell r="D226" t="str">
            <v>DIR. EDUC. ART. Y SERV. CULT.</v>
          </cell>
          <cell r="E226" t="str">
            <v>3ECA</v>
          </cell>
          <cell r="F226" t="str">
            <v>CONS. EST. P/CULT. Y LAS ART (CONECULTA)</v>
          </cell>
          <cell r="G226" t="str">
            <v>3EDU</v>
          </cell>
          <cell r="H226" t="str">
            <v>ENT. PARAEST. SECT. EDUC.</v>
          </cell>
          <cell r="I226" t="str">
            <v>SEDU</v>
          </cell>
          <cell r="J226" t="str">
            <v>SECTOR EDUCACION</v>
          </cell>
          <cell r="K226" t="str">
            <v>220204</v>
          </cell>
          <cell r="L226" t="str">
            <v>22</v>
          </cell>
          <cell r="M226" t="str">
            <v>02</v>
          </cell>
          <cell r="N226" t="str">
            <v>04</v>
          </cell>
        </row>
        <row r="227">
          <cell r="A227" t="str">
            <v>P621</v>
          </cell>
          <cell r="B227" t="str">
            <v>Orquestas Juveniles</v>
          </cell>
          <cell r="C227" t="str">
            <v>P610</v>
          </cell>
          <cell r="D227" t="str">
            <v>DIR. EDUC. ART. Y SERV. CULT.</v>
          </cell>
          <cell r="E227" t="str">
            <v>3ECA</v>
          </cell>
          <cell r="F227" t="str">
            <v>CONS. EST. P/CULT. Y LAS ART (CONECULTA)</v>
          </cell>
          <cell r="G227" t="str">
            <v>3EDU</v>
          </cell>
          <cell r="H227" t="str">
            <v>ENT. PARAEST. SECT. EDUC.</v>
          </cell>
          <cell r="I227" t="str">
            <v>SEDU</v>
          </cell>
          <cell r="J227" t="str">
            <v>SECTOR EDUCACION</v>
          </cell>
          <cell r="K227" t="str">
            <v>220205</v>
          </cell>
          <cell r="L227" t="str">
            <v>22</v>
          </cell>
          <cell r="M227" t="str">
            <v>02</v>
          </cell>
          <cell r="N227" t="str">
            <v>05</v>
          </cell>
        </row>
        <row r="228">
          <cell r="A228" t="str">
            <v>P622</v>
          </cell>
          <cell r="B228" t="str">
            <v>Apoyo a Fiestas Patronales</v>
          </cell>
          <cell r="C228" t="str">
            <v>P610</v>
          </cell>
          <cell r="D228" t="str">
            <v>DIR. EDUC. ART. Y SERV. CULT.</v>
          </cell>
          <cell r="E228" t="str">
            <v>3ECA</v>
          </cell>
          <cell r="F228" t="str">
            <v>CONS. EST. P/CULT. Y LAS ART (CONECULTA)</v>
          </cell>
          <cell r="G228" t="str">
            <v>3EDU</v>
          </cell>
          <cell r="H228" t="str">
            <v>ENT. PARAEST. SECT. EDUC.</v>
          </cell>
          <cell r="I228" t="str">
            <v>SEDU</v>
          </cell>
          <cell r="J228" t="str">
            <v>SECTOR EDUCACION</v>
          </cell>
          <cell r="K228" t="str">
            <v>220204</v>
          </cell>
          <cell r="L228" t="str">
            <v>22</v>
          </cell>
          <cell r="M228" t="str">
            <v>02</v>
          </cell>
          <cell r="N228" t="str">
            <v>04</v>
          </cell>
        </row>
        <row r="229">
          <cell r="A229" t="str">
            <v>P623</v>
          </cell>
          <cell r="B229" t="str">
            <v>Centro de Formación Artistica</v>
          </cell>
          <cell r="C229" t="str">
            <v>P610</v>
          </cell>
          <cell r="D229" t="str">
            <v>DIR. EDUC. ART. Y SERV. CULT.</v>
          </cell>
          <cell r="E229" t="str">
            <v>3ECA</v>
          </cell>
          <cell r="F229" t="str">
            <v>CONS. EST. P/CULT. Y LAS ART (CONECULTA)</v>
          </cell>
          <cell r="G229" t="str">
            <v>3EDU</v>
          </cell>
          <cell r="H229" t="str">
            <v>ENT. PARAEST. SECT. EDUC.</v>
          </cell>
          <cell r="I229" t="str">
            <v>SEDU</v>
          </cell>
          <cell r="J229" t="str">
            <v>SECTOR EDUCACION</v>
          </cell>
          <cell r="K229" t="str">
            <v>220201</v>
          </cell>
          <cell r="L229" t="str">
            <v>22</v>
          </cell>
          <cell r="M229" t="str">
            <v>02</v>
          </cell>
          <cell r="N229" t="str">
            <v>01</v>
          </cell>
        </row>
        <row r="230">
          <cell r="A230" t="str">
            <v>P624</v>
          </cell>
          <cell r="B230" t="str">
            <v>Centro Cultural Cadereyta</v>
          </cell>
          <cell r="C230" t="str">
            <v>P610</v>
          </cell>
          <cell r="D230" t="str">
            <v>DIR. EDUC. ART. Y SERV. CULT.</v>
          </cell>
          <cell r="E230" t="str">
            <v>3ECA</v>
          </cell>
          <cell r="F230" t="str">
            <v>CONS. EST. P/CULT. Y LAS ART (CONECULTA)</v>
          </cell>
          <cell r="G230" t="str">
            <v>3EDU</v>
          </cell>
          <cell r="H230" t="str">
            <v>ENT. PARAEST. SECT. EDUC.</v>
          </cell>
          <cell r="I230" t="str">
            <v>SEDU</v>
          </cell>
          <cell r="J230" t="str">
            <v>SECTOR EDUCACION</v>
          </cell>
          <cell r="K230" t="str">
            <v>220201</v>
          </cell>
          <cell r="L230" t="str">
            <v>22</v>
          </cell>
          <cell r="M230" t="str">
            <v>02</v>
          </cell>
          <cell r="N230" t="str">
            <v>01</v>
          </cell>
        </row>
        <row r="231">
          <cell r="A231" t="str">
            <v>P625</v>
          </cell>
          <cell r="B231" t="str">
            <v>Unidad Cultural del Centro</v>
          </cell>
          <cell r="C231" t="str">
            <v>P610</v>
          </cell>
          <cell r="D231" t="str">
            <v>DIR. EDUC. ART. Y SERV. CULT.</v>
          </cell>
          <cell r="E231" t="str">
            <v>3ECA</v>
          </cell>
          <cell r="F231" t="str">
            <v>CONS. EST. P/CULT. Y LAS ART (CONECULTA)</v>
          </cell>
          <cell r="G231" t="str">
            <v>3EDU</v>
          </cell>
          <cell r="H231" t="str">
            <v>ENT. PARAEST. SECT. EDUC.</v>
          </cell>
          <cell r="I231" t="str">
            <v>SEDU</v>
          </cell>
          <cell r="J231" t="str">
            <v>SECTOR EDUCACION</v>
          </cell>
          <cell r="K231" t="str">
            <v>220203</v>
          </cell>
          <cell r="L231" t="str">
            <v>22</v>
          </cell>
          <cell r="M231" t="str">
            <v>02</v>
          </cell>
          <cell r="N231" t="str">
            <v>03</v>
          </cell>
        </row>
        <row r="232">
          <cell r="A232" t="str">
            <v>P626</v>
          </cell>
          <cell r="B232" t="str">
            <v>Centro Nal. De Danza Contemporánea</v>
          </cell>
          <cell r="C232" t="str">
            <v>P610</v>
          </cell>
          <cell r="D232" t="str">
            <v>DIR. EDUC. ART. Y SERV. CULT.</v>
          </cell>
          <cell r="E232" t="str">
            <v>3ECA</v>
          </cell>
          <cell r="F232" t="str">
            <v>CONS. EST. P/CULT. Y LAS ART (CONECULTA)</v>
          </cell>
          <cell r="G232" t="str">
            <v>3EDU</v>
          </cell>
          <cell r="H232" t="str">
            <v>ENT. PARAEST. SECT. EDUC.</v>
          </cell>
          <cell r="I232" t="str">
            <v>SEDU</v>
          </cell>
          <cell r="J232" t="str">
            <v>SECTOR EDUCACION</v>
          </cell>
          <cell r="K232" t="str">
            <v>220201</v>
          </cell>
          <cell r="L232" t="str">
            <v>22</v>
          </cell>
          <cell r="M232" t="str">
            <v>02</v>
          </cell>
          <cell r="N232" t="str">
            <v>01</v>
          </cell>
        </row>
        <row r="233">
          <cell r="A233" t="str">
            <v>P627</v>
          </cell>
          <cell r="B233" t="str">
            <v>Conservatorio Libre de Música</v>
          </cell>
          <cell r="C233" t="str">
            <v>P610</v>
          </cell>
          <cell r="D233" t="str">
            <v>DIR. EDUC. ART. Y SERV. CULT.</v>
          </cell>
          <cell r="E233" t="str">
            <v>3ECA</v>
          </cell>
          <cell r="F233" t="str">
            <v>CONS. EST. P/CULT. Y LAS ART (CONECULTA)</v>
          </cell>
          <cell r="G233" t="str">
            <v>3EDU</v>
          </cell>
          <cell r="H233" t="str">
            <v>ENT. PARAEST. SECT. EDUC.</v>
          </cell>
          <cell r="I233" t="str">
            <v>SEDU</v>
          </cell>
          <cell r="J233" t="str">
            <v>SECTOR EDUCACION</v>
          </cell>
          <cell r="K233" t="str">
            <v>220201</v>
          </cell>
          <cell r="L233" t="str">
            <v>22</v>
          </cell>
          <cell r="M233" t="str">
            <v>02</v>
          </cell>
          <cell r="N233" t="str">
            <v>01</v>
          </cell>
        </row>
        <row r="234">
          <cell r="A234" t="str">
            <v>P628</v>
          </cell>
          <cell r="B234" t="str">
            <v>Escuela de Laudería</v>
          </cell>
          <cell r="C234" t="str">
            <v>P610</v>
          </cell>
          <cell r="D234" t="str">
            <v>DIR. EDUC. ART. Y SERV. CULT.</v>
          </cell>
          <cell r="E234" t="str">
            <v>3ECA</v>
          </cell>
          <cell r="F234" t="str">
            <v>CONS. EST. P/CULT. Y LAS ART (CONECULTA)</v>
          </cell>
          <cell r="G234" t="str">
            <v>3EDU</v>
          </cell>
          <cell r="H234" t="str">
            <v>ENT. PARAEST. SECT. EDUC.</v>
          </cell>
          <cell r="I234" t="str">
            <v>SEDU</v>
          </cell>
          <cell r="J234" t="str">
            <v>SECTOR EDUCACION</v>
          </cell>
          <cell r="K234" t="str">
            <v>220201</v>
          </cell>
          <cell r="L234" t="str">
            <v>22</v>
          </cell>
          <cell r="M234" t="str">
            <v>02</v>
          </cell>
          <cell r="N234" t="str">
            <v>01</v>
          </cell>
        </row>
        <row r="235">
          <cell r="A235" t="str">
            <v>P631</v>
          </cell>
          <cell r="B235" t="str">
            <v>Museo del Arte</v>
          </cell>
          <cell r="C235" t="str">
            <v>P630</v>
          </cell>
          <cell r="D235" t="str">
            <v>DIR. DE DIFUSION Y PATRIM. CULTURAL</v>
          </cell>
          <cell r="E235" t="str">
            <v>3ECA</v>
          </cell>
          <cell r="F235" t="str">
            <v>CONS. EST. P/CULT. Y LAS ART (CONECULTA)</v>
          </cell>
          <cell r="G235" t="str">
            <v>3EDU</v>
          </cell>
          <cell r="H235" t="str">
            <v>ENT. PARAEST. SECT. EDUC.</v>
          </cell>
          <cell r="I235" t="str">
            <v>SEDU</v>
          </cell>
          <cell r="J235" t="str">
            <v>SECTOR EDUCACION</v>
          </cell>
          <cell r="K235" t="str">
            <v>220201</v>
          </cell>
          <cell r="L235" t="str">
            <v>22</v>
          </cell>
          <cell r="M235" t="str">
            <v>02</v>
          </cell>
          <cell r="N235" t="str">
            <v>01</v>
          </cell>
        </row>
        <row r="236">
          <cell r="A236" t="str">
            <v>P632</v>
          </cell>
          <cell r="B236" t="str">
            <v>Museo Regional</v>
          </cell>
          <cell r="C236" t="str">
            <v>P630</v>
          </cell>
          <cell r="D236" t="str">
            <v>DIR. DE DIFUSION Y PATRIM. CULTURAL</v>
          </cell>
          <cell r="E236" t="str">
            <v>3ECA</v>
          </cell>
          <cell r="F236" t="str">
            <v>CONS. EST. P/CULT. Y LAS ART (CONECULTA)</v>
          </cell>
          <cell r="G236" t="str">
            <v>3EDU</v>
          </cell>
          <cell r="H236" t="str">
            <v>ENT. PARAEST. SECT. EDUC.</v>
          </cell>
          <cell r="I236" t="str">
            <v>SEDU</v>
          </cell>
          <cell r="J236" t="str">
            <v>SECTOR EDUCACION</v>
          </cell>
          <cell r="K236" t="str">
            <v>220201</v>
          </cell>
          <cell r="L236" t="str">
            <v>22</v>
          </cell>
          <cell r="M236" t="str">
            <v>02</v>
          </cell>
          <cell r="N236" t="str">
            <v>01</v>
          </cell>
        </row>
        <row r="237">
          <cell r="A237" t="str">
            <v>P633</v>
          </cell>
          <cell r="B237" t="str">
            <v>Fondo Editorial</v>
          </cell>
          <cell r="C237" t="str">
            <v>P630</v>
          </cell>
          <cell r="D237" t="str">
            <v>DIR. DE DIFUSION Y PATRIM. CULTURAL</v>
          </cell>
          <cell r="E237" t="str">
            <v>3ECA</v>
          </cell>
          <cell r="F237" t="str">
            <v>CONS. EST. P/CULT. Y LAS ART (CONECULTA)</v>
          </cell>
          <cell r="G237" t="str">
            <v>3EDU</v>
          </cell>
          <cell r="H237" t="str">
            <v>ENT. PARAEST. SECT. EDUC.</v>
          </cell>
          <cell r="I237" t="str">
            <v>SEDU</v>
          </cell>
          <cell r="J237" t="str">
            <v>SECTOR EDUCACION</v>
          </cell>
          <cell r="K237" t="str">
            <v>220201</v>
          </cell>
          <cell r="L237" t="str">
            <v>22</v>
          </cell>
          <cell r="M237" t="str">
            <v>02</v>
          </cell>
          <cell r="N237" t="str">
            <v>01</v>
          </cell>
        </row>
        <row r="238">
          <cell r="A238" t="str">
            <v>P634</v>
          </cell>
          <cell r="B238" t="str">
            <v>Galería Libertad</v>
          </cell>
          <cell r="C238" t="str">
            <v>P630</v>
          </cell>
          <cell r="D238" t="str">
            <v>DIR. DE DIFUSION Y PATRIM. CULTURAL</v>
          </cell>
          <cell r="E238" t="str">
            <v>3ECA</v>
          </cell>
          <cell r="F238" t="str">
            <v>CONS. EST. P/CULT. Y LAS ART (CONECULTA)</v>
          </cell>
          <cell r="G238" t="str">
            <v>3EDU</v>
          </cell>
          <cell r="H238" t="str">
            <v>ENT. PARAEST. SECT. EDUC.</v>
          </cell>
          <cell r="I238" t="str">
            <v>SEDU</v>
          </cell>
          <cell r="J238" t="str">
            <v>SECTOR EDUCACION</v>
          </cell>
          <cell r="K238" t="str">
            <v>220201</v>
          </cell>
          <cell r="L238" t="str">
            <v>22</v>
          </cell>
          <cell r="M238" t="str">
            <v>02</v>
          </cell>
          <cell r="N238" t="str">
            <v>01</v>
          </cell>
        </row>
        <row r="239">
          <cell r="A239" t="str">
            <v>P635</v>
          </cell>
          <cell r="B239" t="str">
            <v>Museo Histórico Sierra Gorda</v>
          </cell>
          <cell r="C239" t="str">
            <v>P630</v>
          </cell>
          <cell r="D239" t="str">
            <v>DIR. DE DIFUSION Y PATRIM. CULTURAL</v>
          </cell>
          <cell r="E239" t="str">
            <v>3ECA</v>
          </cell>
          <cell r="F239" t="str">
            <v>CONS. EST. P/CULT. Y LAS ART (CONECULTA)</v>
          </cell>
          <cell r="G239" t="str">
            <v>3EDU</v>
          </cell>
          <cell r="H239" t="str">
            <v>ENT. PARAEST. SECT. EDUC.</v>
          </cell>
          <cell r="I239" t="str">
            <v>SEDU</v>
          </cell>
          <cell r="J239" t="str">
            <v>SECTOR EDUCACION</v>
          </cell>
          <cell r="K239" t="str">
            <v>220201</v>
          </cell>
          <cell r="L239" t="str">
            <v>22</v>
          </cell>
          <cell r="M239" t="str">
            <v>02</v>
          </cell>
          <cell r="N239" t="str">
            <v>01</v>
          </cell>
        </row>
        <row r="240">
          <cell r="A240" t="str">
            <v>P636</v>
          </cell>
          <cell r="B240" t="str">
            <v>Museo de la Ciudad</v>
          </cell>
          <cell r="C240" t="str">
            <v>P630</v>
          </cell>
          <cell r="D240" t="str">
            <v>DIR. DE DIFUSION Y PATRIM. CULTURAL</v>
          </cell>
          <cell r="E240" t="str">
            <v>3ECA</v>
          </cell>
          <cell r="F240" t="str">
            <v>CONS. EST. P/CULT. Y LAS ART (CONECULTA)</v>
          </cell>
          <cell r="G240" t="str">
            <v>3EDU</v>
          </cell>
          <cell r="H240" t="str">
            <v>ENT. PARAEST. SECT. EDUC.</v>
          </cell>
          <cell r="I240" t="str">
            <v>SEDU</v>
          </cell>
          <cell r="J240" t="str">
            <v>SECTOR EDUCACION</v>
          </cell>
          <cell r="K240" t="str">
            <v>220201</v>
          </cell>
          <cell r="L240" t="str">
            <v>22</v>
          </cell>
          <cell r="M240" t="str">
            <v>02</v>
          </cell>
          <cell r="N240" t="str">
            <v>01</v>
          </cell>
        </row>
        <row r="241">
          <cell r="A241" t="str">
            <v>P637</v>
          </cell>
          <cell r="B241" t="str">
            <v>Museo de la Restauración</v>
          </cell>
          <cell r="C241" t="str">
            <v>P630</v>
          </cell>
          <cell r="D241" t="str">
            <v>DIR. DE DIFUSION Y PATRIM. CULTURAL</v>
          </cell>
          <cell r="E241" t="str">
            <v>3ECA</v>
          </cell>
          <cell r="F241" t="str">
            <v>CONS. EST. P/CULT. Y LAS ART (CONECULTA)</v>
          </cell>
          <cell r="G241" t="str">
            <v>3EDU</v>
          </cell>
          <cell r="H241" t="str">
            <v>ENT. PARAEST. SECT. EDUC.</v>
          </cell>
          <cell r="I241" t="str">
            <v>SEDU</v>
          </cell>
          <cell r="J241" t="str">
            <v>SECTOR EDUCACION</v>
          </cell>
          <cell r="K241" t="str">
            <v>220206</v>
          </cell>
          <cell r="L241" t="str">
            <v>22</v>
          </cell>
          <cell r="M241" t="str">
            <v>02</v>
          </cell>
          <cell r="N241" t="str">
            <v>06</v>
          </cell>
        </row>
        <row r="242">
          <cell r="A242" t="str">
            <v>P651</v>
          </cell>
          <cell r="B242" t="str">
            <v>Ofna. del C. Coord. Gral. USEBEQ</v>
          </cell>
          <cell r="C242" t="str">
            <v>P650</v>
          </cell>
          <cell r="D242" t="str">
            <v>COORD. GRAL USEBEQ</v>
          </cell>
          <cell r="E242" t="str">
            <v>3ESE</v>
          </cell>
          <cell r="F242" t="str">
            <v>USEBEQ</v>
          </cell>
          <cell r="G242" t="str">
            <v>3EDU</v>
          </cell>
          <cell r="H242" t="str">
            <v>ENT. PARAEST. SECT. EDUC.</v>
          </cell>
          <cell r="I242" t="str">
            <v>SEDU</v>
          </cell>
          <cell r="J242" t="str">
            <v>SECTOR EDUCACION</v>
          </cell>
          <cell r="K242" t="str">
            <v>220101</v>
          </cell>
          <cell r="L242" t="str">
            <v>22</v>
          </cell>
          <cell r="M242" t="str">
            <v>01</v>
          </cell>
          <cell r="N242" t="str">
            <v>01</v>
          </cell>
        </row>
        <row r="243">
          <cell r="A243" t="str">
            <v>PA01</v>
          </cell>
          <cell r="B243" t="str">
            <v>Ofna. del C. Rector  UAQ</v>
          </cell>
          <cell r="C243" t="str">
            <v>PA00</v>
          </cell>
          <cell r="D243" t="str">
            <v>RECTORIA UAQ</v>
          </cell>
          <cell r="E243" t="str">
            <v>3EAQ</v>
          </cell>
          <cell r="F243" t="str">
            <v>UNIV. AUTONOMA DE QRO.</v>
          </cell>
          <cell r="G243" t="str">
            <v>3EDU</v>
          </cell>
          <cell r="H243" t="str">
            <v>ENT. PARAEST. SECT. EDUC.</v>
          </cell>
          <cell r="I243" t="str">
            <v>SEDU</v>
          </cell>
          <cell r="J243" t="str">
            <v>SECTOR EDUCACION</v>
          </cell>
          <cell r="K243" t="str">
            <v>220106</v>
          </cell>
          <cell r="L243" t="str">
            <v>22</v>
          </cell>
          <cell r="M243" t="str">
            <v>01</v>
          </cell>
          <cell r="N243" t="str">
            <v>06</v>
          </cell>
        </row>
        <row r="244">
          <cell r="A244" t="str">
            <v>PB01</v>
          </cell>
          <cell r="B244" t="str">
            <v>Ofna. del C. Dir  Gral. COBAQ</v>
          </cell>
          <cell r="C244" t="str">
            <v>PB00</v>
          </cell>
          <cell r="D244" t="str">
            <v>DIR. GRAL. COBAQ</v>
          </cell>
          <cell r="E244" t="str">
            <v>3EBA</v>
          </cell>
          <cell r="F244" t="str">
            <v>COLEGIO DE BACHILLERES (COBAQ)</v>
          </cell>
          <cell r="G244" t="str">
            <v>3EDU</v>
          </cell>
          <cell r="H244" t="str">
            <v>ENT. PARAEST. SECT. EDUC.</v>
          </cell>
          <cell r="I244" t="str">
            <v>SEDU</v>
          </cell>
          <cell r="J244" t="str">
            <v>SECTOR EDUCACION</v>
          </cell>
          <cell r="K244" t="str">
            <v>220106</v>
          </cell>
          <cell r="L244" t="str">
            <v>22</v>
          </cell>
          <cell r="M244" t="str">
            <v>01</v>
          </cell>
          <cell r="N244" t="str">
            <v>06</v>
          </cell>
        </row>
        <row r="245">
          <cell r="A245" t="str">
            <v>PC51</v>
          </cell>
          <cell r="B245" t="str">
            <v>Ofna. del C. Rector UTEQ</v>
          </cell>
          <cell r="C245" t="str">
            <v>PC50</v>
          </cell>
          <cell r="D245" t="str">
            <v>RECTORIA UTEQ</v>
          </cell>
          <cell r="E245" t="str">
            <v>3EUQ</v>
          </cell>
          <cell r="F245" t="str">
            <v>UNIV. TEC. DE QUERETARO (UTEQ)</v>
          </cell>
          <cell r="G245" t="str">
            <v>3EDU</v>
          </cell>
          <cell r="H245" t="str">
            <v>ENT. PARAEST. SECT. EDUC.</v>
          </cell>
          <cell r="I245" t="str">
            <v>SEDU</v>
          </cell>
          <cell r="J245" t="str">
            <v>SECTOR EDUCACION</v>
          </cell>
          <cell r="K245" t="str">
            <v>220106</v>
          </cell>
          <cell r="L245" t="str">
            <v>22</v>
          </cell>
          <cell r="M245" t="str">
            <v>01</v>
          </cell>
          <cell r="N245" t="str">
            <v>06</v>
          </cell>
        </row>
        <row r="246">
          <cell r="A246" t="str">
            <v>PD21</v>
          </cell>
          <cell r="B246" t="str">
            <v>Ofna del Dir. Gral.  ICATEQ</v>
          </cell>
          <cell r="C246" t="str">
            <v>PD20</v>
          </cell>
          <cell r="D246" t="str">
            <v>DIR. GRAL. ICATEQ</v>
          </cell>
          <cell r="E246" t="str">
            <v>3EIC</v>
          </cell>
          <cell r="F246" t="str">
            <v>INST. DE CAP. PARA EL TRAB. DEL EDO. QRO.</v>
          </cell>
          <cell r="G246" t="str">
            <v>3EDU</v>
          </cell>
          <cell r="H246" t="str">
            <v>ENT. PARAEST. SECT. EDUC.</v>
          </cell>
          <cell r="I246" t="str">
            <v>SEDU</v>
          </cell>
          <cell r="J246" t="str">
            <v>SECTOR EDUCACION</v>
          </cell>
          <cell r="K246" t="str">
            <v>220105</v>
          </cell>
          <cell r="L246" t="str">
            <v>22</v>
          </cell>
          <cell r="M246" t="str">
            <v>01</v>
          </cell>
          <cell r="N246" t="str">
            <v>05</v>
          </cell>
        </row>
        <row r="247">
          <cell r="A247" t="str">
            <v>PD81</v>
          </cell>
          <cell r="B247" t="str">
            <v>Ofna. del C. Dir. Gral. CECYTEQ</v>
          </cell>
          <cell r="C247" t="str">
            <v>PD80</v>
          </cell>
          <cell r="D247" t="str">
            <v>DIR. GRAL. CECYTEQ</v>
          </cell>
          <cell r="E247" t="str">
            <v>3EEC</v>
          </cell>
          <cell r="F247" t="str">
            <v>COL. DE EST. CIENT. Y TEC. DEL EDO. QRO.</v>
          </cell>
          <cell r="G247" t="str">
            <v>3EDU</v>
          </cell>
          <cell r="H247" t="str">
            <v>ENT. PARAEST. SECT. EDUC.</v>
          </cell>
          <cell r="I247" t="str">
            <v>SEDU</v>
          </cell>
          <cell r="J247" t="str">
            <v>SECTOR EDUCACION</v>
          </cell>
          <cell r="K247" t="str">
            <v>220101</v>
          </cell>
          <cell r="L247" t="str">
            <v>22</v>
          </cell>
          <cell r="M247" t="str">
            <v>01</v>
          </cell>
          <cell r="N247" t="str">
            <v>01</v>
          </cell>
        </row>
        <row r="248">
          <cell r="A248" t="str">
            <v>PE51</v>
          </cell>
          <cell r="B248" t="str">
            <v>Ofna.del C. Dir. Gral. CAPCEQ</v>
          </cell>
          <cell r="C248" t="str">
            <v>PE50</v>
          </cell>
          <cell r="D248" t="str">
            <v>DIR. GRAL. CAPCEQ</v>
          </cell>
          <cell r="E248" t="str">
            <v>3ECE</v>
          </cell>
          <cell r="F248" t="str">
            <v>COM. ADM. DEL PROG. DE CONST. DE ESC.</v>
          </cell>
          <cell r="G248" t="str">
            <v>3EDU</v>
          </cell>
          <cell r="H248" t="str">
            <v>ENT. PARAEST. SECT. EDUC.</v>
          </cell>
          <cell r="I248" t="str">
            <v>SEDU</v>
          </cell>
          <cell r="J248" t="str">
            <v>SECTOR EDUCACION</v>
          </cell>
          <cell r="K248" t="str">
            <v>220105</v>
          </cell>
          <cell r="L248" t="str">
            <v>22</v>
          </cell>
          <cell r="M248" t="str">
            <v>01</v>
          </cell>
          <cell r="N248" t="str">
            <v>05</v>
          </cell>
        </row>
        <row r="249">
          <cell r="A249" t="str">
            <v>PK01</v>
          </cell>
          <cell r="B249" t="str">
            <v>Ofna del C. Dir Gral. CONALEP</v>
          </cell>
          <cell r="C249" t="str">
            <v>PK00</v>
          </cell>
          <cell r="D249" t="str">
            <v>DIR. GRAL. CONALEP</v>
          </cell>
          <cell r="E249" t="str">
            <v>3ECN</v>
          </cell>
          <cell r="F249" t="str">
            <v>CONALEP</v>
          </cell>
          <cell r="G249" t="str">
            <v>3EDU</v>
          </cell>
          <cell r="H249" t="str">
            <v>ENT. PARAEST. SECT. EDUC.</v>
          </cell>
          <cell r="I249" t="str">
            <v>SEDU</v>
          </cell>
          <cell r="J249" t="str">
            <v>SECTOR EDUCACION</v>
          </cell>
          <cell r="K249" t="str">
            <v>220106</v>
          </cell>
          <cell r="L249" t="str">
            <v>22</v>
          </cell>
          <cell r="M249" t="str">
            <v>01</v>
          </cell>
          <cell r="N249" t="str">
            <v>06</v>
          </cell>
        </row>
        <row r="250">
          <cell r="A250" t="str">
            <v>PI01</v>
          </cell>
          <cell r="B250" t="str">
            <v>Ofna. del C. Dir. Gral. IQJU</v>
          </cell>
          <cell r="C250" t="str">
            <v>PI00</v>
          </cell>
          <cell r="D250" t="str">
            <v>DIR. GRAL. IQJU</v>
          </cell>
          <cell r="E250" t="str">
            <v>3EJU</v>
          </cell>
          <cell r="F250" t="str">
            <v>INST. QUERETANO DE LA JUVENTUD</v>
          </cell>
          <cell r="G250" t="str">
            <v>3EDU</v>
          </cell>
          <cell r="H250" t="str">
            <v>ENT. PARAEST. SECT. EDUC.</v>
          </cell>
          <cell r="I250" t="str">
            <v>SEDU</v>
          </cell>
          <cell r="J250" t="str">
            <v>SECTOR EDUCACION</v>
          </cell>
          <cell r="K250" t="str">
            <v>250502</v>
          </cell>
          <cell r="L250" t="str">
            <v>25</v>
          </cell>
          <cell r="M250" t="str">
            <v>05</v>
          </cell>
          <cell r="N250" t="str">
            <v>02</v>
          </cell>
        </row>
        <row r="251">
          <cell r="A251" t="str">
            <v>PL01</v>
          </cell>
          <cell r="B251" t="str">
            <v>Ofna. del C. Rector Univ. Politec. De Qro.</v>
          </cell>
          <cell r="C251" t="str">
            <v>PL00</v>
          </cell>
          <cell r="D251" t="str">
            <v>RECTORIA UPQ</v>
          </cell>
          <cell r="E251" t="str">
            <v>3EPQ</v>
          </cell>
          <cell r="F251" t="str">
            <v>UNIV. POLITEC. DE QRO.</v>
          </cell>
          <cell r="G251" t="str">
            <v>3EDU</v>
          </cell>
          <cell r="H251" t="str">
            <v>ENT. PARAEST. SECT. EDUC.</v>
          </cell>
          <cell r="I251" t="str">
            <v>SEDU</v>
          </cell>
          <cell r="J251" t="str">
            <v>SECTOR EDUCACION</v>
          </cell>
          <cell r="K251" t="str">
            <v>220106</v>
          </cell>
          <cell r="L251" t="str">
            <v>22</v>
          </cell>
          <cell r="M251" t="str">
            <v>01</v>
          </cell>
          <cell r="N251" t="str">
            <v>06</v>
          </cell>
        </row>
        <row r="252">
          <cell r="A252" t="str">
            <v>R001</v>
          </cell>
          <cell r="B252" t="str">
            <v>Ofna. del C. Srio. Del Trabajo</v>
          </cell>
          <cell r="C252" t="str">
            <v>R000</v>
          </cell>
          <cell r="D252" t="str">
            <v>OFNA. DEL C. SRIO. DEL TRABAJO</v>
          </cell>
          <cell r="E252" t="str">
            <v>1TRA</v>
          </cell>
          <cell r="F252" t="str">
            <v>SRIA. DEL TRABAJO</v>
          </cell>
          <cell r="G252" t="str">
            <v>1TRA</v>
          </cell>
          <cell r="H252" t="str">
            <v>SRIA. DEL TRABAJO</v>
          </cell>
          <cell r="I252" t="str">
            <v>STRA</v>
          </cell>
          <cell r="J252" t="str">
            <v>SECTOR TRABAJO</v>
          </cell>
          <cell r="K252" t="str">
            <v>230107</v>
          </cell>
          <cell r="L252" t="str">
            <v>23</v>
          </cell>
          <cell r="M252" t="str">
            <v>01</v>
          </cell>
          <cell r="N252" t="str">
            <v>07</v>
          </cell>
        </row>
        <row r="253">
          <cell r="A253" t="str">
            <v>R005</v>
          </cell>
          <cell r="B253" t="str">
            <v>Unidad de Apoyo Administrativo</v>
          </cell>
          <cell r="C253" t="str">
            <v>R000</v>
          </cell>
          <cell r="D253" t="str">
            <v>OFNA. DEL C. SRIO. DEL TRABAJO</v>
          </cell>
          <cell r="E253" t="str">
            <v>1TRA</v>
          </cell>
          <cell r="F253" t="str">
            <v>SRIA. DEL TRABAJO</v>
          </cell>
          <cell r="G253" t="str">
            <v>1TRA</v>
          </cell>
          <cell r="H253" t="str">
            <v>SRIA. DEL TRABAJO</v>
          </cell>
          <cell r="I253" t="str">
            <v>STRA</v>
          </cell>
          <cell r="J253" t="str">
            <v>SECTOR TRABAJO</v>
          </cell>
          <cell r="K253" t="str">
            <v>260402</v>
          </cell>
          <cell r="L253" t="str">
            <v>26</v>
          </cell>
          <cell r="M253" t="str">
            <v>04</v>
          </cell>
          <cell r="N253" t="str">
            <v>02</v>
          </cell>
        </row>
        <row r="254">
          <cell r="A254" t="str">
            <v>R021</v>
          </cell>
          <cell r="B254" t="str">
            <v>Ofna. del C. Presidente de la Junta de Conc. Y Arbit.</v>
          </cell>
          <cell r="C254" t="str">
            <v>R020</v>
          </cell>
          <cell r="D254" t="str">
            <v>JUNTA LOCAL DE CONCILIACION Y ARB.</v>
          </cell>
          <cell r="E254" t="str">
            <v>1TRA</v>
          </cell>
          <cell r="F254" t="str">
            <v>SRIA. DEL TRABAJO</v>
          </cell>
          <cell r="G254" t="str">
            <v>1TRA</v>
          </cell>
          <cell r="H254" t="str">
            <v>SRIA. DEL TRABAJO</v>
          </cell>
          <cell r="I254" t="str">
            <v>STRA</v>
          </cell>
          <cell r="J254" t="str">
            <v>SECTOR TRABAJO</v>
          </cell>
          <cell r="K254" t="str">
            <v>240303</v>
          </cell>
          <cell r="L254" t="str">
            <v>24</v>
          </cell>
          <cell r="M254" t="str">
            <v>03</v>
          </cell>
          <cell r="N254" t="str">
            <v>03</v>
          </cell>
        </row>
        <row r="255">
          <cell r="A255" t="str">
            <v>R028</v>
          </cell>
          <cell r="B255" t="str">
            <v>Coord. De Conciliadores</v>
          </cell>
          <cell r="C255" t="str">
            <v>R020</v>
          </cell>
          <cell r="D255" t="str">
            <v>JUNTA LOCAL DE CONCILIACION Y ARB.</v>
          </cell>
          <cell r="E255" t="str">
            <v>1TRA</v>
          </cell>
          <cell r="F255" t="str">
            <v>SRIA. DEL TRABAJO</v>
          </cell>
          <cell r="G255" t="str">
            <v>1TRA</v>
          </cell>
          <cell r="H255" t="str">
            <v>SRIA. DEL TRABAJO</v>
          </cell>
          <cell r="I255" t="str">
            <v>STRA</v>
          </cell>
          <cell r="J255" t="str">
            <v>SECTOR TRABAJO</v>
          </cell>
          <cell r="K255" t="str">
            <v>240303</v>
          </cell>
          <cell r="L255" t="str">
            <v>24</v>
          </cell>
          <cell r="M255" t="str">
            <v>03</v>
          </cell>
          <cell r="N255" t="str">
            <v>03</v>
          </cell>
        </row>
        <row r="256">
          <cell r="A256" t="str">
            <v>R041</v>
          </cell>
          <cell r="B256" t="str">
            <v>Ofna. del C. Dir. Del Serv. Est. De Empleo</v>
          </cell>
          <cell r="C256" t="str">
            <v>R040</v>
          </cell>
          <cell r="D256" t="str">
            <v>DIR. DEL SERV. EST. DE EMPLEO</v>
          </cell>
          <cell r="E256" t="str">
            <v>1TRA</v>
          </cell>
          <cell r="F256" t="str">
            <v>SRIA. DEL TRABAJO</v>
          </cell>
          <cell r="G256" t="str">
            <v>1TRA</v>
          </cell>
          <cell r="H256" t="str">
            <v>SRIA. DEL TRABAJO</v>
          </cell>
          <cell r="I256" t="str">
            <v>STRA</v>
          </cell>
          <cell r="J256" t="str">
            <v>SECTOR TRABAJO</v>
          </cell>
          <cell r="K256" t="str">
            <v>230106</v>
          </cell>
          <cell r="L256" t="str">
            <v>23</v>
          </cell>
          <cell r="M256" t="str">
            <v>01</v>
          </cell>
          <cell r="N256" t="str">
            <v>06</v>
          </cell>
        </row>
        <row r="257">
          <cell r="A257" t="str">
            <v>R061</v>
          </cell>
          <cell r="B257" t="str">
            <v>Ofna. del C. Presid. Del Trib Conc. Y Arbit.</v>
          </cell>
          <cell r="C257" t="str">
            <v>R060</v>
          </cell>
          <cell r="D257" t="str">
            <v>TRIBUNAL CONCILIAC. Y ARBITRAJE</v>
          </cell>
          <cell r="E257" t="str">
            <v>1TRA</v>
          </cell>
          <cell r="F257" t="str">
            <v>SRIA. DEL TRABAJO</v>
          </cell>
          <cell r="G257" t="str">
            <v>1TRA</v>
          </cell>
          <cell r="H257" t="str">
            <v>SRIA. DEL TRABAJO</v>
          </cell>
          <cell r="I257" t="str">
            <v>STRA</v>
          </cell>
          <cell r="J257" t="str">
            <v>SECTOR TRABAJO</v>
          </cell>
          <cell r="K257" t="str">
            <v>240303</v>
          </cell>
          <cell r="L257" t="str">
            <v>24</v>
          </cell>
          <cell r="M257" t="str">
            <v>03</v>
          </cell>
          <cell r="N257" t="str">
            <v>03</v>
          </cell>
        </row>
        <row r="258">
          <cell r="A258" t="str">
            <v>R101</v>
          </cell>
          <cell r="B258" t="str">
            <v>SICAT (PROBECAT)</v>
          </cell>
          <cell r="C258" t="str">
            <v>R100</v>
          </cell>
          <cell r="D258" t="str">
            <v>PROG. ESP. DEL SECTOR TRABAJO</v>
          </cell>
          <cell r="E258" t="str">
            <v>1TRA</v>
          </cell>
          <cell r="F258" t="str">
            <v>SRIA. DEL TRABAJO</v>
          </cell>
          <cell r="G258" t="str">
            <v>1TRA</v>
          </cell>
          <cell r="H258" t="str">
            <v>SRIA. DEL TRABAJO</v>
          </cell>
          <cell r="I258" t="str">
            <v>STRA</v>
          </cell>
          <cell r="J258" t="str">
            <v>SECTOR TRABAJO</v>
          </cell>
          <cell r="K258" t="str">
            <v>230107</v>
          </cell>
          <cell r="L258" t="str">
            <v>23</v>
          </cell>
          <cell r="M258" t="str">
            <v>01</v>
          </cell>
          <cell r="N258" t="str">
            <v>07</v>
          </cell>
        </row>
        <row r="259">
          <cell r="A259" t="str">
            <v>T001</v>
          </cell>
          <cell r="B259" t="str">
            <v>Ofna. del C. Srio. De Turismo</v>
          </cell>
          <cell r="C259" t="str">
            <v>T000</v>
          </cell>
          <cell r="D259" t="str">
            <v>OFNA. DEL C. SRIO. DE TURISMO</v>
          </cell>
          <cell r="E259" t="str">
            <v>1MTU</v>
          </cell>
          <cell r="F259" t="str">
            <v>SRIA. DE TURISMO</v>
          </cell>
          <cell r="G259" t="str">
            <v>1MTU</v>
          </cell>
          <cell r="H259" t="str">
            <v>SRIA. DE TURISMO</v>
          </cell>
          <cell r="I259" t="str">
            <v>SMTU</v>
          </cell>
          <cell r="J259" t="str">
            <v>SECTOR TURISMO</v>
          </cell>
          <cell r="K259" t="str">
            <v>230201</v>
          </cell>
          <cell r="L259" t="str">
            <v>23</v>
          </cell>
          <cell r="M259" t="str">
            <v>02</v>
          </cell>
          <cell r="N259" t="str">
            <v>01</v>
          </cell>
        </row>
        <row r="260">
          <cell r="A260" t="str">
            <v>T002</v>
          </cell>
          <cell r="B260" t="str">
            <v>Parque Mundo Cimacuático</v>
          </cell>
          <cell r="C260" t="str">
            <v>T000</v>
          </cell>
          <cell r="D260" t="str">
            <v>OFNA. DEL C. SRIO. DE TURISMO</v>
          </cell>
          <cell r="E260" t="str">
            <v>1MTU</v>
          </cell>
          <cell r="F260" t="str">
            <v>SRIA. DE TURISMO</v>
          </cell>
          <cell r="G260" t="str">
            <v>1MTU</v>
          </cell>
          <cell r="H260" t="str">
            <v>SRIA. DE TURISMO</v>
          </cell>
          <cell r="I260" t="str">
            <v>SMTU</v>
          </cell>
          <cell r="J260" t="str">
            <v>SECTOR TURISMO</v>
          </cell>
          <cell r="K260" t="str">
            <v>230207</v>
          </cell>
          <cell r="L260" t="str">
            <v>23</v>
          </cell>
          <cell r="M260" t="str">
            <v>02</v>
          </cell>
          <cell r="N260" t="str">
            <v>07</v>
          </cell>
        </row>
        <row r="261">
          <cell r="A261" t="str">
            <v>T021</v>
          </cell>
          <cell r="B261" t="str">
            <v>Ofna. del C. Dir. Admvo.</v>
          </cell>
          <cell r="C261" t="str">
            <v>T020</v>
          </cell>
          <cell r="D261" t="str">
            <v>DIR. ADMINISTRATIVA</v>
          </cell>
          <cell r="E261" t="str">
            <v>1MTU</v>
          </cell>
          <cell r="F261" t="str">
            <v>SRIA. DE TURISMO</v>
          </cell>
          <cell r="G261" t="str">
            <v>1MTU</v>
          </cell>
          <cell r="H261" t="str">
            <v>SRIA. DE TURISMO</v>
          </cell>
          <cell r="I261" t="str">
            <v>SMTU</v>
          </cell>
          <cell r="J261" t="str">
            <v>SECTOR TURISMO</v>
          </cell>
          <cell r="K261" t="str">
            <v>260402</v>
          </cell>
          <cell r="L261" t="str">
            <v>26</v>
          </cell>
          <cell r="M261" t="str">
            <v>04</v>
          </cell>
          <cell r="N261" t="str">
            <v>02</v>
          </cell>
        </row>
        <row r="262">
          <cell r="A262" t="str">
            <v>T041</v>
          </cell>
          <cell r="B262" t="str">
            <v>Ofna. del C. Dir. De Promoc. Turist.</v>
          </cell>
          <cell r="C262" t="str">
            <v>T040</v>
          </cell>
          <cell r="D262" t="str">
            <v>DIR. DE PROMOCION TURISTICA</v>
          </cell>
          <cell r="E262" t="str">
            <v>1MTU</v>
          </cell>
          <cell r="F262" t="str">
            <v>SRIA. DE TURISMO</v>
          </cell>
          <cell r="G262" t="str">
            <v>1MTU</v>
          </cell>
          <cell r="H262" t="str">
            <v>SRIA. DE TURISMO</v>
          </cell>
          <cell r="I262" t="str">
            <v>SMTU</v>
          </cell>
          <cell r="J262" t="str">
            <v>SECTOR TURISMO</v>
          </cell>
          <cell r="K262" t="str">
            <v>230204</v>
          </cell>
          <cell r="L262" t="str">
            <v>23</v>
          </cell>
          <cell r="M262" t="str">
            <v>02</v>
          </cell>
          <cell r="N262" t="str">
            <v>04</v>
          </cell>
        </row>
        <row r="263">
          <cell r="A263" t="str">
            <v>T061</v>
          </cell>
          <cell r="B263" t="str">
            <v>Ofna. del C. Dir. De Dessarr. Turistico</v>
          </cell>
          <cell r="C263" t="str">
            <v>T060</v>
          </cell>
          <cell r="D263" t="str">
            <v>DIR. DE DESARROLLO TURISTICO</v>
          </cell>
          <cell r="E263" t="str">
            <v>1MTU</v>
          </cell>
          <cell r="F263" t="str">
            <v>SRIA. DE TURISMO</v>
          </cell>
          <cell r="G263" t="str">
            <v>1MTU</v>
          </cell>
          <cell r="H263" t="str">
            <v>SRIA. DE TURISMO</v>
          </cell>
          <cell r="I263" t="str">
            <v>SMTU</v>
          </cell>
          <cell r="J263" t="str">
            <v>SECTOR TURISMO</v>
          </cell>
          <cell r="K263" t="str">
            <v>230204</v>
          </cell>
          <cell r="L263" t="str">
            <v>23</v>
          </cell>
          <cell r="M263" t="str">
            <v>02</v>
          </cell>
          <cell r="N263" t="str">
            <v>04</v>
          </cell>
        </row>
        <row r="264">
          <cell r="A264" t="str">
            <v>T081</v>
          </cell>
          <cell r="B264" t="str">
            <v>Ofna. del C. Dir. De Cultura Turistica</v>
          </cell>
          <cell r="C264" t="str">
            <v>T080</v>
          </cell>
          <cell r="D264" t="str">
            <v>DIR. DE CULTURA TURISTICA</v>
          </cell>
          <cell r="E264" t="str">
            <v>1MTU</v>
          </cell>
          <cell r="F264" t="str">
            <v>SRIA. DE TURISMO</v>
          </cell>
          <cell r="G264" t="str">
            <v>1MTU</v>
          </cell>
          <cell r="H264" t="str">
            <v>SRIA. DE TURISMO</v>
          </cell>
          <cell r="I264" t="str">
            <v>SMTU</v>
          </cell>
          <cell r="J264" t="str">
            <v>SECTOR TURISMO</v>
          </cell>
          <cell r="K264" t="str">
            <v>230202</v>
          </cell>
          <cell r="L264" t="str">
            <v>23</v>
          </cell>
          <cell r="M264" t="str">
            <v>02</v>
          </cell>
          <cell r="N264" t="str">
            <v>02</v>
          </cell>
        </row>
        <row r="265">
          <cell r="A265" t="str">
            <v>T082</v>
          </cell>
          <cell r="B265" t="str">
            <v>Ofna. del C. Dir. De Promoc. Turist.</v>
          </cell>
          <cell r="C265" t="str">
            <v>T080</v>
          </cell>
          <cell r="D265" t="str">
            <v>DIR. DE CULTURA TURISTICA</v>
          </cell>
          <cell r="E265" t="str">
            <v>1MTU</v>
          </cell>
          <cell r="F265" t="str">
            <v>SRIA. DE TURISMO</v>
          </cell>
          <cell r="G265" t="str">
            <v>1MTU</v>
          </cell>
          <cell r="H265" t="str">
            <v>SRIA. DE TURISMO</v>
          </cell>
          <cell r="I265" t="str">
            <v>SMTU</v>
          </cell>
          <cell r="J265" t="str">
            <v>SECTOR TURISMO</v>
          </cell>
          <cell r="K265" t="str">
            <v>230204</v>
          </cell>
          <cell r="L265" t="str">
            <v>23</v>
          </cell>
          <cell r="M265" t="str">
            <v>02</v>
          </cell>
          <cell r="N265" t="str">
            <v>04</v>
          </cell>
        </row>
        <row r="266">
          <cell r="A266" t="str">
            <v>T101</v>
          </cell>
          <cell r="B266" t="str">
            <v>Ofna. del C. Dir. De Diseño e Imagen</v>
          </cell>
          <cell r="C266" t="str">
            <v>T100</v>
          </cell>
          <cell r="D266" t="str">
            <v>DIR. DE COMUNICACIÓN E IMAGEN TURISTICA</v>
          </cell>
          <cell r="E266" t="str">
            <v>1MTU</v>
          </cell>
          <cell r="F266" t="str">
            <v>SRIA. DE TURISMO</v>
          </cell>
          <cell r="G266" t="str">
            <v>1MTU</v>
          </cell>
          <cell r="H266" t="str">
            <v>SRIA. DE TURISMO</v>
          </cell>
          <cell r="I266" t="str">
            <v>SMTU</v>
          </cell>
          <cell r="J266" t="str">
            <v>SECTOR TURISMO</v>
          </cell>
          <cell r="K266" t="str">
            <v>230204</v>
          </cell>
          <cell r="L266" t="str">
            <v>23</v>
          </cell>
          <cell r="M266" t="str">
            <v>02</v>
          </cell>
          <cell r="N266" t="str">
            <v>04</v>
          </cell>
        </row>
        <row r="267">
          <cell r="A267" t="str">
            <v>T151</v>
          </cell>
          <cell r="B267" t="str">
            <v>Feria Internacional de Querétaro</v>
          </cell>
          <cell r="C267" t="str">
            <v>T150</v>
          </cell>
          <cell r="D267" t="str">
            <v>PROG. ESP. DEL SECTOR TURISMO</v>
          </cell>
          <cell r="E267" t="str">
            <v>1MTU</v>
          </cell>
          <cell r="F267" t="str">
            <v>SRIA. DE TURISMO</v>
          </cell>
          <cell r="G267" t="str">
            <v>1MTU</v>
          </cell>
          <cell r="H267" t="str">
            <v>SRIA. DE TURISMO</v>
          </cell>
          <cell r="I267" t="str">
            <v>SMTU</v>
          </cell>
          <cell r="J267" t="str">
            <v>SECTOR TURISMO</v>
          </cell>
          <cell r="K267" t="str">
            <v>230204</v>
          </cell>
          <cell r="L267" t="str">
            <v>23</v>
          </cell>
          <cell r="M267" t="str">
            <v>02</v>
          </cell>
          <cell r="N267" t="str">
            <v>04</v>
          </cell>
        </row>
        <row r="268">
          <cell r="A268" t="str">
            <v>T300</v>
          </cell>
          <cell r="B268" t="str">
            <v>Fideic. Prom del Tur. Edo. Qro. (FIPROTUR)</v>
          </cell>
          <cell r="C268" t="str">
            <v>T300</v>
          </cell>
          <cell r="D268" t="str">
            <v>FIDEIC. PROM. DEL TUR. EDO. QRO.  (FIPROTUR)</v>
          </cell>
          <cell r="E268" t="str">
            <v>3MFT</v>
          </cell>
          <cell r="F268" t="str">
            <v>FIPROTUR</v>
          </cell>
          <cell r="G268" t="str">
            <v>3MTU</v>
          </cell>
          <cell r="H268" t="str">
            <v>ENT. PARAEST. SECT. TURISMO</v>
          </cell>
          <cell r="I268" t="str">
            <v>SMTU</v>
          </cell>
          <cell r="J268" t="str">
            <v>SECTOR TURISMO</v>
          </cell>
          <cell r="K268" t="str">
            <v>230201</v>
          </cell>
          <cell r="L268" t="str">
            <v>23</v>
          </cell>
          <cell r="M268" t="str">
            <v>02</v>
          </cell>
          <cell r="N268" t="str">
            <v>01</v>
          </cell>
        </row>
        <row r="269">
          <cell r="A269" t="str">
            <v>T321</v>
          </cell>
          <cell r="B269" t="str">
            <v>Ofna. Patronato Fiestas Sant. De Qro.</v>
          </cell>
          <cell r="C269" t="str">
            <v>T320</v>
          </cell>
          <cell r="D269" t="str">
            <v>PATRONATO FIESTAS SANTIAGO DE QRO.</v>
          </cell>
          <cell r="E269" t="str">
            <v>3MPF</v>
          </cell>
          <cell r="F269" t="str">
            <v>PATRONATO FIESTAS SANTIAGO DE QRO.</v>
          </cell>
          <cell r="G269" t="str">
            <v>3MTU</v>
          </cell>
          <cell r="H269" t="str">
            <v>ENT. PARAEST. SECT. TURISMO</v>
          </cell>
          <cell r="I269" t="str">
            <v>SMTU</v>
          </cell>
          <cell r="J269" t="str">
            <v>SECTOR TURISMO</v>
          </cell>
          <cell r="K269" t="str">
            <v>230207</v>
          </cell>
          <cell r="L269" t="str">
            <v>23</v>
          </cell>
          <cell r="M269" t="str">
            <v>02</v>
          </cell>
          <cell r="N269" t="str">
            <v>07</v>
          </cell>
        </row>
        <row r="270">
          <cell r="A270" t="str">
            <v>U001</v>
          </cell>
          <cell r="B270" t="str">
            <v>Ofna. del C. Srio. De Salud</v>
          </cell>
          <cell r="C270" t="str">
            <v>U000</v>
          </cell>
          <cell r="D270" t="str">
            <v>OFNA. DEL C. SRIO. DE SALUD</v>
          </cell>
          <cell r="E270" t="str">
            <v>1SAL</v>
          </cell>
          <cell r="F270" t="str">
            <v>SRIA. DE SALUD</v>
          </cell>
          <cell r="G270" t="str">
            <v>1SAL</v>
          </cell>
          <cell r="H270" t="str">
            <v>SRIA. DE SALUD</v>
          </cell>
          <cell r="I270" t="str">
            <v>SSAL</v>
          </cell>
          <cell r="J270" t="str">
            <v>SECTOR SALUD</v>
          </cell>
          <cell r="K270" t="str">
            <v>210101</v>
          </cell>
          <cell r="L270" t="str">
            <v>21</v>
          </cell>
          <cell r="M270" t="str">
            <v>01</v>
          </cell>
          <cell r="N270" t="str">
            <v>01</v>
          </cell>
        </row>
        <row r="271">
          <cell r="A271" t="str">
            <v>U002</v>
          </cell>
          <cell r="B271" t="str">
            <v>Organo Interno de Control</v>
          </cell>
          <cell r="C271" t="str">
            <v>U000</v>
          </cell>
          <cell r="D271" t="str">
            <v>OFNA. DEL C. SRIO. DE SALUD</v>
          </cell>
          <cell r="E271" t="str">
            <v>1SAL</v>
          </cell>
          <cell r="F271" t="str">
            <v>SRIA. DE SALUD</v>
          </cell>
          <cell r="G271" t="str">
            <v>1SAL</v>
          </cell>
          <cell r="H271" t="str">
            <v>SRIA. DE SALUD</v>
          </cell>
          <cell r="I271" t="str">
            <v>SSAL</v>
          </cell>
          <cell r="J271" t="str">
            <v>SECTOR SALUD</v>
          </cell>
          <cell r="K271" t="str">
            <v>260301</v>
          </cell>
          <cell r="L271" t="str">
            <v>26</v>
          </cell>
          <cell r="M271" t="str">
            <v>03</v>
          </cell>
          <cell r="N271" t="str">
            <v>01</v>
          </cell>
        </row>
        <row r="272">
          <cell r="A272" t="str">
            <v>U201</v>
          </cell>
          <cell r="B272" t="str">
            <v>Ofna. del C. Comisionado De CECA</v>
          </cell>
          <cell r="C272" t="str">
            <v>U200</v>
          </cell>
          <cell r="D272" t="str">
            <v>COMISIONADO DEL CECA</v>
          </cell>
          <cell r="E272" t="str">
            <v>2SCA</v>
          </cell>
          <cell r="F272" t="str">
            <v>CONS. EST. CONTRA LAS ADICCIONES</v>
          </cell>
          <cell r="G272" t="str">
            <v>2SAL</v>
          </cell>
          <cell r="H272" t="str">
            <v>ORG. DESCONC. SECTOR SALUD</v>
          </cell>
          <cell r="I272" t="str">
            <v>SSAL</v>
          </cell>
          <cell r="J272" t="str">
            <v>SECTOR SALUD</v>
          </cell>
          <cell r="K272" t="str">
            <v>250503</v>
          </cell>
          <cell r="L272" t="str">
            <v>25</v>
          </cell>
          <cell r="M272" t="str">
            <v>05</v>
          </cell>
          <cell r="N272" t="str">
            <v>03</v>
          </cell>
        </row>
        <row r="273">
          <cell r="A273" t="str">
            <v>U221</v>
          </cell>
          <cell r="B273" t="str">
            <v>Ofna. del C. Comisionado de CAMEQ</v>
          </cell>
          <cell r="C273" t="str">
            <v>U220</v>
          </cell>
          <cell r="D273" t="str">
            <v>COMISIONADO CAMEQ</v>
          </cell>
          <cell r="E273" t="str">
            <v>2SAM</v>
          </cell>
          <cell r="F273" t="str">
            <v>COM. DE ARBIT. MEDICO DEL EDO. QRO.</v>
          </cell>
          <cell r="G273" t="str">
            <v>2SAL</v>
          </cell>
          <cell r="H273" t="str">
            <v>ORG. DESCONC. SECTOR SALUD</v>
          </cell>
          <cell r="I273" t="str">
            <v>SSAL</v>
          </cell>
          <cell r="J273" t="str">
            <v>SECTOR SALUD</v>
          </cell>
          <cell r="K273" t="str">
            <v>210107</v>
          </cell>
          <cell r="L273" t="str">
            <v>21</v>
          </cell>
          <cell r="M273" t="str">
            <v>01</v>
          </cell>
          <cell r="N273" t="str">
            <v>07</v>
          </cell>
        </row>
        <row r="274">
          <cell r="A274" t="str">
            <v>U301</v>
          </cell>
          <cell r="B274" t="str">
            <v>Ofna. del C. Coordinador General</v>
          </cell>
          <cell r="C274" t="str">
            <v>U300</v>
          </cell>
          <cell r="D274" t="str">
            <v>COORD. GRAL. SESEQ</v>
          </cell>
          <cell r="E274" t="str">
            <v>3SSS</v>
          </cell>
          <cell r="F274" t="str">
            <v>SERV. DE SALUD. DEL EDO. DE QRO.</v>
          </cell>
          <cell r="G274" t="str">
            <v>3SAL</v>
          </cell>
          <cell r="H274" t="str">
            <v>ENT. PARAEST. DEL SECTOR SALUD</v>
          </cell>
          <cell r="I274" t="str">
            <v>SSAL</v>
          </cell>
          <cell r="J274" t="str">
            <v>SECTOR SALUD</v>
          </cell>
          <cell r="K274" t="str">
            <v>210101</v>
          </cell>
          <cell r="L274" t="str">
            <v>21</v>
          </cell>
          <cell r="M274" t="str">
            <v>01</v>
          </cell>
          <cell r="N274" t="str">
            <v>01</v>
          </cell>
        </row>
        <row r="275">
          <cell r="A275" t="str">
            <v>V001</v>
          </cell>
          <cell r="B275" t="str">
            <v>Ofna del C. Oficial Mayor</v>
          </cell>
          <cell r="C275" t="str">
            <v>V000</v>
          </cell>
          <cell r="D275" t="str">
            <v>OFNA. DEL C. OFICIAL MAYOR</v>
          </cell>
          <cell r="E275" t="str">
            <v>1OMA</v>
          </cell>
          <cell r="F275" t="str">
            <v>OFICIALIA MAYOR</v>
          </cell>
          <cell r="G275" t="str">
            <v>1OMA</v>
          </cell>
          <cell r="H275" t="str">
            <v>OFICIALIA MAYOR</v>
          </cell>
          <cell r="I275" t="str">
            <v>SOMA</v>
          </cell>
          <cell r="J275" t="str">
            <v>SECTOR OFICIALIA MAYOR</v>
          </cell>
          <cell r="K275" t="str">
            <v>260502</v>
          </cell>
          <cell r="L275" t="str">
            <v>26</v>
          </cell>
          <cell r="M275" t="str">
            <v>05</v>
          </cell>
          <cell r="N275" t="str">
            <v>02</v>
          </cell>
        </row>
        <row r="276">
          <cell r="A276" t="str">
            <v>V002</v>
          </cell>
          <cell r="B276" t="str">
            <v>Organo Interno de Control</v>
          </cell>
          <cell r="C276" t="str">
            <v>V000</v>
          </cell>
          <cell r="D276" t="str">
            <v>OFNA. DEL C. OFICIAL MAYOR</v>
          </cell>
          <cell r="E276" t="str">
            <v>1OMA</v>
          </cell>
          <cell r="F276" t="str">
            <v>OFICIALIA MAYOR</v>
          </cell>
          <cell r="G276" t="str">
            <v>1OMA</v>
          </cell>
          <cell r="H276" t="str">
            <v>OFICIALIA MAYOR</v>
          </cell>
          <cell r="I276" t="str">
            <v>SOMA</v>
          </cell>
          <cell r="J276" t="str">
            <v>SECTOR OFICIALIA MAYOR</v>
          </cell>
          <cell r="K276" t="str">
            <v>260301</v>
          </cell>
          <cell r="L276" t="str">
            <v>26</v>
          </cell>
          <cell r="M276" t="str">
            <v>03</v>
          </cell>
          <cell r="N276" t="str">
            <v>01</v>
          </cell>
        </row>
        <row r="277">
          <cell r="A277" t="str">
            <v>V003</v>
          </cell>
          <cell r="B277" t="str">
            <v>Unidad de Apoyo Administrativo</v>
          </cell>
          <cell r="C277" t="str">
            <v>V000</v>
          </cell>
          <cell r="D277" t="str">
            <v>OFNA. DEL C. OFICIAL MAYOR</v>
          </cell>
          <cell r="E277" t="str">
            <v>1OMA</v>
          </cell>
          <cell r="F277" t="str">
            <v>OFICIALIA MAYOR</v>
          </cell>
          <cell r="G277" t="str">
            <v>1OMA</v>
          </cell>
          <cell r="H277" t="str">
            <v>OFICIALIA MAYOR</v>
          </cell>
          <cell r="I277" t="str">
            <v>SOMA</v>
          </cell>
          <cell r="J277" t="str">
            <v>SECTOR OFICIALIA MAYOR</v>
          </cell>
          <cell r="K277" t="str">
            <v>260402</v>
          </cell>
          <cell r="L277" t="str">
            <v>26</v>
          </cell>
          <cell r="M277" t="str">
            <v>04</v>
          </cell>
          <cell r="N277" t="str">
            <v>02</v>
          </cell>
        </row>
        <row r="278">
          <cell r="A278" t="str">
            <v>V021</v>
          </cell>
          <cell r="B278" t="str">
            <v>Ofna. del C. Dir. De Rec. Humanos</v>
          </cell>
          <cell r="C278" t="str">
            <v>V020</v>
          </cell>
          <cell r="D278" t="str">
            <v>DIR. DE REC. HUMANOS</v>
          </cell>
          <cell r="E278" t="str">
            <v>1OMA</v>
          </cell>
          <cell r="F278" t="str">
            <v>OFICIALIA MAYOR</v>
          </cell>
          <cell r="G278" t="str">
            <v>1OMA</v>
          </cell>
          <cell r="H278" t="str">
            <v>OFICIALIA MAYOR</v>
          </cell>
          <cell r="I278" t="str">
            <v>SOMA</v>
          </cell>
          <cell r="J278" t="str">
            <v>SECTOR OFICIALIA MAYOR</v>
          </cell>
          <cell r="K278" t="str">
            <v>260502</v>
          </cell>
          <cell r="L278" t="str">
            <v>26</v>
          </cell>
          <cell r="M278" t="str">
            <v>05</v>
          </cell>
          <cell r="N278" t="str">
            <v>02</v>
          </cell>
        </row>
        <row r="279">
          <cell r="A279" t="str">
            <v>V023</v>
          </cell>
          <cell r="B279" t="str">
            <v>Depto. De Selección y Capacitación</v>
          </cell>
          <cell r="C279" t="str">
            <v>V020</v>
          </cell>
          <cell r="D279" t="str">
            <v>DIR. DE REC. HUMANOS</v>
          </cell>
          <cell r="E279" t="str">
            <v>1OMA</v>
          </cell>
          <cell r="F279" t="str">
            <v>OFICIALIA MAYOR</v>
          </cell>
          <cell r="G279" t="str">
            <v>1OMA</v>
          </cell>
          <cell r="H279" t="str">
            <v>OFICIALIA MAYOR</v>
          </cell>
          <cell r="I279" t="str">
            <v>SOMA</v>
          </cell>
          <cell r="J279" t="str">
            <v>SECTOR OFICIALIA MAYOR</v>
          </cell>
          <cell r="K279" t="str">
            <v>260501</v>
          </cell>
          <cell r="L279" t="str">
            <v>26</v>
          </cell>
          <cell r="M279" t="str">
            <v>05</v>
          </cell>
          <cell r="N279" t="str">
            <v>01</v>
          </cell>
        </row>
        <row r="280">
          <cell r="A280" t="str">
            <v>V041</v>
          </cell>
          <cell r="B280" t="str">
            <v>Ofna. del C. Director de Rec. Materiales</v>
          </cell>
          <cell r="C280" t="str">
            <v>V040</v>
          </cell>
          <cell r="D280" t="str">
            <v>DIR. DE RECURSOS MATERIALES</v>
          </cell>
          <cell r="E280" t="str">
            <v>1OMA</v>
          </cell>
          <cell r="F280" t="str">
            <v>OFICIALIA MAYOR</v>
          </cell>
          <cell r="G280" t="str">
            <v>1OMA</v>
          </cell>
          <cell r="H280" t="str">
            <v>OFICIALIA MAYOR</v>
          </cell>
          <cell r="I280" t="str">
            <v>SOMA</v>
          </cell>
          <cell r="J280" t="str">
            <v>SECTOR OFICIALIA MAYOR</v>
          </cell>
          <cell r="K280" t="str">
            <v>260404</v>
          </cell>
          <cell r="L280" t="str">
            <v>26</v>
          </cell>
          <cell r="M280" t="str">
            <v>04</v>
          </cell>
          <cell r="N280" t="str">
            <v>04</v>
          </cell>
        </row>
        <row r="281">
          <cell r="A281" t="str">
            <v>V061</v>
          </cell>
          <cell r="B281" t="str">
            <v>Ofna. del C. Director de Adquisiciones</v>
          </cell>
          <cell r="C281" t="str">
            <v>V060</v>
          </cell>
          <cell r="D281" t="str">
            <v>DIR. DE ADQUISICIONES</v>
          </cell>
          <cell r="E281" t="str">
            <v>1OMA</v>
          </cell>
          <cell r="F281" t="str">
            <v>OFICIALIA MAYOR</v>
          </cell>
          <cell r="G281" t="str">
            <v>1OMA</v>
          </cell>
          <cell r="H281" t="str">
            <v>OFICIALIA MAYOR</v>
          </cell>
          <cell r="I281" t="str">
            <v>SOMA</v>
          </cell>
          <cell r="J281" t="str">
            <v>SECTOR OFICIALIA MAYOR</v>
          </cell>
          <cell r="K281" t="str">
            <v>260303</v>
          </cell>
          <cell r="L281" t="str">
            <v>26</v>
          </cell>
          <cell r="M281" t="str">
            <v>03</v>
          </cell>
          <cell r="N281" t="str">
            <v>03</v>
          </cell>
        </row>
        <row r="282">
          <cell r="A282" t="str">
            <v>V081</v>
          </cell>
          <cell r="B282" t="str">
            <v>Ofna. del C. Dir. De Eventos</v>
          </cell>
          <cell r="C282" t="str">
            <v>V080</v>
          </cell>
          <cell r="D282" t="str">
            <v>DIR. DE EVENTOS</v>
          </cell>
          <cell r="E282" t="str">
            <v>1OMA</v>
          </cell>
          <cell r="F282" t="str">
            <v>OFICIALIA MAYOR</v>
          </cell>
          <cell r="G282" t="str">
            <v>1OMA</v>
          </cell>
          <cell r="H282" t="str">
            <v>OFICIALIA MAYOR</v>
          </cell>
          <cell r="I282" t="str">
            <v>SOMA</v>
          </cell>
          <cell r="J282" t="str">
            <v>SECTOR OFICIALIA MAYOR</v>
          </cell>
          <cell r="K282" t="str">
            <v>260404</v>
          </cell>
          <cell r="L282" t="str">
            <v>26</v>
          </cell>
          <cell r="M282" t="str">
            <v>04</v>
          </cell>
          <cell r="N282" t="str">
            <v>04</v>
          </cell>
        </row>
        <row r="283">
          <cell r="A283" t="str">
            <v>V088</v>
          </cell>
          <cell r="B283" t="str">
            <v>Admón. Est. Correg. Aud. J.O.D. Y Ecocentro</v>
          </cell>
          <cell r="C283" t="str">
            <v>V080</v>
          </cell>
          <cell r="D283" t="str">
            <v>DIR. DE EVENTOS</v>
          </cell>
          <cell r="E283" t="str">
            <v>1OMA</v>
          </cell>
          <cell r="F283" t="str">
            <v>OFICIALIA MAYOR</v>
          </cell>
          <cell r="G283" t="str">
            <v>1OMA</v>
          </cell>
          <cell r="H283" t="str">
            <v>OFICIALIA MAYOR</v>
          </cell>
          <cell r="I283" t="str">
            <v>SOMA</v>
          </cell>
          <cell r="J283" t="str">
            <v>SECTOR OFICIALIA MAYOR</v>
          </cell>
          <cell r="K283" t="str">
            <v>260402</v>
          </cell>
          <cell r="L283" t="str">
            <v>26</v>
          </cell>
          <cell r="M283" t="str">
            <v>04</v>
          </cell>
          <cell r="N283" t="str">
            <v>02</v>
          </cell>
        </row>
        <row r="284">
          <cell r="A284" t="str">
            <v>V101</v>
          </cell>
          <cell r="B284" t="str">
            <v>Ofna. del C. Dir de Organización</v>
          </cell>
          <cell r="C284" t="str">
            <v>V100</v>
          </cell>
          <cell r="D284" t="str">
            <v>DIR. DE ORGANIZACIÓN</v>
          </cell>
          <cell r="E284" t="str">
            <v>1OMA</v>
          </cell>
          <cell r="F284" t="str">
            <v>OFICIALIA MAYOR</v>
          </cell>
          <cell r="G284" t="str">
            <v>1OMA</v>
          </cell>
          <cell r="H284" t="str">
            <v>OFICIALIA MAYOR</v>
          </cell>
          <cell r="I284" t="str">
            <v>SOMA</v>
          </cell>
          <cell r="J284" t="str">
            <v>SECTOR OFICIALIA MAYOR</v>
          </cell>
          <cell r="K284" t="str">
            <v>260501</v>
          </cell>
          <cell r="L284" t="str">
            <v>26</v>
          </cell>
          <cell r="M284" t="str">
            <v>05</v>
          </cell>
          <cell r="N284" t="str">
            <v>01</v>
          </cell>
        </row>
        <row r="285">
          <cell r="A285" t="str">
            <v>V104</v>
          </cell>
          <cell r="B285" t="str">
            <v>Depto. De Archivo General</v>
          </cell>
          <cell r="C285" t="str">
            <v>V100</v>
          </cell>
          <cell r="D285" t="str">
            <v>DIR. DE ORGANIZACIÓN</v>
          </cell>
          <cell r="E285" t="str">
            <v>1OMA</v>
          </cell>
          <cell r="F285" t="str">
            <v>OFICIALIA MAYOR</v>
          </cell>
          <cell r="G285" t="str">
            <v>1OMA</v>
          </cell>
          <cell r="H285" t="str">
            <v>OFICIALIA MAYOR</v>
          </cell>
          <cell r="I285" t="str">
            <v>SOMA</v>
          </cell>
          <cell r="J285" t="str">
            <v>SECTOR OFICIALIA MAYOR</v>
          </cell>
          <cell r="K285" t="str">
            <v>260403</v>
          </cell>
          <cell r="L285" t="str">
            <v>26</v>
          </cell>
          <cell r="M285" t="str">
            <v>04</v>
          </cell>
          <cell r="N285" t="str">
            <v>03</v>
          </cell>
        </row>
        <row r="286">
          <cell r="A286" t="str">
            <v>V121</v>
          </cell>
          <cell r="B286" t="str">
            <v>Ofna. del C. Dir. De Control Patrimonial</v>
          </cell>
          <cell r="C286" t="str">
            <v>V120</v>
          </cell>
          <cell r="D286" t="str">
            <v>DIR. DE CONTROL PATRIMONIAL</v>
          </cell>
          <cell r="E286" t="str">
            <v>1OMA</v>
          </cell>
          <cell r="F286" t="str">
            <v>OFICIALIA MAYOR</v>
          </cell>
          <cell r="G286" t="str">
            <v>1OMA</v>
          </cell>
          <cell r="H286" t="str">
            <v>OFICIALIA MAYOR</v>
          </cell>
          <cell r="I286" t="str">
            <v>SOMA</v>
          </cell>
          <cell r="J286" t="str">
            <v>SECTOR OFICIALIA MAYOR</v>
          </cell>
          <cell r="K286" t="str">
            <v>260404</v>
          </cell>
          <cell r="L286" t="str">
            <v>26</v>
          </cell>
          <cell r="M286" t="str">
            <v>04</v>
          </cell>
          <cell r="N286" t="str">
            <v>04</v>
          </cell>
        </row>
        <row r="287">
          <cell r="A287" t="str">
            <v>V122</v>
          </cell>
          <cell r="B287" t="str">
            <v>Depto. De Control de Inmuebles</v>
          </cell>
          <cell r="C287" t="str">
            <v>V120</v>
          </cell>
          <cell r="D287" t="str">
            <v>DIR. DE CONTROL PATRIMONIAL</v>
          </cell>
          <cell r="E287" t="str">
            <v>1OMA</v>
          </cell>
          <cell r="F287" t="str">
            <v>OFICIALIA MAYOR</v>
          </cell>
          <cell r="G287" t="str">
            <v>1OMA</v>
          </cell>
          <cell r="H287" t="str">
            <v>OFICIALIA MAYOR</v>
          </cell>
          <cell r="I287" t="str">
            <v>SOMA</v>
          </cell>
          <cell r="J287" t="str">
            <v>SECTOR OFICIALIA MAYOR</v>
          </cell>
          <cell r="K287" t="str">
            <v>260404</v>
          </cell>
          <cell r="L287" t="str">
            <v>26</v>
          </cell>
          <cell r="M287" t="str">
            <v>04</v>
          </cell>
          <cell r="N287" t="str">
            <v>04</v>
          </cell>
        </row>
        <row r="288">
          <cell r="A288" t="str">
            <v>V123</v>
          </cell>
          <cell r="B288" t="str">
            <v>Depto. De Conservación De Inmuebles</v>
          </cell>
          <cell r="C288" t="str">
            <v>V120</v>
          </cell>
          <cell r="D288" t="str">
            <v>DIR. DE CONTROL PATRIMONIAL</v>
          </cell>
          <cell r="E288" t="str">
            <v>1OMA</v>
          </cell>
          <cell r="F288" t="str">
            <v>OFICIALIA MAYOR</v>
          </cell>
          <cell r="G288" t="str">
            <v>1OMA</v>
          </cell>
          <cell r="H288" t="str">
            <v>OFICIALIA MAYOR</v>
          </cell>
          <cell r="I288" t="str">
            <v>SOMA</v>
          </cell>
          <cell r="J288" t="str">
            <v>SECTOR OFICIALIA MAYOR</v>
          </cell>
          <cell r="K288" t="str">
            <v>260404</v>
          </cell>
          <cell r="L288" t="str">
            <v>26</v>
          </cell>
          <cell r="M288" t="str">
            <v>04</v>
          </cell>
          <cell r="N288" t="str">
            <v>04</v>
          </cell>
        </row>
        <row r="289">
          <cell r="A289" t="str">
            <v>V141</v>
          </cell>
          <cell r="B289" t="str">
            <v>Comisión Sindical</v>
          </cell>
          <cell r="C289" t="str">
            <v>V140</v>
          </cell>
          <cell r="D289" t="str">
            <v>PROG. ESP. DE OFICIALIA MAYOR</v>
          </cell>
          <cell r="E289" t="str">
            <v>1OMA</v>
          </cell>
          <cell r="F289" t="str">
            <v>OFICIALIA MAYOR</v>
          </cell>
          <cell r="G289" t="str">
            <v>1OMA</v>
          </cell>
          <cell r="H289" t="str">
            <v>OFICIALIA MAYOR</v>
          </cell>
          <cell r="I289" t="str">
            <v>SOMA</v>
          </cell>
          <cell r="J289" t="str">
            <v>SECTOR OFICIALIA MAYOR</v>
          </cell>
          <cell r="K289" t="str">
            <v>260402</v>
          </cell>
          <cell r="L289" t="str">
            <v>26</v>
          </cell>
          <cell r="M289" t="str">
            <v>04</v>
          </cell>
          <cell r="N289" t="str">
            <v>02</v>
          </cell>
        </row>
        <row r="290">
          <cell r="A290" t="str">
            <v>V401</v>
          </cell>
          <cell r="B290" t="str">
            <v>Ofna. del C. Administrador de CJPEQ</v>
          </cell>
          <cell r="C290" t="str">
            <v>V400</v>
          </cell>
          <cell r="D290" t="str">
            <v>ADMINISTRADOR CJPEQ</v>
          </cell>
          <cell r="E290" t="str">
            <v>2OCJ</v>
          </cell>
          <cell r="F290" t="str">
            <v>CASA DEL JUBILADO Y PENSIONADO DEL ESTADO DE QUERETARO</v>
          </cell>
          <cell r="G290" t="str">
            <v>2OMA</v>
          </cell>
          <cell r="H290" t="str">
            <v>ORGANISMOS DESCONCENTRADOS OFICIALIA MAYOR</v>
          </cell>
          <cell r="I290" t="str">
            <v>SOMA</v>
          </cell>
          <cell r="J290" t="str">
            <v>SECTOR OFICIALIA MAYOR</v>
          </cell>
          <cell r="K290">
            <v>250201</v>
          </cell>
          <cell r="L290" t="str">
            <v>25</v>
          </cell>
          <cell r="M290" t="str">
            <v>02</v>
          </cell>
          <cell r="N290" t="str">
            <v>01</v>
          </cell>
        </row>
        <row r="291">
          <cell r="A291" t="str">
            <v>W001</v>
          </cell>
          <cell r="B291" t="str">
            <v>Ofna. del C. Procurador</v>
          </cell>
          <cell r="C291" t="str">
            <v>W000</v>
          </cell>
          <cell r="D291" t="str">
            <v>OFNA. DEL C. PROCURADOR</v>
          </cell>
          <cell r="E291" t="str">
            <v>1PGJ</v>
          </cell>
          <cell r="F291" t="str">
            <v>PROCURADURIA GENERAL DE JUSTICIA</v>
          </cell>
          <cell r="G291" t="str">
            <v>1PGJ</v>
          </cell>
          <cell r="H291" t="str">
            <v>PROCURADURIA GENERAL DE JUSTICIA</v>
          </cell>
          <cell r="I291" t="str">
            <v>SPGJ</v>
          </cell>
          <cell r="J291" t="str">
            <v>SECTOR PROCURADURIA GENERAL DE JUSTICIA</v>
          </cell>
          <cell r="K291" t="str">
            <v>240206</v>
          </cell>
          <cell r="L291" t="str">
            <v>24</v>
          </cell>
          <cell r="M291" t="str">
            <v>02</v>
          </cell>
          <cell r="N291" t="str">
            <v>06</v>
          </cell>
        </row>
        <row r="292">
          <cell r="A292" t="str">
            <v>W061</v>
          </cell>
          <cell r="B292" t="str">
            <v>Ofna. de C. Dir. De Serv. Periciales</v>
          </cell>
          <cell r="C292" t="str">
            <v>W060</v>
          </cell>
          <cell r="D292" t="str">
            <v>DIR. DE SERV. PERICIALES</v>
          </cell>
          <cell r="E292" t="str">
            <v>1PGJ</v>
          </cell>
          <cell r="F292" t="str">
            <v>PROCURADURIA GENERAL DE JUSTICIA</v>
          </cell>
          <cell r="G292" t="str">
            <v>1PGJ</v>
          </cell>
          <cell r="H292" t="str">
            <v>PROCURADURIA GENERAL DE JUSTICIA</v>
          </cell>
          <cell r="I292" t="str">
            <v>SPGJ</v>
          </cell>
          <cell r="J292" t="str">
            <v>SECTOR PROCURADURIA GENERAL DE JUSTICIA</v>
          </cell>
          <cell r="K292" t="str">
            <v>240206</v>
          </cell>
          <cell r="L292" t="str">
            <v>24</v>
          </cell>
          <cell r="M292" t="str">
            <v>02</v>
          </cell>
          <cell r="N292" t="str">
            <v>06</v>
          </cell>
        </row>
        <row r="293">
          <cell r="A293" t="str">
            <v>W121</v>
          </cell>
          <cell r="B293" t="str">
            <v>Ofna. del C. Dir. De Serv. Admvos</v>
          </cell>
          <cell r="C293" t="str">
            <v>W120</v>
          </cell>
          <cell r="D293" t="str">
            <v>DIR. DE SERV. ADMINISTRATIVOS</v>
          </cell>
          <cell r="E293" t="str">
            <v>1PGJ</v>
          </cell>
          <cell r="F293" t="str">
            <v>PROCURADURIA GENERAL DE JUSTICIA</v>
          </cell>
          <cell r="G293" t="str">
            <v>1PGJ</v>
          </cell>
          <cell r="H293" t="str">
            <v>PROCURADURIA GENERAL DE JUSTICIA</v>
          </cell>
          <cell r="I293" t="str">
            <v>SPGJ</v>
          </cell>
          <cell r="J293" t="str">
            <v>SECTOR PROCURADURIA GENERAL DE JUSTICIA</v>
          </cell>
          <cell r="K293" t="str">
            <v>260402</v>
          </cell>
          <cell r="L293" t="str">
            <v>26</v>
          </cell>
          <cell r="M293" t="str">
            <v>04</v>
          </cell>
          <cell r="N293" t="str">
            <v>02</v>
          </cell>
        </row>
        <row r="294">
          <cell r="A294" t="str">
            <v>W141</v>
          </cell>
          <cell r="B294" t="str">
            <v>Ofna. del C. Dir. De Informática</v>
          </cell>
          <cell r="C294" t="str">
            <v>W140</v>
          </cell>
          <cell r="D294" t="str">
            <v>DIR. DE INFORMATICA</v>
          </cell>
          <cell r="E294" t="str">
            <v>1PGJ</v>
          </cell>
          <cell r="F294" t="str">
            <v>PROCURADURIA GENERAL DE JUSTICIA</v>
          </cell>
          <cell r="G294" t="str">
            <v>1PGJ</v>
          </cell>
          <cell r="H294" t="str">
            <v>PROCURADURIA GENERAL DE JUSTICIA</v>
          </cell>
          <cell r="I294" t="str">
            <v>SPGJ</v>
          </cell>
          <cell r="J294" t="str">
            <v>SECTOR PROCURADURIA GENERAL DE JUSTICIA</v>
          </cell>
          <cell r="K294" t="str">
            <v>240205</v>
          </cell>
          <cell r="L294" t="str">
            <v>24</v>
          </cell>
          <cell r="M294" t="str">
            <v>02</v>
          </cell>
          <cell r="N294" t="str">
            <v>05</v>
          </cell>
        </row>
        <row r="295">
          <cell r="A295" t="str">
            <v>W161</v>
          </cell>
          <cell r="B295" t="str">
            <v>Ofna. del C. Dir. De ICTP</v>
          </cell>
          <cell r="C295" t="str">
            <v>W160</v>
          </cell>
          <cell r="D295" t="str">
            <v>INST. DE CAPACIT. TECNICA Y PROF.</v>
          </cell>
          <cell r="E295" t="str">
            <v>1PGJ</v>
          </cell>
          <cell r="F295" t="str">
            <v>PROCURADURIA GENERAL DE JUSTICIA</v>
          </cell>
          <cell r="G295" t="str">
            <v>1PGJ</v>
          </cell>
          <cell r="H295" t="str">
            <v>PROCURADURIA GENERAL DE JUSTICIA</v>
          </cell>
          <cell r="I295" t="str">
            <v>SPGJ</v>
          </cell>
          <cell r="J295" t="str">
            <v>SECTOR PROCURADURIA GENERAL DE JUSTICIA</v>
          </cell>
          <cell r="K295" t="str">
            <v>240202</v>
          </cell>
          <cell r="L295" t="str">
            <v>24</v>
          </cell>
          <cell r="M295" t="str">
            <v>02</v>
          </cell>
          <cell r="N295" t="str">
            <v>02</v>
          </cell>
        </row>
        <row r="296">
          <cell r="A296" t="str">
            <v>W201</v>
          </cell>
          <cell r="B296" t="str">
            <v>Ofna. del C. Subproc. De Av. Previas y de Procesos</v>
          </cell>
          <cell r="C296" t="str">
            <v>W200</v>
          </cell>
          <cell r="D296" t="str">
            <v>OFNA. DEL C. SUBPROC. DE AV. PREVIAS Y PROCESOS</v>
          </cell>
          <cell r="E296" t="str">
            <v>1PSA</v>
          </cell>
          <cell r="F296" t="str">
            <v>SUBPROC. DE AV. PREVIAS Y DE PROCESOS</v>
          </cell>
          <cell r="G296" t="str">
            <v>1PGJ</v>
          </cell>
          <cell r="H296" t="str">
            <v>PROCURADURIA GENERAL DE JUSTICIA</v>
          </cell>
          <cell r="I296" t="str">
            <v>SPGJ</v>
          </cell>
          <cell r="J296" t="str">
            <v>SECTOR PROCURADURIA GENERAL DE JUSTICIA</v>
          </cell>
          <cell r="K296" t="str">
            <v>240201</v>
          </cell>
          <cell r="L296" t="str">
            <v>24</v>
          </cell>
          <cell r="M296" t="str">
            <v>02</v>
          </cell>
          <cell r="N296" t="str">
            <v>01</v>
          </cell>
        </row>
        <row r="297">
          <cell r="A297" t="str">
            <v>W081</v>
          </cell>
          <cell r="B297" t="str">
            <v>Ofna. del C. Dir. De Averiguaciones Previas</v>
          </cell>
          <cell r="C297" t="str">
            <v>W080</v>
          </cell>
          <cell r="D297" t="str">
            <v>DIR. DE AVERIGUACIONES PREVIAS</v>
          </cell>
          <cell r="E297" t="str">
            <v>1PSA</v>
          </cell>
          <cell r="F297" t="str">
            <v>SUBPROC. DE AV. PREVIAS Y DE PROCESOS</v>
          </cell>
          <cell r="G297" t="str">
            <v>1PGJ</v>
          </cell>
          <cell r="H297" t="str">
            <v>PROCURADURIA GENERAL DE JUSTICIA</v>
          </cell>
          <cell r="I297" t="str">
            <v>SPGJ</v>
          </cell>
          <cell r="J297" t="str">
            <v>SECTOR PROCURADURIA GENERAL DE JUSTICIA</v>
          </cell>
          <cell r="K297" t="str">
            <v>240206</v>
          </cell>
          <cell r="L297" t="str">
            <v>24</v>
          </cell>
          <cell r="M297" t="str">
            <v>02</v>
          </cell>
          <cell r="N297" t="str">
            <v>06</v>
          </cell>
        </row>
        <row r="298">
          <cell r="A298" t="str">
            <v>W101</v>
          </cell>
          <cell r="B298" t="str">
            <v>Ofna. del C. Dir. De Control de Procesos</v>
          </cell>
          <cell r="C298" t="str">
            <v>W100</v>
          </cell>
          <cell r="D298" t="str">
            <v>DIR. DE CONTROL DE PROCESOS</v>
          </cell>
          <cell r="E298" t="str">
            <v>1PSA</v>
          </cell>
          <cell r="F298" t="str">
            <v>SUBPROC. DE AV. PREVIAS Y DE PROCESOS</v>
          </cell>
          <cell r="G298" t="str">
            <v>1PGJ</v>
          </cell>
          <cell r="H298" t="str">
            <v>PROCURADURIA GENERAL DE JUSTICIA</v>
          </cell>
          <cell r="I298" t="str">
            <v>SPGJ</v>
          </cell>
          <cell r="J298" t="str">
            <v>SECTOR PROCURADURIA GENERAL DE JUSTICIA</v>
          </cell>
          <cell r="K298" t="str">
            <v>240206</v>
          </cell>
          <cell r="L298" t="str">
            <v>24</v>
          </cell>
          <cell r="M298" t="str">
            <v>02</v>
          </cell>
          <cell r="N298" t="str">
            <v>06</v>
          </cell>
        </row>
        <row r="299">
          <cell r="A299" t="str">
            <v>W301</v>
          </cell>
          <cell r="B299" t="str">
            <v>Ofna. del C. Subproc. De Policia y Control Interno</v>
          </cell>
          <cell r="C299" t="str">
            <v>W300</v>
          </cell>
          <cell r="D299" t="str">
            <v>OFNA. DEL C. SUBPROC. DE POLICIA Y CONTROL INTERNO</v>
          </cell>
          <cell r="E299" t="str">
            <v>IPSP</v>
          </cell>
          <cell r="F299" t="str">
            <v>SUBPROC. DE POLICIA Y CONTROL INTERNO</v>
          </cell>
          <cell r="G299" t="str">
            <v>1PGJ</v>
          </cell>
          <cell r="H299" t="str">
            <v>PROCURADURIA GENERAL DE JUSTICIA</v>
          </cell>
          <cell r="I299" t="str">
            <v>SPGJ</v>
          </cell>
          <cell r="J299" t="str">
            <v>SECTOR PROCURADURIA GENERAL DE JUSTICIA</v>
          </cell>
          <cell r="K299" t="str">
            <v>260301</v>
          </cell>
          <cell r="L299" t="str">
            <v>26</v>
          </cell>
          <cell r="M299" t="str">
            <v>03</v>
          </cell>
          <cell r="N299" t="str">
            <v>01</v>
          </cell>
        </row>
        <row r="300">
          <cell r="A300" t="str">
            <v>W041</v>
          </cell>
          <cell r="B300" t="str">
            <v>Ofna. del C. Dir. De PIM</v>
          </cell>
          <cell r="C300" t="str">
            <v>W040</v>
          </cell>
          <cell r="D300" t="str">
            <v>DIR. DE POL. INVEST. MINISTERIAL</v>
          </cell>
          <cell r="E300" t="str">
            <v>IPSP</v>
          </cell>
          <cell r="F300" t="str">
            <v>SUBPROC. DE POLICIA Y CONTROL INTERNO</v>
          </cell>
          <cell r="G300" t="str">
            <v>1PGJ</v>
          </cell>
          <cell r="H300" t="str">
            <v>PROCURADURIA GENERAL DE JUSTICIA</v>
          </cell>
          <cell r="I300" t="str">
            <v>SPGJ</v>
          </cell>
          <cell r="J300" t="str">
            <v>SECTOR PROCURADURIA GENERAL DE JUSTICIA</v>
          </cell>
          <cell r="K300" t="str">
            <v>240206</v>
          </cell>
          <cell r="L300" t="str">
            <v>24</v>
          </cell>
          <cell r="M300" t="str">
            <v>02</v>
          </cell>
          <cell r="N300" t="str">
            <v>06</v>
          </cell>
        </row>
        <row r="301">
          <cell r="A301" t="str">
            <v>W043</v>
          </cell>
          <cell r="B301" t="str">
            <v>Depto. Administrativo</v>
          </cell>
          <cell r="C301" t="str">
            <v>W040</v>
          </cell>
          <cell r="D301" t="str">
            <v>DIR. DE POL. INVEST. MINISTERIAL</v>
          </cell>
          <cell r="E301" t="str">
            <v>IPSP</v>
          </cell>
          <cell r="F301" t="str">
            <v>SUBPROC. DE POLICIA Y CONTROL INTERNO</v>
          </cell>
          <cell r="G301" t="str">
            <v>1PGJ</v>
          </cell>
          <cell r="H301" t="str">
            <v>PROCURADURIA GENERAL DE JUSTICIA</v>
          </cell>
          <cell r="I301" t="str">
            <v>SPGJ</v>
          </cell>
          <cell r="J301" t="str">
            <v>SECTOR PROCURADURIA GENERAL DE JUSTICIA</v>
          </cell>
          <cell r="K301" t="str">
            <v>260402</v>
          </cell>
          <cell r="L301" t="str">
            <v>26</v>
          </cell>
          <cell r="M301" t="str">
            <v>04</v>
          </cell>
          <cell r="N301" t="str">
            <v>02</v>
          </cell>
        </row>
        <row r="302">
          <cell r="A302" t="str">
            <v>W401</v>
          </cell>
          <cell r="B302" t="str">
            <v>Ofna. del C. Subproc. De Der. Hum. Y Serv. A la Com.</v>
          </cell>
          <cell r="C302" t="str">
            <v>W400</v>
          </cell>
          <cell r="D302" t="str">
            <v>OFNA. DEL C. SUBPROC. DE DER. HUM. Y SERV A LA COM.</v>
          </cell>
          <cell r="E302" t="str">
            <v>IPSD</v>
          </cell>
          <cell r="F302" t="str">
            <v>SUBPROC. DE DER. HUM. Y SERV. ALA COM.</v>
          </cell>
          <cell r="G302" t="str">
            <v>1PGJ</v>
          </cell>
          <cell r="H302" t="str">
            <v>PROCURADURIA GENERAL DE JUSTICIA</v>
          </cell>
          <cell r="I302" t="str">
            <v>SPGJ</v>
          </cell>
          <cell r="J302" t="str">
            <v>SECTOR PROCURADURIA GENERAL DE JUSTICIA</v>
          </cell>
          <cell r="K302" t="str">
            <v>240203</v>
          </cell>
          <cell r="L302" t="str">
            <v>24</v>
          </cell>
          <cell r="M302" t="str">
            <v>02</v>
          </cell>
          <cell r="N302" t="str">
            <v>03</v>
          </cell>
        </row>
        <row r="303">
          <cell r="A303" t="str">
            <v>W402</v>
          </cell>
          <cell r="B303" t="str">
            <v>Depto. De LOCATEL</v>
          </cell>
          <cell r="C303" t="str">
            <v>W400</v>
          </cell>
          <cell r="D303" t="str">
            <v>OFNA. DEL C. SUBPROC. DE DER. HUM. Y SERV A LA COM.</v>
          </cell>
          <cell r="E303" t="str">
            <v>IPSD</v>
          </cell>
          <cell r="F303" t="str">
            <v>SUBPROC. DE DER. HUM. Y SERV. ALA COM.</v>
          </cell>
          <cell r="G303" t="str">
            <v>1PGJ</v>
          </cell>
          <cell r="H303" t="str">
            <v>PROCURADURIA GENERAL DE JUSTICIA</v>
          </cell>
          <cell r="I303" t="str">
            <v>SPGJ</v>
          </cell>
          <cell r="J303" t="str">
            <v>SECTOR PROCURADURIA GENERAL DE JUSTICIA</v>
          </cell>
          <cell r="K303" t="str">
            <v>240203</v>
          </cell>
          <cell r="L303" t="str">
            <v>24</v>
          </cell>
          <cell r="M303" t="str">
            <v>02</v>
          </cell>
          <cell r="N303" t="str">
            <v>03</v>
          </cell>
        </row>
        <row r="304">
          <cell r="A304" t="str">
            <v>W021</v>
          </cell>
          <cell r="B304" t="str">
            <v>Ofna. del C. Dir. De Prev. Del Delito y Asist. A la Victima</v>
          </cell>
          <cell r="C304" t="str">
            <v>W020</v>
          </cell>
          <cell r="D304" t="str">
            <v>DIR. DE PREV. DEL DELITO Y ASIST. A VICTIMA</v>
          </cell>
          <cell r="E304" t="str">
            <v>IPSD</v>
          </cell>
          <cell r="F304" t="str">
            <v>SUBPROC. DE DER. HUM. Y SERV. ALA COM.</v>
          </cell>
          <cell r="G304" t="str">
            <v>1PGJ</v>
          </cell>
          <cell r="H304" t="str">
            <v>PROCURADURIA GENERAL DE JUSTICIA</v>
          </cell>
          <cell r="I304" t="str">
            <v>SPGJ</v>
          </cell>
          <cell r="J304" t="str">
            <v>SECTOR PROCURADURIA GENERAL DE JUSTICIA</v>
          </cell>
          <cell r="K304" t="str">
            <v>240203</v>
          </cell>
          <cell r="L304" t="str">
            <v>24</v>
          </cell>
          <cell r="M304" t="str">
            <v>02</v>
          </cell>
          <cell r="N304" t="str">
            <v>03</v>
          </cell>
        </row>
        <row r="305">
          <cell r="A305" t="str">
            <v>WP00</v>
          </cell>
          <cell r="B305" t="str">
            <v>Fideic. p/Proc. JUST., Asist. Y Apoyo A Vict. Delito (FIPROJUSAA)</v>
          </cell>
          <cell r="C305" t="str">
            <v>WP00</v>
          </cell>
          <cell r="D305" t="str">
            <v>Fideic. p/Proc. JUST., Asist. Y Apoyo A Vict. Delito (FIPROJUSAA)</v>
          </cell>
          <cell r="E305" t="str">
            <v>3PFP</v>
          </cell>
          <cell r="F305" t="str">
            <v>FIPROJUSAA</v>
          </cell>
          <cell r="G305" t="str">
            <v>3PGJ</v>
          </cell>
          <cell r="H305" t="str">
            <v>ENT. PARAEST. SECT. PGJ</v>
          </cell>
          <cell r="I305" t="str">
            <v>SPGJ</v>
          </cell>
          <cell r="J305" t="str">
            <v>SECTOR PROCURADURIA GENERAL DE JUSTICIA</v>
          </cell>
          <cell r="K305" t="str">
            <v>240203</v>
          </cell>
          <cell r="L305" t="str">
            <v>24</v>
          </cell>
          <cell r="M305" t="str">
            <v>02</v>
          </cell>
          <cell r="N305" t="str">
            <v>03</v>
          </cell>
        </row>
        <row r="306">
          <cell r="A306" t="str">
            <v>XE0101</v>
          </cell>
          <cell r="B306" t="str">
            <v>Obra Estatal</v>
          </cell>
          <cell r="C306" t="str">
            <v>XE00</v>
          </cell>
          <cell r="D306" t="str">
            <v>OBRA ESTATAL</v>
          </cell>
          <cell r="G306" t="str">
            <v>4OPA</v>
          </cell>
          <cell r="H306" t="str">
            <v>OBRA PUBLICA Y ACCIONES</v>
          </cell>
          <cell r="I306" t="str">
            <v>SOPA</v>
          </cell>
          <cell r="J306" t="str">
            <v>SECTOR OBRA PÚBLICA Y ACCIONES</v>
          </cell>
          <cell r="K306" t="str">
            <v>210401</v>
          </cell>
          <cell r="L306" t="str">
            <v>21</v>
          </cell>
          <cell r="M306" t="str">
            <v>04</v>
          </cell>
          <cell r="N306" t="str">
            <v>01</v>
          </cell>
        </row>
        <row r="307">
          <cell r="A307" t="str">
            <v>XE0102</v>
          </cell>
          <cell r="B307" t="str">
            <v>Convenios CAPCEQ Estatal</v>
          </cell>
          <cell r="C307" t="str">
            <v>XE00</v>
          </cell>
          <cell r="D307" t="str">
            <v>OBRA ESTATAL</v>
          </cell>
          <cell r="G307" t="str">
            <v>4OPA</v>
          </cell>
          <cell r="H307" t="str">
            <v>OBRA PUBLICA Y ACCIONES</v>
          </cell>
          <cell r="I307" t="str">
            <v>SOPA</v>
          </cell>
          <cell r="J307" t="str">
            <v>SECTOR OBRA PÚBLICA Y ACCIONES</v>
          </cell>
          <cell r="K307" t="str">
            <v>220101</v>
          </cell>
          <cell r="L307" t="str">
            <v>22</v>
          </cell>
          <cell r="M307" t="str">
            <v>01</v>
          </cell>
          <cell r="N307" t="str">
            <v>01</v>
          </cell>
        </row>
        <row r="308">
          <cell r="A308" t="str">
            <v>XE0103</v>
          </cell>
          <cell r="B308" t="str">
            <v>Convenios PROBECAT Estatal</v>
          </cell>
          <cell r="C308" t="str">
            <v>XE00</v>
          </cell>
          <cell r="D308" t="str">
            <v>OBRA ESTATAL</v>
          </cell>
          <cell r="G308" t="str">
            <v>4OPA</v>
          </cell>
          <cell r="H308" t="str">
            <v>OBRA PUBLICA Y ACCIONES</v>
          </cell>
          <cell r="I308" t="str">
            <v>SOPA</v>
          </cell>
          <cell r="J308" t="str">
            <v>SECTOR OBRA PÚBLICA Y ACCIONES</v>
          </cell>
          <cell r="K308" t="str">
            <v>230101</v>
          </cell>
          <cell r="L308" t="str">
            <v>23</v>
          </cell>
          <cell r="M308" t="str">
            <v>01</v>
          </cell>
          <cell r="N308" t="str">
            <v>01</v>
          </cell>
        </row>
        <row r="309">
          <cell r="A309" t="str">
            <v>XE0104</v>
          </cell>
          <cell r="B309" t="str">
            <v>Obras de Carácter Social</v>
          </cell>
          <cell r="C309" t="str">
            <v>XE00</v>
          </cell>
          <cell r="D309" t="str">
            <v>OBRA ESTATAL</v>
          </cell>
          <cell r="G309" t="str">
            <v>4OPA</v>
          </cell>
          <cell r="H309" t="str">
            <v>OBRA PUBLICA Y ACCIONES</v>
          </cell>
          <cell r="I309" t="str">
            <v>SOPA</v>
          </cell>
          <cell r="J309" t="str">
            <v>SECTOR OBRA PÚBLICA Y ACCIONES</v>
          </cell>
          <cell r="K309" t="str">
            <v>250301</v>
          </cell>
          <cell r="L309" t="str">
            <v>25</v>
          </cell>
          <cell r="M309" t="str">
            <v>03</v>
          </cell>
          <cell r="N309" t="str">
            <v>01</v>
          </cell>
        </row>
        <row r="310">
          <cell r="A310" t="str">
            <v>XF0101</v>
          </cell>
          <cell r="B310" t="str">
            <v>Obra Federal</v>
          </cell>
          <cell r="C310" t="str">
            <v>XF00</v>
          </cell>
          <cell r="D310" t="str">
            <v>OBRA FEDERAL</v>
          </cell>
          <cell r="G310" t="str">
            <v>4OPA</v>
          </cell>
          <cell r="H310" t="str">
            <v>OBRA PUBLICA Y ACCIONES</v>
          </cell>
          <cell r="I310" t="str">
            <v>SOPA</v>
          </cell>
          <cell r="J310" t="str">
            <v>SECTOR OBRA PÚBLICA Y ACCIONES</v>
          </cell>
          <cell r="K310" t="str">
            <v>210401</v>
          </cell>
          <cell r="L310" t="str">
            <v>21</v>
          </cell>
          <cell r="M310" t="str">
            <v>04</v>
          </cell>
          <cell r="N310" t="str">
            <v>01</v>
          </cell>
        </row>
        <row r="311">
          <cell r="A311" t="str">
            <v>XF0102</v>
          </cell>
          <cell r="B311" t="str">
            <v>Obra Federal</v>
          </cell>
          <cell r="C311" t="str">
            <v>XF00</v>
          </cell>
          <cell r="D311" t="str">
            <v>OBRA FEDERAL</v>
          </cell>
          <cell r="G311" t="str">
            <v>4OPA</v>
          </cell>
          <cell r="H311" t="str">
            <v>OBRA PUBLICA Y ACCIONES</v>
          </cell>
          <cell r="I311" t="str">
            <v>SOPA</v>
          </cell>
          <cell r="J311" t="str">
            <v>SECTOR OBRA PÚBLICA Y ACCIONES</v>
          </cell>
          <cell r="K311" t="str">
            <v>240101</v>
          </cell>
          <cell r="L311" t="str">
            <v>24</v>
          </cell>
          <cell r="M311" t="str">
            <v>01</v>
          </cell>
          <cell r="N311" t="str">
            <v>01</v>
          </cell>
        </row>
        <row r="312">
          <cell r="A312" t="str">
            <v>XF0103</v>
          </cell>
          <cell r="B312" t="str">
            <v>Obra Federal</v>
          </cell>
          <cell r="C312" t="str">
            <v>XF00</v>
          </cell>
          <cell r="D312" t="str">
            <v>OBRA FEDERAL</v>
          </cell>
          <cell r="G312" t="str">
            <v>4OPA</v>
          </cell>
          <cell r="H312" t="str">
            <v>OBRA PUBLICA Y ACCIONES</v>
          </cell>
          <cell r="I312" t="str">
            <v>SOPA</v>
          </cell>
          <cell r="J312" t="str">
            <v>SECTOR OBRA PÚBLICA Y ACCIONES</v>
          </cell>
          <cell r="K312" t="str">
            <v>220101</v>
          </cell>
          <cell r="L312" t="str">
            <v>22</v>
          </cell>
          <cell r="M312" t="str">
            <v>01</v>
          </cell>
          <cell r="N312" t="str">
            <v>01</v>
          </cell>
        </row>
        <row r="313">
          <cell r="A313" t="str">
            <v>XF0104</v>
          </cell>
          <cell r="B313" t="str">
            <v>Obra Federal</v>
          </cell>
          <cell r="C313" t="str">
            <v>XF00</v>
          </cell>
          <cell r="D313" t="str">
            <v>OBRA FEDERAL</v>
          </cell>
          <cell r="G313" t="str">
            <v>4OPA</v>
          </cell>
          <cell r="H313" t="str">
            <v>OBRA PUBLICA Y ACCIONES</v>
          </cell>
          <cell r="I313" t="str">
            <v>SOPA</v>
          </cell>
          <cell r="J313" t="str">
            <v>SECTOR OBRA PÚBLICA Y ACCIONES</v>
          </cell>
          <cell r="K313" t="str">
            <v>230301</v>
          </cell>
          <cell r="L313" t="str">
            <v>23</v>
          </cell>
          <cell r="M313" t="str">
            <v>03</v>
          </cell>
          <cell r="N313" t="str">
            <v>01</v>
          </cell>
        </row>
        <row r="314">
          <cell r="A314" t="str">
            <v>XF0105</v>
          </cell>
          <cell r="B314" t="str">
            <v>Obra Federal</v>
          </cell>
          <cell r="C314" t="str">
            <v>XF00</v>
          </cell>
          <cell r="D314" t="str">
            <v>OBRA FEDERAL</v>
          </cell>
          <cell r="G314" t="str">
            <v>4OPA</v>
          </cell>
          <cell r="H314" t="str">
            <v>OBRA PUBLICA Y ACCIONES</v>
          </cell>
          <cell r="I314" t="str">
            <v>SOPA</v>
          </cell>
          <cell r="J314" t="str">
            <v>SECTOR OBRA PÚBLICA Y ACCIONES</v>
          </cell>
          <cell r="K314" t="str">
            <v>230101</v>
          </cell>
          <cell r="L314" t="str">
            <v>23</v>
          </cell>
          <cell r="M314" t="str">
            <v>01</v>
          </cell>
          <cell r="N314" t="str">
            <v>01</v>
          </cell>
        </row>
        <row r="315">
          <cell r="A315" t="str">
            <v>XF0106</v>
          </cell>
          <cell r="B315" t="str">
            <v>Obra Federal</v>
          </cell>
          <cell r="C315" t="str">
            <v>XF00</v>
          </cell>
          <cell r="D315" t="str">
            <v>OBRA FEDERAL</v>
          </cell>
          <cell r="G315" t="str">
            <v>4OPA</v>
          </cell>
          <cell r="H315" t="str">
            <v>OBRA PUBLICA Y ACCIONES</v>
          </cell>
          <cell r="I315" t="str">
            <v>SOPA</v>
          </cell>
          <cell r="J315" t="str">
            <v>SECTOR OBRA PÚBLICA Y ACCIONES</v>
          </cell>
          <cell r="K315" t="str">
            <v>250301</v>
          </cell>
          <cell r="L315" t="str">
            <v>25</v>
          </cell>
          <cell r="M315" t="str">
            <v>03</v>
          </cell>
          <cell r="N315" t="str">
            <v>01</v>
          </cell>
        </row>
        <row r="316">
          <cell r="A316" t="str">
            <v>XF0107</v>
          </cell>
          <cell r="B316" t="str">
            <v>Obra Federal</v>
          </cell>
          <cell r="C316" t="str">
            <v>XF00</v>
          </cell>
          <cell r="D316" t="str">
            <v>OBRA FEDERAL</v>
          </cell>
          <cell r="G316" t="str">
            <v>4OPA</v>
          </cell>
          <cell r="H316" t="str">
            <v>OBRA PUBLICA Y ACCIONES</v>
          </cell>
          <cell r="I316" t="str">
            <v>SOPA</v>
          </cell>
          <cell r="J316" t="str">
            <v>SECTOR OBRA PÚBLICA Y ACCIONES</v>
          </cell>
          <cell r="K316" t="str">
            <v>230401</v>
          </cell>
          <cell r="L316" t="str">
            <v>23</v>
          </cell>
          <cell r="M316" t="str">
            <v>04</v>
          </cell>
          <cell r="N316" t="str">
            <v>01</v>
          </cell>
        </row>
        <row r="317">
          <cell r="A317" t="str">
            <v>XF0108</v>
          </cell>
          <cell r="B317" t="str">
            <v>Obra Federal</v>
          </cell>
          <cell r="C317" t="str">
            <v>XF00</v>
          </cell>
          <cell r="D317" t="str">
            <v>OBRA FEDERAL</v>
          </cell>
          <cell r="G317" t="str">
            <v>4OPA</v>
          </cell>
          <cell r="H317" t="str">
            <v>OBRA PUBLICA Y ACCIONES</v>
          </cell>
          <cell r="I317" t="str">
            <v>SOPA</v>
          </cell>
          <cell r="J317" t="str">
            <v>SECTOR OBRA PÚBLICA Y ACCIONES</v>
          </cell>
          <cell r="K317" t="str">
            <v>210501</v>
          </cell>
          <cell r="L317" t="str">
            <v>21</v>
          </cell>
          <cell r="M317" t="str">
            <v>05</v>
          </cell>
          <cell r="N317" t="str">
            <v>01</v>
          </cell>
        </row>
        <row r="318">
          <cell r="A318" t="str">
            <v>XF0109</v>
          </cell>
          <cell r="B318" t="str">
            <v>Obra Federal</v>
          </cell>
          <cell r="C318" t="str">
            <v>XF00</v>
          </cell>
          <cell r="D318" t="str">
            <v>OBRA FEDERAL</v>
          </cell>
          <cell r="G318" t="str">
            <v>4OPA</v>
          </cell>
          <cell r="H318" t="str">
            <v>OBRA PUBLICA Y ACCIONES</v>
          </cell>
          <cell r="I318" t="str">
            <v>SOPA</v>
          </cell>
          <cell r="J318" t="str">
            <v>SECTOR OBRA PÚBLICA Y ACCIONES</v>
          </cell>
          <cell r="K318" t="str">
            <v>210305</v>
          </cell>
          <cell r="L318" t="str">
            <v>21</v>
          </cell>
          <cell r="M318" t="str">
            <v>03</v>
          </cell>
          <cell r="N318" t="str">
            <v>05</v>
          </cell>
        </row>
        <row r="319">
          <cell r="A319" t="str">
            <v>Y010</v>
          </cell>
          <cell r="B319" t="str">
            <v>H. Legislatura del Estado</v>
          </cell>
          <cell r="C319" t="str">
            <v>Y010</v>
          </cell>
          <cell r="D319" t="str">
            <v>H. LEGISLATURA DEL ESTADO</v>
          </cell>
          <cell r="E319" t="str">
            <v>Y010</v>
          </cell>
          <cell r="F319" t="str">
            <v>H. LEGISLATURA DEL ESTADO</v>
          </cell>
          <cell r="G319" t="str">
            <v>Y010</v>
          </cell>
          <cell r="H319" t="str">
            <v>H. LEGISLATURA DEL ESTADO</v>
          </cell>
          <cell r="I319" t="str">
            <v>TLEG</v>
          </cell>
          <cell r="J319" t="str">
            <v>PODER LEGISLATIVO</v>
          </cell>
          <cell r="K319" t="str">
            <v>000000</v>
          </cell>
          <cell r="L319" t="str">
            <v>00</v>
          </cell>
          <cell r="M319" t="str">
            <v>00</v>
          </cell>
          <cell r="N319" t="str">
            <v>00</v>
          </cell>
        </row>
        <row r="320">
          <cell r="A320" t="str">
            <v>Y050</v>
          </cell>
          <cell r="B320" t="str">
            <v>Tribunal Superior de Justicia</v>
          </cell>
          <cell r="C320" t="str">
            <v>Y050</v>
          </cell>
          <cell r="D320" t="str">
            <v>TRIBUNAL SUPERIOR DE JUSTICIA</v>
          </cell>
          <cell r="E320" t="str">
            <v>Y050</v>
          </cell>
          <cell r="F320" t="str">
            <v>TRIBUNAL SUPERIOR DE JUSTICIA</v>
          </cell>
          <cell r="G320" t="str">
            <v>Y050</v>
          </cell>
          <cell r="H320" t="str">
            <v>TRIBUNAL SUPERIOR DE JUSTICIA</v>
          </cell>
          <cell r="I320" t="str">
            <v>TJUD</v>
          </cell>
          <cell r="J320" t="str">
            <v>PODER JUDICIAL</v>
          </cell>
          <cell r="K320" t="str">
            <v>000000</v>
          </cell>
          <cell r="L320" t="str">
            <v>00</v>
          </cell>
          <cell r="M320" t="str">
            <v>00</v>
          </cell>
          <cell r="N320" t="str">
            <v>00</v>
          </cell>
        </row>
        <row r="321">
          <cell r="A321" t="str">
            <v>Y100</v>
          </cell>
          <cell r="B321" t="str">
            <v>Inst. Elect. Del Edo. De Qro.</v>
          </cell>
          <cell r="C321" t="str">
            <v>Y100</v>
          </cell>
          <cell r="D321" t="str">
            <v>INST. ELECT. DEL EDO. DE QRO.</v>
          </cell>
          <cell r="E321" t="str">
            <v>1ORG</v>
          </cell>
          <cell r="F321" t="str">
            <v>ORGANISMOS AUTONOMOS</v>
          </cell>
          <cell r="G321" t="str">
            <v>1ORG</v>
          </cell>
          <cell r="H321" t="str">
            <v>ORGANISMOS AUTONOMOS</v>
          </cell>
          <cell r="I321" t="str">
            <v>UORG</v>
          </cell>
          <cell r="J321" t="str">
            <v>ORGANISMOS AUTONOMOS</v>
          </cell>
          <cell r="K321" t="str">
            <v>000000</v>
          </cell>
          <cell r="L321" t="str">
            <v>00</v>
          </cell>
          <cell r="M321" t="str">
            <v>00</v>
          </cell>
          <cell r="N321" t="str">
            <v>00</v>
          </cell>
        </row>
        <row r="322">
          <cell r="A322" t="str">
            <v>Y200</v>
          </cell>
          <cell r="B322" t="str">
            <v>Instituto Federal Electoral</v>
          </cell>
          <cell r="C322" t="str">
            <v>Y200</v>
          </cell>
          <cell r="D322" t="str">
            <v>INST. FEDERAL ELECTORAL</v>
          </cell>
          <cell r="E322" t="str">
            <v>1ORG</v>
          </cell>
          <cell r="F322" t="str">
            <v>ORGANISMOS AUTONOMOS</v>
          </cell>
          <cell r="G322" t="str">
            <v>1ORG</v>
          </cell>
          <cell r="H322" t="str">
            <v>ORGANISMOS AUTONOMOS</v>
          </cell>
          <cell r="I322" t="str">
            <v>UORG</v>
          </cell>
          <cell r="J322" t="str">
            <v>ORGANISMOS AUTONOMOS</v>
          </cell>
          <cell r="K322" t="str">
            <v>000000</v>
          </cell>
          <cell r="L322" t="str">
            <v>00</v>
          </cell>
          <cell r="M322" t="str">
            <v>00</v>
          </cell>
          <cell r="N322" t="str">
            <v>00</v>
          </cell>
        </row>
        <row r="323">
          <cell r="A323" t="str">
            <v>Y300</v>
          </cell>
          <cell r="B323" t="str">
            <v>Comisión Estatal de los Derechos Humanos</v>
          </cell>
          <cell r="C323" t="str">
            <v>Y300</v>
          </cell>
          <cell r="D323" t="str">
            <v>COM. ESTATAL DE LOS DER. HUMANOS</v>
          </cell>
          <cell r="E323" t="str">
            <v>1ORG</v>
          </cell>
          <cell r="F323" t="str">
            <v>ORGANISMOS AUTONOMOS</v>
          </cell>
          <cell r="G323" t="str">
            <v>1ORG</v>
          </cell>
          <cell r="H323" t="str">
            <v>ORGANISMOS AUTONOMOS</v>
          </cell>
          <cell r="I323" t="str">
            <v>UORG</v>
          </cell>
          <cell r="J323" t="str">
            <v>ORGANISMOS AUTONOMOS</v>
          </cell>
          <cell r="K323" t="str">
            <v>000000</v>
          </cell>
          <cell r="L323" t="str">
            <v>00</v>
          </cell>
          <cell r="M323" t="str">
            <v>00</v>
          </cell>
          <cell r="N323" t="str">
            <v>00</v>
          </cell>
        </row>
        <row r="324">
          <cell r="A324" t="str">
            <v>Y400</v>
          </cell>
          <cell r="B324" t="str">
            <v>Tribunal de lo Cont. Administrativo</v>
          </cell>
          <cell r="C324" t="str">
            <v>Y400</v>
          </cell>
          <cell r="D324" t="str">
            <v>TRIB. DE LO CONT. ADMINISTRATIVO</v>
          </cell>
          <cell r="E324" t="str">
            <v>1ORG</v>
          </cell>
          <cell r="F324" t="str">
            <v>ORGANISMOS AUTONOMOS</v>
          </cell>
          <cell r="G324" t="str">
            <v>1ORG</v>
          </cell>
          <cell r="H324" t="str">
            <v>ORGANISMOS AUTONOMOS</v>
          </cell>
          <cell r="I324" t="str">
            <v>UORG</v>
          </cell>
          <cell r="J324" t="str">
            <v>ORGANISMOS AUTONOMOS</v>
          </cell>
          <cell r="K324" t="str">
            <v>000000</v>
          </cell>
          <cell r="L324" t="str">
            <v>00</v>
          </cell>
          <cell r="M324" t="str">
            <v>00</v>
          </cell>
          <cell r="N324" t="str">
            <v>00</v>
          </cell>
        </row>
        <row r="325">
          <cell r="A325" t="str">
            <v>ZA01</v>
          </cell>
          <cell r="B325" t="str">
            <v>Amealco</v>
          </cell>
          <cell r="C325" t="str">
            <v>ZA01</v>
          </cell>
          <cell r="D325" t="str">
            <v>MUNICIPIO DE AMEALCO</v>
          </cell>
          <cell r="E325" t="str">
            <v>1MMU</v>
          </cell>
          <cell r="F325" t="str">
            <v>MUNICIPIOS</v>
          </cell>
          <cell r="G325" t="str">
            <v>1MUN</v>
          </cell>
          <cell r="H325" t="str">
            <v xml:space="preserve">M U N I C I P I O S  </v>
          </cell>
          <cell r="I325" t="str">
            <v>VMPI</v>
          </cell>
          <cell r="J325" t="str">
            <v xml:space="preserve">M U N I C I P I O S  </v>
          </cell>
          <cell r="K325" t="str">
            <v>000000</v>
          </cell>
          <cell r="L325" t="str">
            <v>00</v>
          </cell>
          <cell r="M325" t="str">
            <v>00</v>
          </cell>
          <cell r="N325" t="str">
            <v>00</v>
          </cell>
        </row>
        <row r="326">
          <cell r="A326" t="str">
            <v>ZA02</v>
          </cell>
          <cell r="B326" t="str">
            <v>Pinal de Amoles</v>
          </cell>
          <cell r="C326" t="str">
            <v>ZA02</v>
          </cell>
          <cell r="D326" t="str">
            <v>MUNICIPIO DE PINAL DE AMOLES</v>
          </cell>
          <cell r="E326" t="str">
            <v>1MMU</v>
          </cell>
          <cell r="F326" t="str">
            <v>MUNICIPIOS</v>
          </cell>
          <cell r="G326" t="str">
            <v>1MUN</v>
          </cell>
          <cell r="H326" t="str">
            <v xml:space="preserve">M U N I C I P I O S  </v>
          </cell>
          <cell r="I326" t="str">
            <v>VMPI</v>
          </cell>
          <cell r="J326" t="str">
            <v xml:space="preserve">M U N I C I P I O S  </v>
          </cell>
          <cell r="K326" t="str">
            <v>000000</v>
          </cell>
          <cell r="L326" t="str">
            <v>00</v>
          </cell>
          <cell r="M326" t="str">
            <v>00</v>
          </cell>
          <cell r="N326" t="str">
            <v>00</v>
          </cell>
        </row>
        <row r="327">
          <cell r="A327" t="str">
            <v>ZA03</v>
          </cell>
          <cell r="B327" t="str">
            <v>Arroyo Seco</v>
          </cell>
          <cell r="C327" t="str">
            <v>ZA03</v>
          </cell>
          <cell r="D327" t="str">
            <v>MUNICIPIO DE ARROYO SECO</v>
          </cell>
          <cell r="E327" t="str">
            <v>1MMU</v>
          </cell>
          <cell r="F327" t="str">
            <v>MUNICIPIOS</v>
          </cell>
          <cell r="G327" t="str">
            <v>1MUN</v>
          </cell>
          <cell r="H327" t="str">
            <v xml:space="preserve">M U N I C I P I O S  </v>
          </cell>
          <cell r="I327" t="str">
            <v>VMPI</v>
          </cell>
          <cell r="J327" t="str">
            <v xml:space="preserve">M U N I C I P I O S  </v>
          </cell>
          <cell r="K327" t="str">
            <v>000000</v>
          </cell>
          <cell r="L327" t="str">
            <v>00</v>
          </cell>
          <cell r="M327" t="str">
            <v>00</v>
          </cell>
          <cell r="N327" t="str">
            <v>00</v>
          </cell>
        </row>
        <row r="328">
          <cell r="A328" t="str">
            <v>ZA04</v>
          </cell>
          <cell r="B328" t="str">
            <v>Cadereyta</v>
          </cell>
          <cell r="C328" t="str">
            <v>ZA04</v>
          </cell>
          <cell r="D328" t="str">
            <v>MUNICIPIO DE CADEREYTA</v>
          </cell>
          <cell r="E328" t="str">
            <v>1MMU</v>
          </cell>
          <cell r="F328" t="str">
            <v>MUNICIPIOS</v>
          </cell>
          <cell r="G328" t="str">
            <v>1MUN</v>
          </cell>
          <cell r="H328" t="str">
            <v>º</v>
          </cell>
          <cell r="I328" t="str">
            <v>VMPI</v>
          </cell>
          <cell r="J328" t="str">
            <v xml:space="preserve">M U N I C I P I O S  </v>
          </cell>
          <cell r="K328" t="str">
            <v>000000</v>
          </cell>
          <cell r="L328" t="str">
            <v>00</v>
          </cell>
          <cell r="M328" t="str">
            <v>00</v>
          </cell>
          <cell r="N328" t="str">
            <v>00</v>
          </cell>
        </row>
        <row r="329">
          <cell r="A329" t="str">
            <v>ZA05</v>
          </cell>
          <cell r="B329" t="str">
            <v>Colón</v>
          </cell>
          <cell r="C329" t="str">
            <v>ZA05</v>
          </cell>
          <cell r="D329" t="str">
            <v>MUNICIPIO DE COLON</v>
          </cell>
          <cell r="E329" t="str">
            <v>1MMU</v>
          </cell>
          <cell r="F329" t="str">
            <v>MUNICIPIOS</v>
          </cell>
          <cell r="G329" t="str">
            <v>1MUN</v>
          </cell>
          <cell r="H329" t="str">
            <v xml:space="preserve">M U N I C I P I O S  </v>
          </cell>
          <cell r="I329" t="str">
            <v>VMPI</v>
          </cell>
          <cell r="J329" t="str">
            <v xml:space="preserve">M U N I C I P I O S  </v>
          </cell>
          <cell r="K329" t="str">
            <v>000000</v>
          </cell>
          <cell r="L329" t="str">
            <v>00</v>
          </cell>
          <cell r="M329" t="str">
            <v>00</v>
          </cell>
          <cell r="N329" t="str">
            <v>00</v>
          </cell>
        </row>
        <row r="330">
          <cell r="A330" t="str">
            <v>ZA06</v>
          </cell>
          <cell r="B330" t="str">
            <v>Corregidora</v>
          </cell>
          <cell r="C330" t="str">
            <v>ZA06</v>
          </cell>
          <cell r="D330" t="str">
            <v>MUNICIPIO DE CORREGIDORA</v>
          </cell>
          <cell r="E330" t="str">
            <v>1MMU</v>
          </cell>
          <cell r="F330" t="str">
            <v>MUNICIPIOS</v>
          </cell>
          <cell r="G330" t="str">
            <v>1MUN</v>
          </cell>
          <cell r="H330" t="str">
            <v xml:space="preserve">M U N I C I P I O S  </v>
          </cell>
          <cell r="I330" t="str">
            <v>VMPI</v>
          </cell>
          <cell r="J330" t="str">
            <v xml:space="preserve">M U N I C I P I O S  </v>
          </cell>
          <cell r="K330" t="str">
            <v>000000</v>
          </cell>
          <cell r="L330" t="str">
            <v>00</v>
          </cell>
          <cell r="M330" t="str">
            <v>00</v>
          </cell>
          <cell r="N330" t="str">
            <v>00</v>
          </cell>
        </row>
        <row r="331">
          <cell r="A331" t="str">
            <v>ZA07</v>
          </cell>
          <cell r="B331" t="str">
            <v>Ezequiel Montes</v>
          </cell>
          <cell r="C331" t="str">
            <v>ZA07</v>
          </cell>
          <cell r="D331" t="str">
            <v>MUNICIPIO DE EZEQUIEL MONTES</v>
          </cell>
          <cell r="E331" t="str">
            <v>1MMU</v>
          </cell>
          <cell r="F331" t="str">
            <v>MUNICIPIOS</v>
          </cell>
          <cell r="G331" t="str">
            <v>1MUN</v>
          </cell>
          <cell r="H331" t="str">
            <v xml:space="preserve">M U N I C I P I O S  </v>
          </cell>
          <cell r="I331" t="str">
            <v>VMPI</v>
          </cell>
          <cell r="J331" t="str">
            <v xml:space="preserve">M U N I C I P I O S  </v>
          </cell>
          <cell r="K331" t="str">
            <v>000000</v>
          </cell>
          <cell r="L331" t="str">
            <v>00</v>
          </cell>
          <cell r="M331" t="str">
            <v>00</v>
          </cell>
          <cell r="N331" t="str">
            <v>00</v>
          </cell>
        </row>
        <row r="332">
          <cell r="A332" t="str">
            <v>ZA08</v>
          </cell>
          <cell r="B332" t="str">
            <v>Huimilpan</v>
          </cell>
          <cell r="C332" t="str">
            <v>ZA08</v>
          </cell>
          <cell r="D332" t="str">
            <v>MUNICIPIO DE HUIMILPAN</v>
          </cell>
          <cell r="E332" t="str">
            <v>1MMU</v>
          </cell>
          <cell r="F332" t="str">
            <v>MUNICIPIOS</v>
          </cell>
          <cell r="G332" t="str">
            <v>1MUN</v>
          </cell>
          <cell r="H332" t="str">
            <v xml:space="preserve">M U N I C I P I O S  </v>
          </cell>
          <cell r="I332" t="str">
            <v>VMPI</v>
          </cell>
          <cell r="J332" t="str">
            <v xml:space="preserve">M U N I C I P I O S  </v>
          </cell>
          <cell r="K332" t="str">
            <v>000000</v>
          </cell>
          <cell r="L332" t="str">
            <v>00</v>
          </cell>
          <cell r="M332" t="str">
            <v>00</v>
          </cell>
          <cell r="N332" t="str">
            <v>00</v>
          </cell>
        </row>
        <row r="333">
          <cell r="A333" t="str">
            <v>ZA09</v>
          </cell>
          <cell r="B333" t="str">
            <v>Jalpan de Serra</v>
          </cell>
          <cell r="C333" t="str">
            <v>ZA09</v>
          </cell>
          <cell r="D333" t="str">
            <v>MUNICIPIO DE JALPAN DE SERRA</v>
          </cell>
          <cell r="E333" t="str">
            <v>1MMU</v>
          </cell>
          <cell r="F333" t="str">
            <v>MUNICIPIOS</v>
          </cell>
          <cell r="G333" t="str">
            <v>1MUN</v>
          </cell>
          <cell r="H333" t="str">
            <v xml:space="preserve">M U N I C I P I O S  </v>
          </cell>
          <cell r="I333" t="str">
            <v>VMPI</v>
          </cell>
          <cell r="J333" t="str">
            <v xml:space="preserve">M U N I C I P I O S  </v>
          </cell>
          <cell r="K333" t="str">
            <v>000000</v>
          </cell>
          <cell r="L333" t="str">
            <v>00</v>
          </cell>
          <cell r="M333" t="str">
            <v>00</v>
          </cell>
          <cell r="N333" t="str">
            <v>00</v>
          </cell>
        </row>
        <row r="334">
          <cell r="A334" t="str">
            <v>ZA10</v>
          </cell>
          <cell r="B334" t="str">
            <v>Landa de Matamoros</v>
          </cell>
          <cell r="C334" t="str">
            <v>ZA10</v>
          </cell>
          <cell r="D334" t="str">
            <v>MUNICIPIO DE LANDA DE MATAMOROS</v>
          </cell>
          <cell r="E334" t="str">
            <v>1MMU</v>
          </cell>
          <cell r="F334" t="str">
            <v>MUNICIPIOS</v>
          </cell>
          <cell r="G334" t="str">
            <v>1MUN</v>
          </cell>
          <cell r="H334" t="str">
            <v xml:space="preserve">M U N I C I P I O S  </v>
          </cell>
          <cell r="I334" t="str">
            <v>VMPI</v>
          </cell>
          <cell r="J334" t="str">
            <v xml:space="preserve">M U N I C I P I O S  </v>
          </cell>
          <cell r="K334" t="str">
            <v>000000</v>
          </cell>
          <cell r="L334" t="str">
            <v>00</v>
          </cell>
          <cell r="M334" t="str">
            <v>00</v>
          </cell>
          <cell r="N334" t="str">
            <v>00</v>
          </cell>
        </row>
        <row r="335">
          <cell r="A335" t="str">
            <v>ZA11</v>
          </cell>
          <cell r="B335" t="str">
            <v>El Marques</v>
          </cell>
          <cell r="C335" t="str">
            <v>ZA11</v>
          </cell>
          <cell r="D335" t="str">
            <v xml:space="preserve">MUNICIPIO DE EL MARQUES </v>
          </cell>
          <cell r="E335" t="str">
            <v>1MMU</v>
          </cell>
          <cell r="F335" t="str">
            <v>MUNICIPIOS</v>
          </cell>
          <cell r="G335" t="str">
            <v>1MUN</v>
          </cell>
          <cell r="H335" t="str">
            <v xml:space="preserve">M U N I C I P I O S  </v>
          </cell>
          <cell r="I335" t="str">
            <v>VMPI</v>
          </cell>
          <cell r="J335" t="str">
            <v xml:space="preserve">M U N I C I P I O S  </v>
          </cell>
          <cell r="K335" t="str">
            <v>000000</v>
          </cell>
          <cell r="L335" t="str">
            <v>00</v>
          </cell>
          <cell r="M335" t="str">
            <v>00</v>
          </cell>
          <cell r="N335" t="str">
            <v>00</v>
          </cell>
        </row>
        <row r="336">
          <cell r="A336" t="str">
            <v>ZA12</v>
          </cell>
          <cell r="B336" t="str">
            <v>Pedro Esobedo</v>
          </cell>
          <cell r="C336" t="str">
            <v>ZA12</v>
          </cell>
          <cell r="D336" t="str">
            <v>MUNICIPIO DE PEDRO ESCOBEDO</v>
          </cell>
          <cell r="E336" t="str">
            <v>1MMU</v>
          </cell>
          <cell r="F336" t="str">
            <v>MUNICIPIOS</v>
          </cell>
          <cell r="G336" t="str">
            <v>1MUN</v>
          </cell>
          <cell r="H336" t="str">
            <v xml:space="preserve">M U N I C I P I O S  </v>
          </cell>
          <cell r="I336" t="str">
            <v>VMPI</v>
          </cell>
          <cell r="J336" t="str">
            <v xml:space="preserve">M U N I C I P I O S  </v>
          </cell>
          <cell r="K336" t="str">
            <v>000000</v>
          </cell>
          <cell r="L336" t="str">
            <v>00</v>
          </cell>
          <cell r="M336" t="str">
            <v>00</v>
          </cell>
          <cell r="N336" t="str">
            <v>00</v>
          </cell>
        </row>
        <row r="337">
          <cell r="A337" t="str">
            <v>ZA13</v>
          </cell>
          <cell r="B337" t="str">
            <v>Peñamiller</v>
          </cell>
          <cell r="C337" t="str">
            <v>ZA13</v>
          </cell>
          <cell r="D337" t="str">
            <v>MUNICIPIO DE PEÑAMILLER</v>
          </cell>
          <cell r="E337" t="str">
            <v>1MMU</v>
          </cell>
          <cell r="F337" t="str">
            <v>MUNICIPIOS</v>
          </cell>
          <cell r="G337" t="str">
            <v>1MUN</v>
          </cell>
          <cell r="H337" t="str">
            <v xml:space="preserve">M U N I C I P I O S  </v>
          </cell>
          <cell r="I337" t="str">
            <v>VMPI</v>
          </cell>
          <cell r="J337" t="str">
            <v xml:space="preserve">M U N I C I P I O S  </v>
          </cell>
          <cell r="K337" t="str">
            <v>000000</v>
          </cell>
          <cell r="L337" t="str">
            <v>00</v>
          </cell>
          <cell r="M337" t="str">
            <v>00</v>
          </cell>
          <cell r="N337" t="str">
            <v>00</v>
          </cell>
        </row>
        <row r="338">
          <cell r="A338" t="str">
            <v>ZA14</v>
          </cell>
          <cell r="B338" t="str">
            <v>Querétaro</v>
          </cell>
          <cell r="C338" t="str">
            <v>ZA14</v>
          </cell>
          <cell r="D338" t="str">
            <v>MUNICIPIO DE QUERETARO</v>
          </cell>
          <cell r="E338" t="str">
            <v>1MMU</v>
          </cell>
          <cell r="F338" t="str">
            <v>MUNICIPIOS</v>
          </cell>
          <cell r="G338" t="str">
            <v>1MUN</v>
          </cell>
          <cell r="H338" t="str">
            <v xml:space="preserve">M U N I C I P I O S  </v>
          </cell>
          <cell r="I338" t="str">
            <v>VMPI</v>
          </cell>
          <cell r="J338" t="str">
            <v xml:space="preserve">M U N I C I P I O S  </v>
          </cell>
          <cell r="K338" t="str">
            <v>000000</v>
          </cell>
          <cell r="L338" t="str">
            <v>00</v>
          </cell>
          <cell r="M338" t="str">
            <v>00</v>
          </cell>
          <cell r="N338" t="str">
            <v>00</v>
          </cell>
        </row>
        <row r="339">
          <cell r="A339" t="str">
            <v>ZA15</v>
          </cell>
          <cell r="B339" t="str">
            <v>San Joaquín</v>
          </cell>
          <cell r="C339" t="str">
            <v>ZA15</v>
          </cell>
          <cell r="D339" t="str">
            <v>MUNICIPIO DE SAN JOAQUIN</v>
          </cell>
          <cell r="E339" t="str">
            <v>1MMU</v>
          </cell>
          <cell r="F339" t="str">
            <v>MUNICIPIOS</v>
          </cell>
          <cell r="G339" t="str">
            <v>1MUN</v>
          </cell>
          <cell r="H339" t="str">
            <v xml:space="preserve">M U N I C I P I O S  </v>
          </cell>
          <cell r="I339" t="str">
            <v>VMPI</v>
          </cell>
          <cell r="J339" t="str">
            <v xml:space="preserve">M U N I C I P I O S  </v>
          </cell>
          <cell r="K339" t="str">
            <v>000000</v>
          </cell>
          <cell r="L339" t="str">
            <v>00</v>
          </cell>
          <cell r="M339" t="str">
            <v>00</v>
          </cell>
          <cell r="N339" t="str">
            <v>00</v>
          </cell>
        </row>
        <row r="340">
          <cell r="A340" t="str">
            <v>ZA16</v>
          </cell>
          <cell r="B340" t="str">
            <v>San Juan del Río</v>
          </cell>
          <cell r="C340" t="str">
            <v>ZA16</v>
          </cell>
          <cell r="D340" t="str">
            <v xml:space="preserve">MUNICIPIO DE SAN JUAN DEL RIO </v>
          </cell>
          <cell r="E340" t="str">
            <v>1MMU</v>
          </cell>
          <cell r="F340" t="str">
            <v>MUNICIPIOS</v>
          </cell>
          <cell r="G340" t="str">
            <v>1MUN</v>
          </cell>
          <cell r="H340" t="str">
            <v xml:space="preserve">M U N I C I P I O S  </v>
          </cell>
          <cell r="I340" t="str">
            <v>VMPI</v>
          </cell>
          <cell r="J340" t="str">
            <v xml:space="preserve">M U N I C I P I O S  </v>
          </cell>
          <cell r="K340" t="str">
            <v>000000</v>
          </cell>
          <cell r="L340" t="str">
            <v>00</v>
          </cell>
          <cell r="M340" t="str">
            <v>00</v>
          </cell>
          <cell r="N340" t="str">
            <v>00</v>
          </cell>
        </row>
        <row r="341">
          <cell r="A341" t="str">
            <v>ZA17</v>
          </cell>
          <cell r="B341" t="str">
            <v>Tequisquiapan</v>
          </cell>
          <cell r="C341" t="str">
            <v>ZA17</v>
          </cell>
          <cell r="D341" t="str">
            <v>MUNICIPIO DE TEQUISQUIAPAN</v>
          </cell>
          <cell r="E341" t="str">
            <v>1MMU</v>
          </cell>
          <cell r="F341" t="str">
            <v>MUNICIPIOS</v>
          </cell>
          <cell r="G341" t="str">
            <v>1MUN</v>
          </cell>
          <cell r="H341" t="str">
            <v xml:space="preserve">M U N I C I P I O S  </v>
          </cell>
          <cell r="I341" t="str">
            <v>VMPI</v>
          </cell>
          <cell r="J341" t="str">
            <v xml:space="preserve">M U N I C I P I O S  </v>
          </cell>
          <cell r="K341" t="str">
            <v>000000</v>
          </cell>
          <cell r="L341" t="str">
            <v>00</v>
          </cell>
          <cell r="M341" t="str">
            <v>00</v>
          </cell>
          <cell r="N341" t="str">
            <v>00</v>
          </cell>
        </row>
        <row r="342">
          <cell r="A342" t="str">
            <v>ZA18</v>
          </cell>
          <cell r="B342" t="str">
            <v>Toliman</v>
          </cell>
          <cell r="C342" t="str">
            <v>ZA18</v>
          </cell>
          <cell r="D342" t="str">
            <v>MUNICIPIO DE TOLIMAN</v>
          </cell>
          <cell r="E342" t="str">
            <v>1MMU</v>
          </cell>
          <cell r="F342" t="str">
            <v>MUNICIPIOS</v>
          </cell>
          <cell r="G342" t="str">
            <v>1MUN</v>
          </cell>
          <cell r="H342" t="str">
            <v xml:space="preserve">M U N I C I P I O S  </v>
          </cell>
          <cell r="I342" t="str">
            <v>VMPI</v>
          </cell>
          <cell r="J342" t="str">
            <v xml:space="preserve">M U N I C I P I O S  </v>
          </cell>
          <cell r="K342" t="str">
            <v>000000</v>
          </cell>
          <cell r="L342" t="str">
            <v>00</v>
          </cell>
          <cell r="M342" t="str">
            <v>00</v>
          </cell>
          <cell r="N342" t="str">
            <v>00</v>
          </cell>
        </row>
        <row r="343">
          <cell r="A343" t="str">
            <v>Z190</v>
          </cell>
          <cell r="B343" t="str">
            <v>Diferencia Cambiaria</v>
          </cell>
          <cell r="E343" t="str">
            <v>1MMU</v>
          </cell>
          <cell r="F343" t="str">
            <v>MUNICIPIOS</v>
          </cell>
          <cell r="G343" t="str">
            <v>1MUN</v>
          </cell>
          <cell r="H343" t="str">
            <v xml:space="preserve">M U N I C I P I O S  </v>
          </cell>
          <cell r="I343" t="str">
            <v>VMPI</v>
          </cell>
          <cell r="J343" t="str">
            <v xml:space="preserve">M U N I C I P I O S  </v>
          </cell>
          <cell r="K343" t="str">
            <v>000000</v>
          </cell>
          <cell r="L343" t="str">
            <v>00</v>
          </cell>
          <cell r="M343" t="str">
            <v>00</v>
          </cell>
          <cell r="N343" t="str">
            <v>00</v>
          </cell>
        </row>
      </sheetData>
      <sheetData sheetId="1">
        <row r="4">
          <cell r="A4" t="str">
            <v>5010000</v>
          </cell>
          <cell r="B4" t="str">
            <v>SERVICIOS PERSONALES</v>
          </cell>
        </row>
        <row r="5">
          <cell r="A5" t="str">
            <v>5010100</v>
          </cell>
          <cell r="B5" t="str">
            <v>REMUNERACIONES AL PERSONAL DE CARÁCTER PERMANENTE</v>
          </cell>
        </row>
        <row r="6">
          <cell r="A6" t="str">
            <v>5010103</v>
          </cell>
          <cell r="B6" t="str">
            <v>Sueldo Base</v>
          </cell>
        </row>
        <row r="7">
          <cell r="A7" t="str">
            <v>5010200</v>
          </cell>
          <cell r="B7" t="str">
            <v>REMUNERACIONES AL PERSONAL DE CARÁCTER TRANSITORIO</v>
          </cell>
        </row>
        <row r="8">
          <cell r="A8" t="str">
            <v>5010201</v>
          </cell>
          <cell r="B8" t="str">
            <v>Honorarios</v>
          </cell>
        </row>
        <row r="9">
          <cell r="A9" t="str">
            <v>5010202</v>
          </cell>
          <cell r="B9" t="str">
            <v>Sueldos al Personal Eventual</v>
          </cell>
        </row>
        <row r="10">
          <cell r="A10" t="str">
            <v>5010206</v>
          </cell>
          <cell r="B10" t="str">
            <v>Suplencias e Interinatos</v>
          </cell>
        </row>
        <row r="11">
          <cell r="A11" t="str">
            <v>5010300</v>
          </cell>
          <cell r="B11" t="str">
            <v>REMUNERACIONES ADICIONALES Y ESPECIALES</v>
          </cell>
        </row>
        <row r="12">
          <cell r="A12" t="str">
            <v>5010301</v>
          </cell>
          <cell r="B12" t="str">
            <v>Prima Quinquenal por Años de Servicios Efectivos Prestados</v>
          </cell>
        </row>
        <row r="13">
          <cell r="A13" t="str">
            <v>5010305</v>
          </cell>
          <cell r="B13" t="str">
            <v>Primas de Vacaciones, Sabatina y Dominical</v>
          </cell>
        </row>
        <row r="14">
          <cell r="A14" t="str">
            <v>5010306</v>
          </cell>
          <cell r="B14" t="str">
            <v>Gratificación de Fin de Año</v>
          </cell>
        </row>
        <row r="15">
          <cell r="A15" t="str">
            <v>5010308</v>
          </cell>
          <cell r="B15" t="str">
            <v>Compensaciones Por Servicios Eventuales</v>
          </cell>
        </row>
        <row r="16">
          <cell r="A16" t="str">
            <v>5010316</v>
          </cell>
          <cell r="B16" t="str">
            <v>Liquidaciones por Indemnizaciones y por Sueldos y Salarios Caidos</v>
          </cell>
        </row>
        <row r="17">
          <cell r="A17" t="str">
            <v>5010319</v>
          </cell>
          <cell r="B17" t="str">
            <v>Remuneraciones por Horas Extraordinarias</v>
          </cell>
        </row>
        <row r="18">
          <cell r="A18" t="str">
            <v>5010322</v>
          </cell>
          <cell r="B18" t="str">
            <v>Compensaciones Adicionales por Servicios Especiales</v>
          </cell>
        </row>
        <row r="19">
          <cell r="A19" t="str">
            <v>5010327</v>
          </cell>
          <cell r="B19" t="str">
            <v>Antigüedad</v>
          </cell>
        </row>
        <row r="20">
          <cell r="A20" t="str">
            <v>5010400</v>
          </cell>
          <cell r="B20" t="str">
            <v>EROGACIONES DEL GOBIERNO ESTATAL POR CONCEPTO DE SEGURIDAD SOCIAL Y SEGUROS</v>
          </cell>
        </row>
        <row r="21">
          <cell r="A21" t="str">
            <v>5010404</v>
          </cell>
          <cell r="B21" t="str">
            <v>Cuotas para el Seguro de Vida del Personal Civil</v>
          </cell>
        </row>
        <row r="22">
          <cell r="A22" t="str">
            <v>5010406</v>
          </cell>
          <cell r="B22" t="str">
            <v>Cuotas Para el Seguro de Gastos Médicos del Personal Civil</v>
          </cell>
        </row>
        <row r="23">
          <cell r="A23" t="str">
            <v>5010410</v>
          </cell>
          <cell r="B23" t="str">
            <v>Cuotas al IMSS</v>
          </cell>
        </row>
        <row r="24">
          <cell r="A24" t="str">
            <v>5010500</v>
          </cell>
          <cell r="B24" t="str">
            <v>PAGOS POR OTRAS PRESTACIONES SOCIALES Y ECONOMICAS</v>
          </cell>
        </row>
        <row r="25">
          <cell r="A25" t="str">
            <v>5010504</v>
          </cell>
          <cell r="B25" t="str">
            <v>Indemnizaciones por Accidentes de Trabajo</v>
          </cell>
        </row>
        <row r="26">
          <cell r="A26" t="str">
            <v>5010506</v>
          </cell>
          <cell r="B26" t="str">
            <v>Estimulos al Personal</v>
          </cell>
        </row>
        <row r="27">
          <cell r="A27" t="str">
            <v>5010508</v>
          </cell>
          <cell r="B27" t="str">
            <v>Aportaciones al Sistema de Ahorro para el Retiro</v>
          </cell>
        </row>
        <row r="28">
          <cell r="A28" t="str">
            <v>5010510</v>
          </cell>
          <cell r="B28" t="str">
            <v>Pagas de Defunción</v>
          </cell>
        </row>
        <row r="29">
          <cell r="A29" t="str">
            <v>5010511</v>
          </cell>
          <cell r="B29" t="str">
            <v>Asignaciones Adicionales al Sueldo</v>
          </cell>
        </row>
        <row r="30">
          <cell r="A30" t="str">
            <v>5010512</v>
          </cell>
          <cell r="B30" t="str">
            <v>Otras Prestaciones</v>
          </cell>
        </row>
        <row r="31">
          <cell r="A31" t="str">
            <v>5010515</v>
          </cell>
          <cell r="B31" t="str">
            <v>Despensa</v>
          </cell>
        </row>
        <row r="32">
          <cell r="A32" t="str">
            <v>5010516</v>
          </cell>
          <cell r="B32" t="str">
            <v>Despensa Especial</v>
          </cell>
        </row>
        <row r="33">
          <cell r="A33" t="str">
            <v>5010517</v>
          </cell>
          <cell r="B33" t="str">
            <v>Subsidio ISPT</v>
          </cell>
        </row>
        <row r="34">
          <cell r="A34" t="str">
            <v>5010518</v>
          </cell>
          <cell r="B34" t="str">
            <v>Gastos Médicos a Jubilados</v>
          </cell>
        </row>
        <row r="35">
          <cell r="A35" t="str">
            <v>5010519</v>
          </cell>
          <cell r="B35" t="str">
            <v>Ayuda Protesis Auditiva y Ocular</v>
          </cell>
        </row>
        <row r="36">
          <cell r="A36" t="str">
            <v>5010520</v>
          </cell>
          <cell r="B36" t="str">
            <v>Ayuda Por Nacimiento de Hijo</v>
          </cell>
        </row>
        <row r="37">
          <cell r="A37" t="str">
            <v>5010521</v>
          </cell>
          <cell r="B37" t="str">
            <v>Subsidio Impuesto Predial</v>
          </cell>
        </row>
        <row r="38">
          <cell r="A38" t="str">
            <v>5010522</v>
          </cell>
          <cell r="B38" t="str">
            <v>Ayuda Adquisición de Lentes</v>
          </cell>
        </row>
        <row r="39">
          <cell r="A39" t="str">
            <v>5010523</v>
          </cell>
          <cell r="B39" t="str">
            <v>Ayuda Prótesis Dental</v>
          </cell>
        </row>
        <row r="40">
          <cell r="A40" t="str">
            <v>5010524</v>
          </cell>
          <cell r="B40" t="str">
            <v>Ayuda Prótesis Ortopédica</v>
          </cell>
        </row>
        <row r="41">
          <cell r="A41" t="str">
            <v>5010525</v>
          </cell>
          <cell r="B41" t="str">
            <v>Estímulos al Personal Docente</v>
          </cell>
        </row>
        <row r="42">
          <cell r="A42" t="str">
            <v>5010600</v>
          </cell>
          <cell r="B42" t="str">
            <v xml:space="preserve">IMPUESTO SOBRE NOMINAS </v>
          </cell>
        </row>
        <row r="43">
          <cell r="A43" t="str">
            <v>5010601</v>
          </cell>
          <cell r="B43" t="str">
            <v>Impuesto Sobre Nóminas</v>
          </cell>
        </row>
        <row r="44">
          <cell r="A44" t="str">
            <v>5010700</v>
          </cell>
          <cell r="B44" t="str">
            <v>PAGO DE ESTIMULOS A SERVIDORES PUBLICOS</v>
          </cell>
        </row>
        <row r="45">
          <cell r="A45" t="str">
            <v>5010701</v>
          </cell>
          <cell r="B45" t="str">
            <v>Estímulos Por Productividad y Eficiencia</v>
          </cell>
        </row>
        <row r="46">
          <cell r="A46" t="str">
            <v>5010702</v>
          </cell>
          <cell r="B46" t="str">
            <v>Estímulos al Personal Operativo</v>
          </cell>
        </row>
        <row r="47">
          <cell r="A47" t="str">
            <v>5010800</v>
          </cell>
          <cell r="B47" t="str">
            <v>PREVISIONES PARA SERVICIOS PERSONALES</v>
          </cell>
        </row>
        <row r="48">
          <cell r="A48" t="str">
            <v>5010801</v>
          </cell>
          <cell r="B48" t="str">
            <v>Incrementos a las Percepciones</v>
          </cell>
        </row>
        <row r="49">
          <cell r="A49" t="str">
            <v>5010802</v>
          </cell>
          <cell r="B49" t="str">
            <v>Creación de Plazas</v>
          </cell>
        </row>
        <row r="50">
          <cell r="A50" t="str">
            <v>5010803</v>
          </cell>
          <cell r="B50" t="str">
            <v>Otras Medidas de Carácter Laboral y Económicas</v>
          </cell>
        </row>
        <row r="51">
          <cell r="A51" t="str">
            <v>5010805</v>
          </cell>
          <cell r="B51" t="str">
            <v>Programa de Regularización IMSS</v>
          </cell>
        </row>
        <row r="52">
          <cell r="A52" t="str">
            <v>5020000</v>
          </cell>
          <cell r="B52" t="str">
            <v>SERVICIOS GENERALES</v>
          </cell>
        </row>
        <row r="53">
          <cell r="A53" t="str">
            <v>5020100</v>
          </cell>
          <cell r="B53" t="str">
            <v>SERVICIOS BASICOS</v>
          </cell>
        </row>
        <row r="54">
          <cell r="A54" t="str">
            <v>5020101</v>
          </cell>
          <cell r="B54" t="str">
            <v>Servicio Postal</v>
          </cell>
        </row>
        <row r="55">
          <cell r="A55" t="str">
            <v>5020103</v>
          </cell>
          <cell r="B55" t="str">
            <v>Servicio Telefónico Convencional</v>
          </cell>
        </row>
        <row r="56">
          <cell r="A56" t="str">
            <v>5020104</v>
          </cell>
          <cell r="B56" t="str">
            <v>Servicio de Telefonía Celular</v>
          </cell>
        </row>
        <row r="57">
          <cell r="A57" t="str">
            <v>5020105</v>
          </cell>
          <cell r="B57" t="str">
            <v>Servicio de Radiolocalización</v>
          </cell>
        </row>
        <row r="58">
          <cell r="A58" t="str">
            <v>5020106</v>
          </cell>
          <cell r="B58" t="str">
            <v>Servicio de Energía Eléctrica</v>
          </cell>
        </row>
        <row r="59">
          <cell r="A59" t="str">
            <v>5020107</v>
          </cell>
          <cell r="B59" t="str">
            <v>Servicio de Agua</v>
          </cell>
        </row>
        <row r="60">
          <cell r="A60" t="str">
            <v>5020108</v>
          </cell>
          <cell r="B60" t="str">
            <v>Servicios de Telecomunicaciones</v>
          </cell>
        </row>
        <row r="61">
          <cell r="A61" t="str">
            <v>5020109</v>
          </cell>
          <cell r="B61" t="str">
            <v>Servicio de Conducción de Señales Análogicas y Digitales</v>
          </cell>
        </row>
        <row r="62">
          <cell r="A62" t="str">
            <v>5020111</v>
          </cell>
          <cell r="B62" t="str">
            <v>Contratación de Otros Servicios</v>
          </cell>
        </row>
        <row r="63">
          <cell r="A63" t="str">
            <v>5020112</v>
          </cell>
          <cell r="B63" t="str">
            <v>Espacios de Estacionamiento</v>
          </cell>
        </row>
        <row r="64">
          <cell r="A64" t="str">
            <v>5020200</v>
          </cell>
          <cell r="B64" t="str">
            <v>SERVICIOS DE ARRENDAMIENTO</v>
          </cell>
        </row>
        <row r="65">
          <cell r="A65" t="str">
            <v>5020201</v>
          </cell>
          <cell r="B65" t="str">
            <v>Arrendamiento de Edificos y Locales</v>
          </cell>
        </row>
        <row r="66">
          <cell r="A66" t="str">
            <v>5020202</v>
          </cell>
          <cell r="B66" t="str">
            <v>Arrendamiento de Terrenos</v>
          </cell>
        </row>
        <row r="67">
          <cell r="A67" t="str">
            <v>5020203</v>
          </cell>
          <cell r="B67" t="str">
            <v>Arrendamiento de Maquinaría y Equipo</v>
          </cell>
        </row>
        <row r="68">
          <cell r="A68" t="str">
            <v>5020204</v>
          </cell>
          <cell r="B68" t="str">
            <v>Arrendamiento de Equipo y Bienes Informáticos</v>
          </cell>
        </row>
        <row r="69">
          <cell r="A69" t="str">
            <v>5020205</v>
          </cell>
          <cell r="B69" t="str">
            <v>Arrendamiento de Vehículos Terrestres, Aéreos, Marítimos, Lacustres y Fluviales para la Ejecución de Programas de Seguridad Pública</v>
          </cell>
        </row>
        <row r="70">
          <cell r="A70" t="str">
            <v>5020206</v>
          </cell>
          <cell r="B70" t="str">
            <v>Arrendamiento de Vehículos Terrestres, Aéreos, Marítimos, Lacustres y Fluviales para Servicios Públicos y la Operación de Programas Públicos.</v>
          </cell>
        </row>
        <row r="71">
          <cell r="A71" t="str">
            <v>5020207</v>
          </cell>
          <cell r="B71" t="str">
            <v>Arrendamiento de Vehículos Terrestres, Aéreos, Marítimos, Lacustres y Fluviales para Servicios Administrativos.</v>
          </cell>
        </row>
        <row r="72">
          <cell r="A72" t="str">
            <v>5020208</v>
          </cell>
          <cell r="B72" t="str">
            <v>Arrendamiento de Vehículos Terrestres, Aéreos, Marítimos, Lacustres y Fluviales para Desastres Naturales.</v>
          </cell>
        </row>
        <row r="73">
          <cell r="A73" t="str">
            <v>5020209</v>
          </cell>
          <cell r="B73" t="str">
            <v>Arrendamiento de Vehículos Terrestres, Aéreos, Marítimos, Lacustres y Fluviales para Servidores Públicos.</v>
          </cell>
        </row>
        <row r="74">
          <cell r="A74" t="str">
            <v>5020210</v>
          </cell>
          <cell r="B74" t="str">
            <v>Arrendamiento de Mobiliario</v>
          </cell>
        </row>
        <row r="75">
          <cell r="A75" t="str">
            <v>5020211</v>
          </cell>
          <cell r="B75" t="str">
            <v>Arrendamiento de Sustancias y Productos Químicos</v>
          </cell>
        </row>
        <row r="76">
          <cell r="A76" t="str">
            <v>5020212</v>
          </cell>
          <cell r="B76" t="str">
            <v>Arrendamiento de Equipo de Comunicación</v>
          </cell>
        </row>
        <row r="77">
          <cell r="A77" t="str">
            <v>5020300</v>
          </cell>
          <cell r="B77" t="str">
            <v>SERVICIOS DE ASESORIA, CONSULTORIA, INFORMATICOS, ESTUDIOS E INVESTIGACIONES</v>
          </cell>
        </row>
        <row r="78">
          <cell r="A78" t="str">
            <v>5020304</v>
          </cell>
          <cell r="B78" t="str">
            <v>Otras Asesorías para la Operación de Programas</v>
          </cell>
        </row>
        <row r="79">
          <cell r="A79" t="str">
            <v>5020305</v>
          </cell>
          <cell r="B79" t="str">
            <v>Servicios de Capacitación a Servidores Públicos</v>
          </cell>
        </row>
        <row r="80">
          <cell r="A80" t="str">
            <v>5020306</v>
          </cell>
          <cell r="B80" t="str">
            <v>Servicios de Informática</v>
          </cell>
        </row>
        <row r="81">
          <cell r="A81" t="str">
            <v>5020307</v>
          </cell>
          <cell r="B81" t="str">
            <v>Servicios Estadísticos y Geográficos</v>
          </cell>
        </row>
        <row r="82">
          <cell r="A82" t="str">
            <v>5020308</v>
          </cell>
          <cell r="B82" t="str">
            <v>Estudios e Investigaciones</v>
          </cell>
        </row>
        <row r="83">
          <cell r="A83" t="str">
            <v>5020400</v>
          </cell>
          <cell r="B83" t="str">
            <v>SERVICIO COMERCIAL, BANCARIO, FINANCIERO, SUBCONTRATACIÓN DE SERVICIOS CON TERCEROS Y GASTOS INHERENTES</v>
          </cell>
        </row>
        <row r="84">
          <cell r="A84" t="str">
            <v>5020401</v>
          </cell>
          <cell r="B84" t="str">
            <v>Almacenaje, Embalaje y Envase</v>
          </cell>
        </row>
        <row r="85">
          <cell r="A85" t="str">
            <v>5020402</v>
          </cell>
          <cell r="B85" t="str">
            <v>Fletes y Maniobras</v>
          </cell>
        </row>
        <row r="86">
          <cell r="A86" t="str">
            <v>5020403</v>
          </cell>
          <cell r="B86" t="str">
            <v>Servicios Bancarios y Financieros</v>
          </cell>
        </row>
        <row r="87">
          <cell r="A87" t="str">
            <v>5020404</v>
          </cell>
          <cell r="B87" t="str">
            <v>Seguros de Bienes Patrimoniales</v>
          </cell>
        </row>
        <row r="88">
          <cell r="A88" t="str">
            <v>5020405</v>
          </cell>
          <cell r="B88" t="str">
            <v>Impuestos y Derechos de Imporación</v>
          </cell>
        </row>
        <row r="89">
          <cell r="A89" t="str">
            <v>5020407</v>
          </cell>
          <cell r="B89" t="str">
            <v>Otros Impuestos y Derechos</v>
          </cell>
        </row>
        <row r="90">
          <cell r="A90" t="str">
            <v>5020409</v>
          </cell>
          <cell r="B90" t="str">
            <v>Patentes, Regalías y Otros</v>
          </cell>
        </row>
        <row r="91">
          <cell r="A91" t="str">
            <v>5020410</v>
          </cell>
          <cell r="B91" t="str">
            <v>Diferencias por Variaciones en el Tipo de Cambio y Redondeo</v>
          </cell>
        </row>
        <row r="92">
          <cell r="A92" t="str">
            <v>5020411</v>
          </cell>
          <cell r="B92" t="str">
            <v>Servicios de Vigilancia</v>
          </cell>
        </row>
        <row r="93">
          <cell r="A93" t="str">
            <v>5020412</v>
          </cell>
          <cell r="B93" t="str">
            <v>Gastos Inherentes a la Recaudación</v>
          </cell>
        </row>
        <row r="94">
          <cell r="A94" t="str">
            <v>5020413</v>
          </cell>
          <cell r="B94" t="str">
            <v>Otros Servicios Comerciales</v>
          </cell>
        </row>
        <row r="95">
          <cell r="A95" t="str">
            <v>5020415</v>
          </cell>
          <cell r="B95" t="str">
            <v>Fianzas de Fidelidad</v>
          </cell>
        </row>
        <row r="96">
          <cell r="A96" t="str">
            <v>5020417</v>
          </cell>
          <cell r="B96" t="str">
            <v>Otras Polizas de Seguros</v>
          </cell>
        </row>
        <row r="97">
          <cell r="A97" t="str">
            <v>5020418</v>
          </cell>
          <cell r="B97" t="str">
            <v>Contratación de Servicios Turísticos</v>
          </cell>
        </row>
        <row r="98">
          <cell r="A98" t="str">
            <v>5020500</v>
          </cell>
          <cell r="B98" t="str">
            <v>SERVICIOS DE MANTENIMIENTO Y CONSERVACIÓN</v>
          </cell>
        </row>
        <row r="99">
          <cell r="A99" t="str">
            <v>5020501</v>
          </cell>
          <cell r="B99" t="str">
            <v>Mantenimiento y Conservación de Mobiliario y Equipo de Administración</v>
          </cell>
        </row>
        <row r="100">
          <cell r="A100" t="str">
            <v>5020502</v>
          </cell>
          <cell r="B100" t="str">
            <v>Mantenimiento y Conservación de Bienes Informáticos</v>
          </cell>
        </row>
        <row r="101">
          <cell r="A101" t="str">
            <v>5020503</v>
          </cell>
          <cell r="B101" t="str">
            <v>Mantenimiento y Conservación de Maquinaría y Equipo</v>
          </cell>
        </row>
        <row r="102">
          <cell r="A102" t="str">
            <v>5020504</v>
          </cell>
          <cell r="B102" t="str">
            <v>Mantenimiento y Conservación de Inmuebles</v>
          </cell>
        </row>
        <row r="103">
          <cell r="A103" t="str">
            <v>5020505</v>
          </cell>
          <cell r="B103" t="str">
            <v>Servicios de Lavandería, Limpieza, Higiene y Fumigación</v>
          </cell>
        </row>
        <row r="104">
          <cell r="A104" t="str">
            <v>5020506</v>
          </cell>
          <cell r="B104" t="str">
            <v>Mantto. Y Conserv. De Vehic. Terrest. Aéreos Marit. Lacust y Fluviales.</v>
          </cell>
        </row>
        <row r="105">
          <cell r="A105" t="str">
            <v>5020507</v>
          </cell>
          <cell r="B105" t="str">
            <v>Mantto. Y Conserv. De Equipo de Comunicación</v>
          </cell>
        </row>
        <row r="106">
          <cell r="A106" t="str">
            <v>5020508</v>
          </cell>
          <cell r="B106" t="str">
            <v>Mantto. Y Conserv. De Bienes Artísticos y Culturales</v>
          </cell>
        </row>
        <row r="107">
          <cell r="A107" t="str">
            <v>5020600</v>
          </cell>
          <cell r="B107" t="str">
            <v>SERVICIOS DE IMPRESIÓN, GRABADO, PUBLICACIÓN, DIFUSIÓN E INFORMACIÓN.</v>
          </cell>
        </row>
        <row r="108">
          <cell r="A108" t="str">
            <v>5020601</v>
          </cell>
          <cell r="B108" t="str">
            <v>Imp. De Doctos. Ofic. P/Prest. De Serv. Public. Indentif. Formatos Admvos. Y Fiscales, Formas Valoradas, Certific. Y Titulos</v>
          </cell>
        </row>
        <row r="109">
          <cell r="A109" t="str">
            <v>5020602</v>
          </cell>
          <cell r="B109" t="str">
            <v>Public. Oficiales Para Difusión e Información Interna</v>
          </cell>
        </row>
        <row r="110">
          <cell r="A110" t="str">
            <v>5020603</v>
          </cell>
          <cell r="B110" t="str">
            <v>Public. Ofic. P/ Licit. Public. Y Trámites Admvos. En Cumplim. De Disposic. Jurídicas</v>
          </cell>
        </row>
        <row r="111">
          <cell r="A111" t="str">
            <v>5020604</v>
          </cell>
          <cell r="B111" t="str">
            <v>Otros Gtos. De Public. Difusión e Información</v>
          </cell>
        </row>
        <row r="112">
          <cell r="A112" t="str">
            <v>5020700</v>
          </cell>
          <cell r="B112" t="str">
            <v>SERVICIOS DE COMUNICACIÓN SOCIAL</v>
          </cell>
        </row>
        <row r="113">
          <cell r="A113" t="str">
            <v>5020701</v>
          </cell>
          <cell r="B113" t="str">
            <v>Gastos de Porpaganda Institucional</v>
          </cell>
        </row>
        <row r="114">
          <cell r="A114" t="str">
            <v>5020702</v>
          </cell>
          <cell r="B114" t="str">
            <v>Public. Ofic. P/ Difusión e Información</v>
          </cell>
        </row>
        <row r="115">
          <cell r="A115" t="str">
            <v>5020703</v>
          </cell>
          <cell r="B115" t="str">
            <v>Gtos. De Difusión de Serv. Pub. Y Campañas Instit. De Comunic.</v>
          </cell>
        </row>
        <row r="116">
          <cell r="A116" t="str">
            <v>5020704</v>
          </cell>
          <cell r="B116" t="str">
            <v>Otros Gtos de Comunic. Social</v>
          </cell>
        </row>
        <row r="117">
          <cell r="A117" t="str">
            <v>5020705</v>
          </cell>
          <cell r="B117" t="str">
            <v>Gtos. De Publicidad En Materia Comercial</v>
          </cell>
        </row>
        <row r="118">
          <cell r="A118" t="str">
            <v>5020800</v>
          </cell>
          <cell r="B118" t="str">
            <v>SERVICIOS OFICIALES</v>
          </cell>
        </row>
        <row r="119">
          <cell r="A119" t="str">
            <v>5020801</v>
          </cell>
          <cell r="B119" t="str">
            <v>Gtos. De Ceremonial del Titular del Ejecutivo Estatal</v>
          </cell>
        </row>
        <row r="120">
          <cell r="A120" t="str">
            <v>5020802</v>
          </cell>
          <cell r="B120" t="str">
            <v>Gtos. De Ceremonial de los Titulares De las Depend. Y Entidades</v>
          </cell>
        </row>
        <row r="121">
          <cell r="A121" t="str">
            <v>5020803</v>
          </cell>
          <cell r="B121" t="str">
            <v>Gtos. De Orden Social</v>
          </cell>
        </row>
        <row r="122">
          <cell r="A122" t="str">
            <v>5020804</v>
          </cell>
          <cell r="B122" t="str">
            <v>Congresos, Convenciones Espectáculos y Ferias.</v>
          </cell>
        </row>
        <row r="123">
          <cell r="A123" t="str">
            <v>5020805</v>
          </cell>
          <cell r="B123" t="str">
            <v>Exposiciones</v>
          </cell>
        </row>
        <row r="124">
          <cell r="A124" t="str">
            <v>5020808</v>
          </cell>
          <cell r="B124" t="str">
            <v>Pasajes Nacionales p/Labores en Campo y Supervisión</v>
          </cell>
        </row>
        <row r="125">
          <cell r="A125" t="str">
            <v>5020809</v>
          </cell>
          <cell r="B125" t="str">
            <v>Pasajes Nacionales Asoc. A Los Prog. De Seg. Pub.</v>
          </cell>
        </row>
        <row r="126">
          <cell r="A126" t="str">
            <v>5020810</v>
          </cell>
          <cell r="B126" t="str">
            <v>Pasajes Nacionales Asoc. A Desastres Naturales</v>
          </cell>
        </row>
        <row r="127">
          <cell r="A127" t="str">
            <v>5020811</v>
          </cell>
          <cell r="B127" t="str">
            <v>Pasajes Nacionales p/Serv. Pub. en el Desemp. De Com. Y Func. Oficiales</v>
          </cell>
        </row>
        <row r="128">
          <cell r="A128" t="str">
            <v>5020812</v>
          </cell>
          <cell r="B128" t="str">
            <v xml:space="preserve">Pasajes Internac. Asoc. A los Prog. De Seg. Pub. </v>
          </cell>
        </row>
        <row r="129">
          <cell r="A129" t="str">
            <v>5020813</v>
          </cell>
          <cell r="B129" t="str">
            <v>Pasajes Internac. P/ Serv. Pub. En el Desemp. De Com. Y Func. Oficiales.</v>
          </cell>
        </row>
        <row r="130">
          <cell r="A130" t="str">
            <v>5020814</v>
          </cell>
          <cell r="B130" t="str">
            <v>Viáticos Nacionales p/Labores en Campo y Supervisión</v>
          </cell>
        </row>
        <row r="131">
          <cell r="A131" t="str">
            <v>5020815</v>
          </cell>
          <cell r="B131" t="str">
            <v>Viáticos Nacionales Asoc. A los Prog. De Seg. Pub.</v>
          </cell>
        </row>
        <row r="132">
          <cell r="A132" t="str">
            <v>5020816</v>
          </cell>
          <cell r="B132" t="str">
            <v>Viáticos Nacionales Asoc. A Desastres Naturales</v>
          </cell>
        </row>
        <row r="133">
          <cell r="A133" t="str">
            <v>5020817</v>
          </cell>
          <cell r="B133" t="str">
            <v>Viáticos Nacionales p/Serv. Pub. En el Desemp. De Func. Oficiales</v>
          </cell>
        </row>
        <row r="134">
          <cell r="A134" t="str">
            <v>5020818</v>
          </cell>
          <cell r="B134" t="str">
            <v xml:space="preserve">Viáticos en el Extranjero Asoc. A los Prog. De Seg. Pub. </v>
          </cell>
        </row>
        <row r="135">
          <cell r="A135" t="str">
            <v>5020819</v>
          </cell>
          <cell r="B135" t="str">
            <v>Viáticos en el Extranjero p/Serv. Pub. En el Desemp. De Com. Y Func.Oficiales</v>
          </cell>
        </row>
        <row r="136">
          <cell r="A136" t="str">
            <v>5020821</v>
          </cell>
          <cell r="B136" t="str">
            <v>Gtos. P/Alimentación de Serv. Pub. De Mando.</v>
          </cell>
        </row>
        <row r="137">
          <cell r="A137" t="str">
            <v>5020822</v>
          </cell>
          <cell r="B137" t="str">
            <v>Gtos. P/Operat. Y Trab. De Campo en Areas Rurales</v>
          </cell>
        </row>
        <row r="138">
          <cell r="A138" t="str">
            <v>5020823</v>
          </cell>
          <cell r="B138" t="str">
            <v>Gtos. De Seg. Pública</v>
          </cell>
        </row>
        <row r="139">
          <cell r="A139" t="str">
            <v>5020900</v>
          </cell>
          <cell r="B139" t="str">
            <v>GASTOS POR CONCEPTO DE RESPOSABILIDADES</v>
          </cell>
        </row>
        <row r="140">
          <cell r="A140" t="str">
            <v>5020901</v>
          </cell>
          <cell r="B140" t="str">
            <v>Penas, Multas, Accesorios y Actualizaciones</v>
          </cell>
        </row>
        <row r="141">
          <cell r="A141" t="str">
            <v>5020903</v>
          </cell>
          <cell r="B141" t="str">
            <v>Otros Gastos por Responsabilidades</v>
          </cell>
        </row>
        <row r="142">
          <cell r="A142" t="str">
            <v>5030000</v>
          </cell>
          <cell r="B142" t="str">
            <v>MATERIALES Y SUMINISTROS</v>
          </cell>
        </row>
        <row r="143">
          <cell r="A143" t="str">
            <v>5030100</v>
          </cell>
          <cell r="B143" t="str">
            <v>MATERIALES Y UTILES DE ADMINISTRACIÓN Y ENSEÑANZA</v>
          </cell>
        </row>
        <row r="144">
          <cell r="A144" t="str">
            <v>5030101</v>
          </cell>
          <cell r="B144" t="str">
            <v>Materiales y Utiles de Oficina</v>
          </cell>
        </row>
        <row r="145">
          <cell r="A145" t="str">
            <v>5030102</v>
          </cell>
          <cell r="B145" t="str">
            <v>Material de Limpieza</v>
          </cell>
        </row>
        <row r="146">
          <cell r="A146" t="str">
            <v>5030103</v>
          </cell>
          <cell r="B146" t="str">
            <v>Material Didáctico</v>
          </cell>
        </row>
        <row r="147">
          <cell r="A147" t="str">
            <v>5030104</v>
          </cell>
          <cell r="B147" t="str">
            <v>Material Estadístico y Geográfico</v>
          </cell>
        </row>
        <row r="148">
          <cell r="A148" t="str">
            <v>5030105</v>
          </cell>
          <cell r="B148" t="str">
            <v>Materiales y Utiles de Impresión Y Reproducción</v>
          </cell>
        </row>
        <row r="149">
          <cell r="A149" t="str">
            <v>5030106</v>
          </cell>
          <cell r="B149" t="str">
            <v>Mats. Y Utiles  P/Procesam. De Equipos y Bienes Infromáticos</v>
          </cell>
        </row>
        <row r="150">
          <cell r="A150" t="str">
            <v>5030107</v>
          </cell>
          <cell r="B150" t="str">
            <v>Material Para Información</v>
          </cell>
        </row>
        <row r="151">
          <cell r="A151" t="str">
            <v>5030200</v>
          </cell>
          <cell r="B151" t="str">
            <v>PRODUCTOS ALIMENTICIOS</v>
          </cell>
        </row>
        <row r="152">
          <cell r="A152" t="str">
            <v>5030201</v>
          </cell>
          <cell r="B152" t="str">
            <v>Prod. Alim. P/Efectivos Que Partic. En Prog. De Seg. Pub.</v>
          </cell>
        </row>
        <row r="153">
          <cell r="A153" t="str">
            <v>5030202</v>
          </cell>
          <cell r="B153" t="str">
            <v>Prod. Alim. P/Pers.Deriv. De la Prest. De Serv. Pub.  En unid. De salud, Educ., de Readaptac. Soc.</v>
          </cell>
        </row>
        <row r="154">
          <cell r="A154" t="str">
            <v>5030203</v>
          </cell>
          <cell r="B154" t="str">
            <v>Prod. Alim. Para el Personal que Realiza  Labores en Campo o de Supervisión.</v>
          </cell>
        </row>
        <row r="155">
          <cell r="A155" t="str">
            <v>5030204</v>
          </cell>
          <cell r="B155" t="str">
            <v>Prod. Alim. Para el Personal en las Instalaciones  de las Dependencias  y Entidades.</v>
          </cell>
        </row>
        <row r="156">
          <cell r="A156" t="str">
            <v>5030205</v>
          </cell>
          <cell r="B156" t="str">
            <v>Prod. Alim.  Para la Población en Caso de Desastres Naturales.</v>
          </cell>
        </row>
        <row r="157">
          <cell r="A157" t="str">
            <v>5030206</v>
          </cell>
          <cell r="B157" t="str">
            <v>Prod. Alim. Para el Personal Derivado de Actividades Extrahordinarias.</v>
          </cell>
        </row>
        <row r="158">
          <cell r="A158" t="str">
            <v>5030207</v>
          </cell>
          <cell r="B158" t="str">
            <v>Productos Alimenticios Para Animales.</v>
          </cell>
        </row>
        <row r="159">
          <cell r="A159" t="str">
            <v>5030300</v>
          </cell>
          <cell r="B159" t="str">
            <v>HERRAMIENTAS, REFACCIONES Y ACCESORIOS.</v>
          </cell>
        </row>
        <row r="160">
          <cell r="A160" t="str">
            <v>5030301</v>
          </cell>
          <cell r="B160" t="str">
            <v>Refacciones,  Accesorios y Herramientas.</v>
          </cell>
        </row>
        <row r="161">
          <cell r="A161" t="str">
            <v>5030302</v>
          </cell>
          <cell r="B161" t="str">
            <v>Refacciones  y Accesorios Para Equipo de Cómputo.</v>
          </cell>
        </row>
        <row r="162">
          <cell r="A162" t="str">
            <v>5030303</v>
          </cell>
          <cell r="B162" t="str">
            <v>Utensilios Para el Servicio de Alimentación.</v>
          </cell>
        </row>
        <row r="163">
          <cell r="A163" t="str">
            <v>5030304</v>
          </cell>
          <cell r="B163" t="str">
            <v>Materiales y Accesorios p/ Mtto.  Y Conserv. De Eq. De Comunic.</v>
          </cell>
        </row>
        <row r="164">
          <cell r="A164" t="str">
            <v>5030400</v>
          </cell>
          <cell r="B164" t="str">
            <v>MATERIALES Y ARTICULOS  DE CONSTRUCCIÓN.</v>
          </cell>
        </row>
        <row r="165">
          <cell r="A165" t="str">
            <v>5030401</v>
          </cell>
          <cell r="B165" t="str">
            <v>Materiales de Construcción.</v>
          </cell>
        </row>
        <row r="166">
          <cell r="A166" t="str">
            <v>5030402</v>
          </cell>
          <cell r="B166" t="str">
            <v>Estructuras y Manufacturas.</v>
          </cell>
        </row>
        <row r="167">
          <cell r="A167" t="str">
            <v>5030403</v>
          </cell>
          <cell r="B167" t="str">
            <v>Materiales Complementarios.</v>
          </cell>
        </row>
        <row r="168">
          <cell r="A168" t="str">
            <v>5030404</v>
          </cell>
          <cell r="B168" t="str">
            <v>Material Eléctrico y Electrónico.</v>
          </cell>
        </row>
        <row r="169">
          <cell r="A169" t="str">
            <v>5030405</v>
          </cell>
          <cell r="B169" t="str">
            <v>Mat p/Const. De Escenograf. Y Adec. De Escenarios.</v>
          </cell>
        </row>
        <row r="170">
          <cell r="A170" t="str">
            <v>5030500</v>
          </cell>
          <cell r="B170" t="str">
            <v>MATERIAS PRIMAS DE PRODUCCIÓN, PRODUCTOS QUIMICOS, FARMACÉUTICOS Y DE LABORATORIO.</v>
          </cell>
        </row>
        <row r="171">
          <cell r="A171" t="str">
            <v>5030501</v>
          </cell>
          <cell r="B171" t="str">
            <v>Materias Primas de Producción.</v>
          </cell>
        </row>
        <row r="172">
          <cell r="A172" t="str">
            <v>5030502</v>
          </cell>
          <cell r="B172" t="str">
            <v>Sustancias Químicas</v>
          </cell>
        </row>
        <row r="173">
          <cell r="A173" t="str">
            <v>5030503</v>
          </cell>
          <cell r="B173" t="str">
            <v>Plaguicidas, Abonos,  y Fertilizantes.</v>
          </cell>
        </row>
        <row r="174">
          <cell r="A174" t="str">
            <v>5030504</v>
          </cell>
          <cell r="B174" t="str">
            <v>Medicinas y Productos Farmacéuticos.</v>
          </cell>
        </row>
        <row r="175">
          <cell r="A175" t="str">
            <v>5030505</v>
          </cell>
          <cell r="B175" t="str">
            <v>Materiales, Accesorios y Suministros Médicos.</v>
          </cell>
        </row>
        <row r="176">
          <cell r="A176" t="str">
            <v>5030506</v>
          </cell>
          <cell r="B176" t="str">
            <v>Materiales, Accesorios y Suministros de Laboratorio.</v>
          </cell>
        </row>
        <row r="177">
          <cell r="A177" t="str">
            <v>5030509</v>
          </cell>
          <cell r="B177" t="str">
            <v>Materiales, Accesorios y Suministros Para Manejo de Alimentos</v>
          </cell>
        </row>
        <row r="178">
          <cell r="A178" t="str">
            <v>5030600</v>
          </cell>
          <cell r="B178" t="str">
            <v>COMBUSTIBLES, LUBRICANTES Y ADITIVOS.</v>
          </cell>
        </row>
        <row r="179">
          <cell r="A179" t="str">
            <v>5030601</v>
          </cell>
          <cell r="B179" t="str">
            <v>Comb., lubric,  y Aditivos para Veh. Terrestres,Aéreos, Maritimos, Lacustres y Fluviales  Dest. a la Ejecución  de Programas de Seg. Pública.</v>
          </cell>
        </row>
        <row r="180">
          <cell r="A180" t="str">
            <v>5030602</v>
          </cell>
          <cell r="B180" t="str">
            <v>Comb., Lubric,  y Aditivos Para Veh. Terrestres,Aéreos, Marítimos, Lacustres y Fluviales  Dest.  A serv. Pub. Y la Operación de Prog. Pub.</v>
          </cell>
        </row>
        <row r="181">
          <cell r="A181" t="str">
            <v>5030603</v>
          </cell>
          <cell r="B181" t="str">
            <v>Comb., Lubric,  y Aditivos Para Veh. Terrestres,Aéreos, Marítimos, Lacustres y Fluviales  Dest.  A Serv. Admvos.</v>
          </cell>
        </row>
        <row r="182">
          <cell r="A182" t="str">
            <v>5030605</v>
          </cell>
          <cell r="B182" t="str">
            <v>Comb. , Lubric.  Y Aditivos  Para Maquinaria, Equipo de Producc.  Y Serv. Admvos.</v>
          </cell>
        </row>
        <row r="183">
          <cell r="A183" t="str">
            <v>5030700</v>
          </cell>
          <cell r="B183" t="str">
            <v>VESTUARIO,BLANCOS, PRENDAS DE PROTECCIÓN  PERSONAL  Y ARTICULOS DEPORTIVOS.</v>
          </cell>
        </row>
        <row r="184">
          <cell r="A184" t="str">
            <v>5030701</v>
          </cell>
          <cell r="B184" t="str">
            <v>Vestuario, Uniformes y Blancos.</v>
          </cell>
        </row>
        <row r="185">
          <cell r="A185" t="str">
            <v>5030702</v>
          </cell>
          <cell r="B185" t="str">
            <v>Prendas de Protección Personal.</v>
          </cell>
        </row>
        <row r="186">
          <cell r="A186" t="str">
            <v>5030703</v>
          </cell>
          <cell r="B186" t="str">
            <v>Articulos Deportivos.</v>
          </cell>
        </row>
        <row r="187">
          <cell r="A187" t="str">
            <v>5030800</v>
          </cell>
          <cell r="B187" t="str">
            <v>MATERIALES, SUMINISTROS  Y PRENDAS DE PROTECCIÓN  PARA SEGURIDAD PÚBLICA.</v>
          </cell>
        </row>
        <row r="188">
          <cell r="A188" t="str">
            <v>5030801</v>
          </cell>
          <cell r="B188" t="str">
            <v>Sustancias y Materiales Explosivos.</v>
          </cell>
        </row>
        <row r="189">
          <cell r="A189" t="str">
            <v>5030802</v>
          </cell>
          <cell r="B189" t="str">
            <v>Materiales de Seguridad Pública.</v>
          </cell>
        </row>
        <row r="190">
          <cell r="A190" t="str">
            <v>5030803</v>
          </cell>
          <cell r="B190" t="str">
            <v xml:space="preserve">Prendas de Protección  Para Seguridad Pública </v>
          </cell>
        </row>
        <row r="191">
          <cell r="A191" t="str">
            <v>5030900</v>
          </cell>
          <cell r="B191" t="str">
            <v>MERCANCÍAS DIVERSAS</v>
          </cell>
        </row>
        <row r="192">
          <cell r="A192" t="str">
            <v>5030901</v>
          </cell>
          <cell r="B192" t="str">
            <v>Mercancías  Para su Comercialización  en Tiendas del Sector Público.</v>
          </cell>
        </row>
        <row r="193">
          <cell r="A193" t="str">
            <v>5030902</v>
          </cell>
          <cell r="B193" t="str">
            <v>Mercancìas  Para su Distribución a la Población.</v>
          </cell>
        </row>
        <row r="194">
          <cell r="A194" t="str">
            <v>5031000</v>
          </cell>
          <cell r="B194" t="str">
            <v>FORMAS VALORADAS</v>
          </cell>
        </row>
        <row r="195">
          <cell r="A195" t="str">
            <v>5031001</v>
          </cell>
          <cell r="B195" t="str">
            <v>Placas y Engomados</v>
          </cell>
        </row>
        <row r="196">
          <cell r="A196" t="str">
            <v>5031002</v>
          </cell>
          <cell r="B196" t="str">
            <v>Calcomanías y Hologramas</v>
          </cell>
        </row>
        <row r="197">
          <cell r="A197" t="str">
            <v>5040000</v>
          </cell>
          <cell r="B197" t="str">
            <v>BIENES MUEBLES E INMUEBLES</v>
          </cell>
        </row>
        <row r="198">
          <cell r="A198" t="str">
            <v>5040100</v>
          </cell>
          <cell r="B198" t="str">
            <v>MOBILIARIO Y EQUIPO DE ADMINISTRACIÓN.</v>
          </cell>
        </row>
        <row r="199">
          <cell r="A199" t="str">
            <v>5040101</v>
          </cell>
          <cell r="B199" t="str">
            <v>Mobiliario.</v>
          </cell>
        </row>
        <row r="200">
          <cell r="A200" t="str">
            <v>5040102</v>
          </cell>
          <cell r="B200" t="str">
            <v>Equipo de Administración.</v>
          </cell>
        </row>
        <row r="201">
          <cell r="A201" t="str">
            <v>5040103</v>
          </cell>
          <cell r="B201" t="str">
            <v>Equipo Educacional y Recreativo.</v>
          </cell>
        </row>
        <row r="202">
          <cell r="A202" t="str">
            <v>5040104</v>
          </cell>
          <cell r="B202" t="str">
            <v>Bienes Artísticos y Culturales.</v>
          </cell>
        </row>
        <row r="203">
          <cell r="A203" t="str">
            <v>5040105</v>
          </cell>
          <cell r="B203" t="str">
            <v>Adjudicaciones, Expropiaciones, e Indemnizaciones  de Bienes  Muebles.</v>
          </cell>
        </row>
        <row r="204">
          <cell r="A204" t="str">
            <v>5040109</v>
          </cell>
          <cell r="B204" t="str">
            <v>Instrumentos Musicales</v>
          </cell>
        </row>
        <row r="205">
          <cell r="A205" t="str">
            <v>5040200</v>
          </cell>
          <cell r="B205" t="str">
            <v>MAQUINARIA Y EQUIPO AGROPECUARIO, INDUSTRIAL,  DE COMUNICACIONES  Y DE USO INFORMÁTICO.</v>
          </cell>
        </row>
        <row r="206">
          <cell r="A206" t="str">
            <v>5040201</v>
          </cell>
          <cell r="B206" t="str">
            <v>Maquinaria y Equipo Agropecuario.</v>
          </cell>
        </row>
        <row r="207">
          <cell r="A207" t="str">
            <v>5040202</v>
          </cell>
          <cell r="B207" t="str">
            <v>Maquinaria y Equipo Industrial.</v>
          </cell>
        </row>
        <row r="208">
          <cell r="A208" t="str">
            <v>5040203</v>
          </cell>
          <cell r="B208" t="str">
            <v>Maquinaria y Equipo  de Construcción.</v>
          </cell>
        </row>
        <row r="209">
          <cell r="A209" t="str">
            <v>5040204</v>
          </cell>
          <cell r="B209" t="str">
            <v>Equipos y Aparatos de Comunicaciones  y Telecomunicaciones.</v>
          </cell>
        </row>
        <row r="210">
          <cell r="A210" t="str">
            <v>5040205</v>
          </cell>
          <cell r="B210" t="str">
            <v>Maquinaria y Equipo Eléctrico y Electrónico.</v>
          </cell>
        </row>
        <row r="211">
          <cell r="A211" t="str">
            <v>5040206</v>
          </cell>
          <cell r="B211" t="str">
            <v>Bienes Informáticos.</v>
          </cell>
        </row>
        <row r="212">
          <cell r="A212" t="str">
            <v>5040300</v>
          </cell>
          <cell r="B212" t="str">
            <v>VEHICULOS  Y EQUIPO DE TRANSPORTE.</v>
          </cell>
        </row>
        <row r="213">
          <cell r="A213" t="str">
            <v>5040306</v>
          </cell>
          <cell r="B213" t="str">
            <v>Vehículos, Equipo Terrestre</v>
          </cell>
        </row>
        <row r="214">
          <cell r="A214" t="str">
            <v>5040307</v>
          </cell>
          <cell r="B214" t="str">
            <v>Vehículos, Equipo Transporte Aéreo</v>
          </cell>
        </row>
        <row r="215">
          <cell r="A215" t="str">
            <v>5040308</v>
          </cell>
          <cell r="B215" t="str">
            <v>Vehículos, Equipo Lacustre y Marítimo</v>
          </cell>
        </row>
        <row r="216">
          <cell r="A216" t="str">
            <v>5040400</v>
          </cell>
          <cell r="B216" t="str">
            <v>EQUIPO INSTRUMENTAL MEDICO Y DE LABORATORIO.</v>
          </cell>
        </row>
        <row r="217">
          <cell r="A217" t="str">
            <v>5040401</v>
          </cell>
          <cell r="B217" t="str">
            <v>Equipo Médico y de Laboratorio.</v>
          </cell>
        </row>
        <row r="218">
          <cell r="A218" t="str">
            <v>5040403</v>
          </cell>
          <cell r="B218" t="str">
            <v>Equipo de Rehabilitación</v>
          </cell>
        </row>
        <row r="219">
          <cell r="A219" t="str">
            <v>5040500</v>
          </cell>
          <cell r="B219" t="str">
            <v>HERRAMIENTAS Y REFACCIONES</v>
          </cell>
        </row>
        <row r="220">
          <cell r="A220" t="str">
            <v>5040501</v>
          </cell>
          <cell r="B220" t="str">
            <v>Herramientas y Máquinas Herramienta.</v>
          </cell>
        </row>
        <row r="221">
          <cell r="A221" t="str">
            <v>5040600</v>
          </cell>
          <cell r="B221" t="str">
            <v>ANIMALES DE TRABAJO Y REPRODUCCIÓN.</v>
          </cell>
        </row>
        <row r="222">
          <cell r="A222" t="str">
            <v>5040601</v>
          </cell>
          <cell r="B222" t="str">
            <v>Animales de Trabajo.</v>
          </cell>
        </row>
        <row r="223">
          <cell r="A223" t="str">
            <v>5040602</v>
          </cell>
          <cell r="B223" t="str">
            <v>Animales de Reproducción</v>
          </cell>
        </row>
        <row r="224">
          <cell r="A224" t="str">
            <v>5040700</v>
          </cell>
          <cell r="B224" t="str">
            <v>BIENES INMUEBLES.</v>
          </cell>
        </row>
        <row r="225">
          <cell r="A225" t="str">
            <v>5040701</v>
          </cell>
          <cell r="B225" t="str">
            <v>Edificios y Locales.</v>
          </cell>
        </row>
        <row r="226">
          <cell r="A226" t="str">
            <v>5040702</v>
          </cell>
          <cell r="B226" t="str">
            <v>Terrenos.</v>
          </cell>
        </row>
        <row r="227">
          <cell r="A227" t="str">
            <v>5040703</v>
          </cell>
          <cell r="B227" t="str">
            <v>Adjudicaciones, Expropiaciones, e Indemnizaciones  de Bienes  Inmuebles.</v>
          </cell>
        </row>
        <row r="228">
          <cell r="A228" t="str">
            <v>5040800</v>
          </cell>
          <cell r="B228" t="str">
            <v>MAQUINARIA Y EQUIPO DE DEFENSA  Y SEGURIDAD PUBLICA.</v>
          </cell>
        </row>
        <row r="229">
          <cell r="A229" t="str">
            <v>5040802</v>
          </cell>
          <cell r="B229" t="str">
            <v>Equipo de Seguridad Pública.</v>
          </cell>
        </row>
        <row r="230">
          <cell r="A230" t="str">
            <v>5050000</v>
          </cell>
          <cell r="B230" t="str">
            <v>INVERSIÓN FINANCIERA, PROVISIONES ECNÓMICAS, AYUDAS , OTRAS EROGACIONES , Y PENSIONES JUBILACIONES Y OTRAS.</v>
          </cell>
        </row>
        <row r="231">
          <cell r="A231" t="str">
            <v>5050200</v>
          </cell>
          <cell r="B231" t="str">
            <v>Adquisición de Valores</v>
          </cell>
        </row>
        <row r="232">
          <cell r="A232" t="str">
            <v>5050202</v>
          </cell>
          <cell r="B232" t="str">
            <v>Adquisición de Acciones</v>
          </cell>
        </row>
        <row r="233">
          <cell r="A233" t="str">
            <v>5050400</v>
          </cell>
          <cell r="B233" t="str">
            <v>PROVISIONES PARA EROGACIONES ESPECIALES.</v>
          </cell>
        </row>
        <row r="234">
          <cell r="A234" t="str">
            <v>5050401</v>
          </cell>
          <cell r="B234" t="str">
            <v>Reinversión para Equipamiento  y Desarrollo Institucional</v>
          </cell>
        </row>
        <row r="235">
          <cell r="A235" t="str">
            <v>5050402</v>
          </cell>
          <cell r="B235" t="str">
            <v>5% al millar</v>
          </cell>
        </row>
        <row r="236">
          <cell r="A236" t="str">
            <v>5050403</v>
          </cell>
          <cell r="B236" t="str">
            <v>Programas Turísticos( tranvía, souvenirs, etc.)</v>
          </cell>
        </row>
        <row r="237">
          <cell r="A237" t="str">
            <v>5050404</v>
          </cell>
          <cell r="B237" t="str">
            <v xml:space="preserve">Proyecto de Modernización Informática </v>
          </cell>
        </row>
        <row r="238">
          <cell r="A238" t="str">
            <v>5050405</v>
          </cell>
          <cell r="B238" t="str">
            <v>Otros Programas</v>
          </cell>
        </row>
        <row r="239">
          <cell r="A239" t="str">
            <v>5050406</v>
          </cell>
          <cell r="B239" t="str">
            <v>Parque Mundo Cimacuático</v>
          </cell>
        </row>
        <row r="240">
          <cell r="A240" t="str">
            <v>5050407</v>
          </cell>
          <cell r="B240" t="str">
            <v>Programs de Desarrollo Agropecuario</v>
          </cell>
        </row>
        <row r="241">
          <cell r="A241" t="str">
            <v>5050500</v>
          </cell>
          <cell r="B241" t="str">
            <v>EROGACIONES  PARA APOYAR A LOS SECTORES  SOCIAL Y PRIVADO EN ACTIVIDADES CULTURALES, DEPORTIVAS Y DE AYUDA EXTRAORDINARIA.</v>
          </cell>
        </row>
        <row r="242">
          <cell r="A242" t="str">
            <v>5050502</v>
          </cell>
          <cell r="B242" t="str">
            <v>Gastos Por Servicio de Traslado de Personas</v>
          </cell>
        </row>
        <row r="243">
          <cell r="A243" t="str">
            <v>5050505</v>
          </cell>
          <cell r="B243" t="str">
            <v>Donativos a Instituciones Sin Fines de Lucro</v>
          </cell>
        </row>
        <row r="244">
          <cell r="A244" t="str">
            <v>5050510</v>
          </cell>
          <cell r="B244" t="str">
            <v>Premios, Estímulos, Recompensas,Becas y Seguros  a Deportistas.</v>
          </cell>
        </row>
        <row r="245">
          <cell r="A245" t="str">
            <v>5050513</v>
          </cell>
          <cell r="B245" t="str">
            <v>Obras de Carácter Social.</v>
          </cell>
        </row>
        <row r="246">
          <cell r="A246" t="str">
            <v>5050514</v>
          </cell>
          <cell r="B246" t="str">
            <v>Apoyo a Instituciones  y Agrupaciones Diversas.</v>
          </cell>
        </row>
        <row r="247">
          <cell r="A247" t="str">
            <v>5050515</v>
          </cell>
          <cell r="B247" t="str">
            <v>Programas de Asistencia Social.</v>
          </cell>
        </row>
        <row r="248">
          <cell r="A248" t="str">
            <v>5050600</v>
          </cell>
          <cell r="B248" t="str">
            <v>OTRAS EROGACIONES</v>
          </cell>
        </row>
        <row r="249">
          <cell r="A249" t="str">
            <v>5050605</v>
          </cell>
          <cell r="B249" t="str">
            <v>Liquidaciones</v>
          </cell>
        </row>
        <row r="250">
          <cell r="A250" t="str">
            <v>5050606</v>
          </cell>
          <cell r="B250" t="str">
            <v>Devoluciones</v>
          </cell>
        </row>
        <row r="251">
          <cell r="A251" t="str">
            <v>5050700</v>
          </cell>
          <cell r="B251" t="str">
            <v>PAGO DE PENSIONES Y JUBILACIONES</v>
          </cell>
        </row>
        <row r="252">
          <cell r="A252" t="str">
            <v>5050705</v>
          </cell>
          <cell r="B252" t="str">
            <v>Jubilaciones</v>
          </cell>
        </row>
        <row r="253">
          <cell r="A253" t="str">
            <v>5050706</v>
          </cell>
          <cell r="B253" t="str">
            <v>Pensiones</v>
          </cell>
        </row>
        <row r="254">
          <cell r="A254" t="str">
            <v>5051000</v>
          </cell>
          <cell r="B254" t="str">
            <v>CUENTAS PUENTE</v>
          </cell>
        </row>
        <row r="255">
          <cell r="A255" t="str">
            <v>5051001</v>
          </cell>
          <cell r="B255" t="str">
            <v>Cuenta Puente Electricidad</v>
          </cell>
        </row>
        <row r="256">
          <cell r="A256" t="str">
            <v>5051002</v>
          </cell>
          <cell r="B256" t="str">
            <v>Cuenta Puente Agua Potable</v>
          </cell>
        </row>
        <row r="257">
          <cell r="A257" t="str">
            <v>5051003</v>
          </cell>
          <cell r="B257" t="str">
            <v>Cuenta Puente Teléfonos</v>
          </cell>
        </row>
        <row r="258">
          <cell r="A258" t="str">
            <v>5051006</v>
          </cell>
          <cell r="B258" t="str">
            <v>Cuenta Puente Combustible y Lubricantes</v>
          </cell>
        </row>
        <row r="259">
          <cell r="A259" t="str">
            <v>5060000</v>
          </cell>
          <cell r="B259" t="str">
            <v>OBRAS Y ACCIONES</v>
          </cell>
        </row>
        <row r="260">
          <cell r="A260" t="str">
            <v>5060300</v>
          </cell>
          <cell r="B260" t="str">
            <v>OTROS FONDOS PARA OBRAS Y ACCIONES</v>
          </cell>
        </row>
        <row r="261">
          <cell r="A261" t="str">
            <v>5060301</v>
          </cell>
          <cell r="B261" t="str">
            <v>GEQ. Programa  de Obras y Acciones Estatal</v>
          </cell>
        </row>
        <row r="262">
          <cell r="A262" t="str">
            <v>5060302</v>
          </cell>
          <cell r="B262" t="str">
            <v>FISE-Fondo de Aportaciones Para la Infraestructura Social Estatal.</v>
          </cell>
        </row>
        <row r="263">
          <cell r="A263" t="str">
            <v>5060303</v>
          </cell>
          <cell r="B263" t="str">
            <v>FASP-Fondo de Aportaciones Para Seguridad Pública.</v>
          </cell>
        </row>
        <row r="264">
          <cell r="A264" t="str">
            <v>5060304</v>
          </cell>
          <cell r="B264" t="str">
            <v>PAFEF-Aportaciones Federales  para Entidades Federativas.</v>
          </cell>
        </row>
        <row r="265">
          <cell r="A265" t="str">
            <v>5060305</v>
          </cell>
          <cell r="B265" t="str">
            <v>FIES-Fideicomiso para la Infraestructura en los Estados</v>
          </cell>
        </row>
        <row r="266">
          <cell r="A266" t="str">
            <v>5060306</v>
          </cell>
          <cell r="B266" t="str">
            <v>Ramo  20 Desarrollo Social.</v>
          </cell>
        </row>
        <row r="267">
          <cell r="A267" t="str">
            <v>5060307</v>
          </cell>
          <cell r="B267" t="str">
            <v>ISN Privado - Impuesto Sobre Nómina Sector Privado.</v>
          </cell>
        </row>
        <row r="268">
          <cell r="A268" t="str">
            <v>5060308</v>
          </cell>
          <cell r="B268" t="str">
            <v>ISN Público - Impuesto Sobre Nómina Sector Público.</v>
          </cell>
        </row>
        <row r="269">
          <cell r="A269" t="str">
            <v>5060309</v>
          </cell>
          <cell r="B269" t="str">
            <v>FEIEF - Fondo de Estabilización de los Ingresos de las Entidades Federativas</v>
          </cell>
        </row>
        <row r="270">
          <cell r="A270" t="str">
            <v>5060400</v>
          </cell>
          <cell r="B270" t="str">
            <v>FAM  FONDO DE APORTACIONES MULTIPLES</v>
          </cell>
        </row>
        <row r="271">
          <cell r="A271" t="str">
            <v>5060401</v>
          </cell>
          <cell r="B271" t="str">
            <v>FAM  Asistencia Social</v>
          </cell>
        </row>
        <row r="272">
          <cell r="A272" t="str">
            <v>5060402</v>
          </cell>
          <cell r="B272" t="str">
            <v>FAM  Básica</v>
          </cell>
        </row>
        <row r="273">
          <cell r="A273" t="str">
            <v>5060403</v>
          </cell>
          <cell r="B273" t="str">
            <v>FAM  Superior</v>
          </cell>
        </row>
        <row r="274">
          <cell r="A274" t="str">
            <v>5060500</v>
          </cell>
          <cell r="B274" t="str">
            <v>CONVENIOS</v>
          </cell>
        </row>
        <row r="275">
          <cell r="A275" t="str">
            <v>5060501</v>
          </cell>
          <cell r="B275" t="str">
            <v>Convenios - Alianza</v>
          </cell>
        </row>
        <row r="276">
          <cell r="A276" t="str">
            <v>5060502</v>
          </cell>
          <cell r="B276" t="str">
            <v>Convenios - CAPCEQ Peso x Peso</v>
          </cell>
        </row>
        <row r="277">
          <cell r="A277" t="str">
            <v>5060503</v>
          </cell>
          <cell r="B277" t="str">
            <v>Convenios - Turismo</v>
          </cell>
        </row>
        <row r="278">
          <cell r="A278" t="str">
            <v>5060504</v>
          </cell>
          <cell r="B278" t="str">
            <v>Convenios -  CONALEP Peso x Peso</v>
          </cell>
        </row>
        <row r="279">
          <cell r="A279" t="str">
            <v>5060505</v>
          </cell>
          <cell r="B279" t="str">
            <v>Convenios -  PIASRE</v>
          </cell>
        </row>
        <row r="280">
          <cell r="A280" t="str">
            <v>5060506</v>
          </cell>
          <cell r="B280" t="str">
            <v>Convenios -  SAGARPA</v>
          </cell>
        </row>
        <row r="281">
          <cell r="A281" t="str">
            <v>5060507</v>
          </cell>
          <cell r="B281" t="str">
            <v>Convenios -  SCT</v>
          </cell>
        </row>
        <row r="282">
          <cell r="A282" t="str">
            <v>5060508</v>
          </cell>
          <cell r="B282" t="str">
            <v>Convenios -  PROBECAT</v>
          </cell>
        </row>
        <row r="283">
          <cell r="A283" t="str">
            <v>5060509</v>
          </cell>
          <cell r="B283" t="str">
            <v>Convenios -  COBAQ  Peso x Peso</v>
          </cell>
        </row>
        <row r="284">
          <cell r="A284" t="str">
            <v>5060510</v>
          </cell>
          <cell r="B284" t="str">
            <v>Convenios -   CONAFOR</v>
          </cell>
        </row>
        <row r="285">
          <cell r="A285" t="str">
            <v>5060511</v>
          </cell>
          <cell r="B285" t="str">
            <v>Convenios - PROMIN</v>
          </cell>
        </row>
        <row r="286">
          <cell r="A286" t="str">
            <v>5060512</v>
          </cell>
          <cell r="B286" t="str">
            <v>Convenios - FOPREDEN</v>
          </cell>
        </row>
        <row r="287">
          <cell r="A287" t="str">
            <v>5060513</v>
          </cell>
          <cell r="B287" t="str">
            <v>Convenios - APAZU</v>
          </cell>
        </row>
        <row r="288">
          <cell r="A288" t="str">
            <v>5060514</v>
          </cell>
          <cell r="B288" t="str">
            <v>Convenios - Sria. De Economía</v>
          </cell>
        </row>
        <row r="289">
          <cell r="A289" t="str">
            <v>5060515</v>
          </cell>
          <cell r="B289" t="str">
            <v>Convenios - FAPRACC</v>
          </cell>
        </row>
        <row r="290">
          <cell r="A290" t="str">
            <v>5060516</v>
          </cell>
          <cell r="B290" t="str">
            <v>Convenios - Entidades Paraestatales</v>
          </cell>
        </row>
        <row r="291">
          <cell r="A291" t="str">
            <v>5060517</v>
          </cell>
          <cell r="B291" t="str">
            <v>Convenios . IVEQRO Vivienda Rural</v>
          </cell>
        </row>
        <row r="292">
          <cell r="A292" t="str">
            <v>5060518</v>
          </cell>
          <cell r="B292" t="str">
            <v>Convenios - Protección Civil</v>
          </cell>
        </row>
        <row r="293">
          <cell r="A293" t="str">
            <v>5060519</v>
          </cell>
          <cell r="B293" t="str">
            <v>Convenios - Comité Técnico de Aguas Subterraneas (COTAS)</v>
          </cell>
        </row>
        <row r="294">
          <cell r="A294" t="str">
            <v>5060520</v>
          </cell>
          <cell r="B294" t="str">
            <v>Convenios - CANADEPI</v>
          </cell>
        </row>
        <row r="295">
          <cell r="A295" t="str">
            <v>5060521</v>
          </cell>
          <cell r="B295" t="str">
            <v>Convenios - Ramo 23</v>
          </cell>
        </row>
        <row r="296">
          <cell r="A296" t="str">
            <v>5060522</v>
          </cell>
          <cell r="B296" t="str">
            <v>Convenios - CONADE</v>
          </cell>
        </row>
        <row r="297">
          <cell r="A297" t="str">
            <v>5060523</v>
          </cell>
          <cell r="B297" t="str">
            <v>SECTUR - CONADEPI</v>
          </cell>
        </row>
        <row r="298">
          <cell r="A298" t="str">
            <v>5060524</v>
          </cell>
          <cell r="B298" t="str">
            <v>Convenios - FUNDES</v>
          </cell>
        </row>
        <row r="299">
          <cell r="A299" t="str">
            <v>5070000</v>
          </cell>
          <cell r="B299" t="str">
            <v>SUBSIDIOS Y TRANSFERENCIAS</v>
          </cell>
        </row>
        <row r="300">
          <cell r="A300" t="str">
            <v>5070100</v>
          </cell>
          <cell r="B300" t="str">
            <v xml:space="preserve">SUBSIDIOS </v>
          </cell>
        </row>
        <row r="301">
          <cell r="A301" t="str">
            <v>5070110</v>
          </cell>
          <cell r="B301" t="str">
            <v>BECAS  Hijos de Trabajadores.</v>
          </cell>
        </row>
        <row r="302">
          <cell r="A302" t="str">
            <v>5070111</v>
          </cell>
          <cell r="B302" t="str">
            <v>BECAS Estudiantes.</v>
          </cell>
        </row>
        <row r="303">
          <cell r="A303" t="str">
            <v>5070112</v>
          </cell>
          <cell r="B303" t="str">
            <v>BECAS Académicas.</v>
          </cell>
        </row>
        <row r="304">
          <cell r="A304" t="str">
            <v>5070113</v>
          </cell>
          <cell r="B304" t="str">
            <v>BECAS Deportivas</v>
          </cell>
        </row>
        <row r="305">
          <cell r="A305" t="str">
            <v>5070114</v>
          </cell>
          <cell r="B305" t="str">
            <v>BECAS Artísticas.</v>
          </cell>
        </row>
        <row r="306">
          <cell r="A306" t="str">
            <v>5070115</v>
          </cell>
          <cell r="B306" t="str">
            <v>BECAS Especiales.</v>
          </cell>
        </row>
        <row r="307">
          <cell r="A307" t="str">
            <v>5070116</v>
          </cell>
          <cell r="B307" t="str">
            <v>BECAS Minusválidos.</v>
          </cell>
        </row>
        <row r="308">
          <cell r="A308" t="str">
            <v>5070117</v>
          </cell>
          <cell r="B308" t="str">
            <v>PRONABES.</v>
          </cell>
        </row>
        <row r="309">
          <cell r="A309" t="str">
            <v>5070400</v>
          </cell>
          <cell r="B309" t="str">
            <v>TRANSFERENCIAS  A ENTIDADES  Y PROGRAMAS.</v>
          </cell>
        </row>
        <row r="310">
          <cell r="A310" t="str">
            <v>5070401</v>
          </cell>
          <cell r="B310" t="str">
            <v>CONCYTEQ - Cons. De Ciencia y Tecnologia Del Edo. De Qro.</v>
          </cell>
        </row>
        <row r="311">
          <cell r="A311" t="str">
            <v>5070402</v>
          </cell>
          <cell r="B311" t="str">
            <v>INEA - Inst. Nal. Para  la Educ. de los Adultos.</v>
          </cell>
        </row>
        <row r="312">
          <cell r="A312" t="str">
            <v>5070403</v>
          </cell>
          <cell r="B312" t="str">
            <v>CONAFE - Consejo Nal. De Fomento Educativo.</v>
          </cell>
        </row>
        <row r="313">
          <cell r="A313" t="str">
            <v>5070404</v>
          </cell>
          <cell r="B313" t="str">
            <v>ENEQ - Escuela Normal del Estado.</v>
          </cell>
        </row>
        <row r="314">
          <cell r="A314" t="str">
            <v>5070405</v>
          </cell>
          <cell r="B314" t="str">
            <v>IAO -Instituto de Artes y Oficios.</v>
          </cell>
        </row>
        <row r="315">
          <cell r="A315" t="str">
            <v>5070406</v>
          </cell>
          <cell r="B315" t="str">
            <v>COBAQ - Colegio de Bachilleres de Querétaro.</v>
          </cell>
        </row>
        <row r="316">
          <cell r="A316" t="str">
            <v>5070407</v>
          </cell>
          <cell r="B316" t="str">
            <v>U.A.Q. - Universidad Autónoma de Querétaro.</v>
          </cell>
        </row>
        <row r="317">
          <cell r="A317" t="str">
            <v>5070408</v>
          </cell>
          <cell r="B317" t="str">
            <v>CECYTEQ - Colegio de Est. Cient. Y Tecnol. Del Edo. De Qro.</v>
          </cell>
        </row>
        <row r="318">
          <cell r="A318" t="str">
            <v>5070409</v>
          </cell>
          <cell r="B318" t="str">
            <v>U.T. E. Q. - Universidad Tecnólogica de Querétaro.</v>
          </cell>
        </row>
        <row r="319">
          <cell r="A319" t="str">
            <v>5070410</v>
          </cell>
          <cell r="B319" t="str">
            <v>ITSJR - Inst. Tecnólogico de San Juan del Rio.</v>
          </cell>
        </row>
        <row r="320">
          <cell r="A320" t="str">
            <v>5070411</v>
          </cell>
          <cell r="B320" t="str">
            <v>ITQ - Instituto Tecnólogico de Querétaro.</v>
          </cell>
        </row>
        <row r="321">
          <cell r="A321" t="str">
            <v>5070412</v>
          </cell>
          <cell r="B321" t="str">
            <v>UTSJR - Universidad Tecnólogica de S J R</v>
          </cell>
        </row>
        <row r="322">
          <cell r="A322" t="str">
            <v>5070413</v>
          </cell>
          <cell r="B322" t="str">
            <v>USEBEQ - Unid. De Serv. P/la Educ. Básica  en el Edo. De Qro.</v>
          </cell>
        </row>
        <row r="323">
          <cell r="A323" t="str">
            <v>5070414</v>
          </cell>
          <cell r="B323" t="str">
            <v>ICATEQ - Inst. de Capac. P/ el Trabajo  del Edo. De Qro.</v>
          </cell>
        </row>
        <row r="324">
          <cell r="A324" t="str">
            <v>5070415</v>
          </cell>
          <cell r="B324" t="str">
            <v>P.I.A.R.E. - Programas Compensatorios.</v>
          </cell>
        </row>
        <row r="325">
          <cell r="A325" t="str">
            <v>5070416</v>
          </cell>
          <cell r="B325" t="str">
            <v>PNAP - Prog. Nal. De Actualización  Permanente.</v>
          </cell>
        </row>
        <row r="326">
          <cell r="A326" t="str">
            <v>5070417</v>
          </cell>
          <cell r="B326" t="str">
            <v>CAM - Centro de Actualización  del Magisterio.</v>
          </cell>
        </row>
        <row r="327">
          <cell r="A327" t="str">
            <v>5070418</v>
          </cell>
          <cell r="B327" t="str">
            <v>CONACYT- Cons. Nal. De Ciencia y  Tecnólogia.</v>
          </cell>
        </row>
        <row r="328">
          <cell r="A328" t="str">
            <v>5070419</v>
          </cell>
          <cell r="B328" t="str">
            <v>SIHGO - Sistema Hidalgo.</v>
          </cell>
        </row>
        <row r="329">
          <cell r="A329" t="str">
            <v>5070420</v>
          </cell>
          <cell r="B329" t="str">
            <v>PEAD - Prog. Estatal de Actualizac. Docente.</v>
          </cell>
        </row>
        <row r="330">
          <cell r="A330" t="str">
            <v>5070421</v>
          </cell>
          <cell r="B330" t="str">
            <v>Museo de la Matemática.</v>
          </cell>
        </row>
        <row r="331">
          <cell r="A331" t="str">
            <v>5070422</v>
          </cell>
          <cell r="B331" t="str">
            <v>CAPCEQ - Com. Adm. Del Prog. De Const. De Esc. Del Edo.  De Qro.</v>
          </cell>
        </row>
        <row r="332">
          <cell r="A332" t="str">
            <v>5070423</v>
          </cell>
          <cell r="B332" t="str">
            <v>PEST - Prog. De Educ. Superior  Tecnológica</v>
          </cell>
        </row>
        <row r="333">
          <cell r="A333" t="str">
            <v>5070424</v>
          </cell>
          <cell r="B333" t="str">
            <v>CONALEP - Col. Nal. De Educ. Profesional Técnica.</v>
          </cell>
        </row>
        <row r="334">
          <cell r="A334" t="str">
            <v>5070426</v>
          </cell>
          <cell r="B334" t="str">
            <v>Instituto Queretano de la Cultura y las Artes</v>
          </cell>
        </row>
        <row r="335">
          <cell r="A335" t="str">
            <v>5070427</v>
          </cell>
          <cell r="B335" t="str">
            <v>Banda de Músical del  Estado.</v>
          </cell>
        </row>
        <row r="336">
          <cell r="A336" t="str">
            <v>5070428</v>
          </cell>
          <cell r="B336" t="str">
            <v>Fideicomiso de Administración  e  Inversión OFQ</v>
          </cell>
        </row>
        <row r="337">
          <cell r="A337" t="str">
            <v>5070429</v>
          </cell>
          <cell r="B337" t="str">
            <v>IQJ - Instituto Queretano de la Juventud</v>
          </cell>
        </row>
        <row r="338">
          <cell r="A338" t="str">
            <v>5070430</v>
          </cell>
          <cell r="B338" t="str">
            <v>SECCE - Sistema Estatal de Comunicación  Cultural y Educativa.</v>
          </cell>
        </row>
        <row r="339">
          <cell r="A339" t="str">
            <v>5070431</v>
          </cell>
          <cell r="B339" t="str">
            <v>FIMINSSE</v>
          </cell>
        </row>
        <row r="340">
          <cell r="A340" t="str">
            <v>5070432</v>
          </cell>
          <cell r="B340" t="str">
            <v>SDIF - Sistema de Desarrollo Integral de la Familia.</v>
          </cell>
        </row>
        <row r="341">
          <cell r="A341" t="str">
            <v>5070433</v>
          </cell>
          <cell r="B341" t="str">
            <v>Colegio de Policía.</v>
          </cell>
        </row>
        <row r="342">
          <cell r="A342" t="str">
            <v>5070434</v>
          </cell>
          <cell r="B342" t="str">
            <v>QRONOS.</v>
          </cell>
        </row>
        <row r="343">
          <cell r="A343" t="str">
            <v>5070435</v>
          </cell>
          <cell r="B343" t="str">
            <v>Patronato de las Fiestas de Santiago de Querétaro.</v>
          </cell>
        </row>
        <row r="344">
          <cell r="A344" t="str">
            <v>5070436</v>
          </cell>
          <cell r="B344" t="str">
            <v>SESEQ</v>
          </cell>
        </row>
        <row r="345">
          <cell r="A345" t="str">
            <v>5070437</v>
          </cell>
          <cell r="B345" t="str">
            <v>Instituto de la Vivienda del Esado de Querétaro</v>
          </cell>
        </row>
        <row r="346">
          <cell r="A346" t="str">
            <v>5070438</v>
          </cell>
          <cell r="B346" t="str">
            <v>Comisión Estatal de Caminos</v>
          </cell>
        </row>
        <row r="347">
          <cell r="A347" t="str">
            <v>5070439</v>
          </cell>
          <cell r="B347" t="str">
            <v>FIPROTUR - Fideicomiso de Promoción al Turismo</v>
          </cell>
        </row>
        <row r="348">
          <cell r="A348" t="str">
            <v>5070440</v>
          </cell>
          <cell r="B348" t="str">
            <v>FIDEICOMISO 1350</v>
          </cell>
        </row>
        <row r="349">
          <cell r="A349" t="str">
            <v>5070441</v>
          </cell>
          <cell r="B349" t="str">
            <v>UPN - Universidad Pedagógica Nacional</v>
          </cell>
        </row>
        <row r="350">
          <cell r="A350" t="str">
            <v>5070442</v>
          </cell>
          <cell r="B350" t="str">
            <v>ENS - Escuela Normal Superior</v>
          </cell>
        </row>
        <row r="351">
          <cell r="A351" t="str">
            <v>5070443</v>
          </cell>
          <cell r="B351" t="str">
            <v>FOMIX - Fondo Mixto CONACYT</v>
          </cell>
        </row>
        <row r="352">
          <cell r="A352" t="str">
            <v>5070444</v>
          </cell>
          <cell r="B352" t="str">
            <v>CEA -  Comisión Estatal de Aguas</v>
          </cell>
        </row>
        <row r="353">
          <cell r="A353" t="str">
            <v>5070445</v>
          </cell>
          <cell r="B353" t="str">
            <v>CQA - Casa Queretana de las Artesanías</v>
          </cell>
        </row>
        <row r="354">
          <cell r="A354" t="str">
            <v>5070446</v>
          </cell>
          <cell r="B354" t="str">
            <v>UPQ - Universidad Politécnica de Querétaro</v>
          </cell>
        </row>
        <row r="355">
          <cell r="A355" t="str">
            <v>5070447</v>
          </cell>
          <cell r="B355" t="str">
            <v>COFESIAQ - Com. P/ Fom. Econ. De las Emp. Sect. Ind. Aeroesp., Com. Y Serv. Edo. Qro.</v>
          </cell>
        </row>
        <row r="356">
          <cell r="A356" t="str">
            <v>5070450</v>
          </cell>
          <cell r="B356" t="str">
            <v>Proyectos Especiales</v>
          </cell>
        </row>
        <row r="357">
          <cell r="A357" t="str">
            <v>5070451</v>
          </cell>
          <cell r="B357" t="str">
            <v>Otras Transferencias a Entidades y Programas</v>
          </cell>
        </row>
        <row r="358">
          <cell r="A358" t="str">
            <v>5070452</v>
          </cell>
          <cell r="B358" t="str">
            <v>FIPROJUSAA - Fideicomiso para la Proc. De Justicia</v>
          </cell>
        </row>
        <row r="359">
          <cell r="A359" t="str">
            <v>5070499</v>
          </cell>
          <cell r="B359" t="str">
            <v>ENEQ (Proceso de Compra)</v>
          </cell>
        </row>
        <row r="360">
          <cell r="A360" t="str">
            <v>5070600</v>
          </cell>
          <cell r="B360" t="str">
            <v>PODERES Y ORGANISMOS AUTÓNOMOS.</v>
          </cell>
        </row>
        <row r="361">
          <cell r="A361" t="str">
            <v>5070601</v>
          </cell>
          <cell r="B361" t="str">
            <v>H.Legislatura del Estado.</v>
          </cell>
        </row>
        <row r="362">
          <cell r="A362" t="str">
            <v>5070602</v>
          </cell>
          <cell r="B362" t="str">
            <v>Entidad Superior de Fiscalización</v>
          </cell>
        </row>
        <row r="363">
          <cell r="A363" t="str">
            <v>5070603</v>
          </cell>
          <cell r="B363" t="str">
            <v>Comisión de Información Gubernamental.</v>
          </cell>
        </row>
        <row r="364">
          <cell r="A364" t="str">
            <v>5070604</v>
          </cell>
          <cell r="B364" t="str">
            <v>Tribunal Superior de Justicia.</v>
          </cell>
        </row>
        <row r="365">
          <cell r="A365" t="str">
            <v>5070605</v>
          </cell>
          <cell r="B365" t="str">
            <v>Inst. Electoral del Edo. De Qro.</v>
          </cell>
        </row>
        <row r="366">
          <cell r="A366" t="str">
            <v>5070606</v>
          </cell>
          <cell r="B366" t="str">
            <v>Comisión Estatal  de Derechos Humanos.</v>
          </cell>
        </row>
        <row r="367">
          <cell r="A367" t="str">
            <v>5070607</v>
          </cell>
          <cell r="B367" t="str">
            <v>Tribunal de lo Cotencioso Administrativo.</v>
          </cell>
        </row>
        <row r="368">
          <cell r="A368" t="str">
            <v>5070700</v>
          </cell>
          <cell r="B368" t="str">
            <v>TRANSFERENCIAS MUNICIPALES.</v>
          </cell>
        </row>
        <row r="369">
          <cell r="A369" t="str">
            <v>5070701</v>
          </cell>
          <cell r="B369" t="str">
            <v>Apoyo a Municipios.</v>
          </cell>
        </row>
        <row r="370">
          <cell r="A370" t="str">
            <v>5070800</v>
          </cell>
          <cell r="B370" t="str">
            <v>OTRAS APORTACIONES Y TRANSFERENCIAS.</v>
          </cell>
        </row>
        <row r="371">
          <cell r="A371" t="str">
            <v>5070802</v>
          </cell>
          <cell r="B371" t="str">
            <v>Inmuebles Oficiales</v>
          </cell>
        </row>
        <row r="372">
          <cell r="A372" t="str">
            <v>5070803</v>
          </cell>
          <cell r="B372" t="str">
            <v>Sindicato de Gobierno</v>
          </cell>
        </row>
        <row r="373">
          <cell r="A373" t="str">
            <v>5070804</v>
          </cell>
          <cell r="B373" t="str">
            <v>Bomberos</v>
          </cell>
        </row>
        <row r="374">
          <cell r="A374" t="str">
            <v>5070805</v>
          </cell>
          <cell r="B374" t="str">
            <v>IMSS Cuota Patronal (Programas Federales)</v>
          </cell>
        </row>
        <row r="375">
          <cell r="A375" t="str">
            <v>5080000</v>
          </cell>
          <cell r="B375" t="str">
            <v>DEUDA PUBLICA,PASIVO CIRCULANTE Y OTROS.</v>
          </cell>
        </row>
        <row r="376">
          <cell r="A376" t="str">
            <v>5080100</v>
          </cell>
          <cell r="B376" t="str">
            <v>AMORTIZACIÓN DE LA DEUDA PUBLICA.</v>
          </cell>
        </row>
        <row r="377">
          <cell r="A377" t="str">
            <v>5080111</v>
          </cell>
          <cell r="B377" t="str">
            <v>Amortización Santander</v>
          </cell>
        </row>
        <row r="378">
          <cell r="A378" t="str">
            <v>5080112</v>
          </cell>
          <cell r="B378" t="str">
            <v>Amortización Banobras</v>
          </cell>
        </row>
        <row r="379">
          <cell r="A379" t="str">
            <v>5080113</v>
          </cell>
          <cell r="B379" t="str">
            <v>Amortización DEXIA</v>
          </cell>
        </row>
        <row r="380">
          <cell r="A380" t="str">
            <v>5080200</v>
          </cell>
          <cell r="B380" t="str">
            <v>INTERESES DE LA DEUDA PUBLICA.</v>
          </cell>
        </row>
        <row r="381">
          <cell r="A381" t="str">
            <v>5080211</v>
          </cell>
          <cell r="B381" t="str">
            <v>Intereses Santander- Serfin</v>
          </cell>
        </row>
        <row r="382">
          <cell r="A382" t="str">
            <v>5080212</v>
          </cell>
          <cell r="B382" t="str">
            <v>Intereses Banobras</v>
          </cell>
        </row>
        <row r="383">
          <cell r="A383" t="str">
            <v>5080213</v>
          </cell>
          <cell r="B383" t="str">
            <v>Intereses DEXIA</v>
          </cell>
        </row>
        <row r="384">
          <cell r="A384" t="str">
            <v>5090000</v>
          </cell>
          <cell r="B384" t="str">
            <v>PARTICIPACIONES DE INGRESOS, APORTACIONES FEDERALES Y GASTO REASIGNADO.</v>
          </cell>
        </row>
        <row r="385">
          <cell r="A385" t="str">
            <v>5090100</v>
          </cell>
          <cell r="B385" t="str">
            <v>TRANSFERENCIAS MUNICIPALES.</v>
          </cell>
        </row>
        <row r="386">
          <cell r="A386" t="str">
            <v>5090101</v>
          </cell>
          <cell r="B386" t="str">
            <v>Fondo General de Participaciones</v>
          </cell>
        </row>
        <row r="387">
          <cell r="A387" t="str">
            <v>5090102</v>
          </cell>
          <cell r="B387" t="str">
            <v>Fondo de Fomento Municipal.</v>
          </cell>
        </row>
        <row r="388">
          <cell r="A388" t="str">
            <v>5090103</v>
          </cell>
          <cell r="B388" t="str">
            <v>Impuesto sobre Tenencia Federal</v>
          </cell>
        </row>
        <row r="389">
          <cell r="A389" t="str">
            <v>5090104</v>
          </cell>
          <cell r="B389" t="str">
            <v>Fondo I.E.P.S.</v>
          </cell>
        </row>
        <row r="390">
          <cell r="A390" t="str">
            <v>5090105</v>
          </cell>
          <cell r="B390" t="str">
            <v>I.S.A.N. Impuesto Sobre Automoviles Nuevos.</v>
          </cell>
        </row>
        <row r="391">
          <cell r="A391" t="str">
            <v>5090106</v>
          </cell>
          <cell r="B391" t="str">
            <v>Fondo de Infraestructura Social Municipal.</v>
          </cell>
        </row>
        <row r="392">
          <cell r="A392" t="str">
            <v>5090107</v>
          </cell>
          <cell r="B392" t="str">
            <v>Fondo de Fortalecimiento Mpal.</v>
          </cell>
        </row>
        <row r="393">
          <cell r="A393" t="str">
            <v>5090200</v>
          </cell>
          <cell r="B393" t="str">
            <v>APORTACIONES  CULTURALES, EDUCATIVAS Y DE SALUD</v>
          </cell>
        </row>
        <row r="394">
          <cell r="A394" t="str">
            <v>5090201</v>
          </cell>
          <cell r="B394" t="str">
            <v>USEBEQ - Unid. De Serv. P/la Educ. Básica  en el Edo. De Qro.</v>
          </cell>
        </row>
        <row r="395">
          <cell r="A395" t="str">
            <v>5090202</v>
          </cell>
          <cell r="B395" t="str">
            <v>INEA - Inst. Nal. Para  la Educ. de los Adultos.</v>
          </cell>
        </row>
        <row r="396">
          <cell r="A396" t="str">
            <v>5090203</v>
          </cell>
          <cell r="B396" t="str">
            <v>CONALEP-Col. Nal. De Educ. Profesional Técnica.</v>
          </cell>
        </row>
        <row r="397">
          <cell r="A397" t="str">
            <v>5090204</v>
          </cell>
          <cell r="B397" t="str">
            <v>U.A.Q. - Universidad Autónoma de Querétaro.</v>
          </cell>
        </row>
        <row r="398">
          <cell r="A398" t="str">
            <v>5090205</v>
          </cell>
          <cell r="B398" t="str">
            <v>Normal Superior</v>
          </cell>
        </row>
        <row r="399">
          <cell r="A399" t="str">
            <v>5090206</v>
          </cell>
          <cell r="B399" t="str">
            <v>IQJ - Instituto Queretano de la juventud</v>
          </cell>
        </row>
        <row r="400">
          <cell r="A400" t="str">
            <v>5090207</v>
          </cell>
          <cell r="B400" t="str">
            <v>CONADE-INDEREQ</v>
          </cell>
        </row>
        <row r="401">
          <cell r="A401" t="str">
            <v>5090208</v>
          </cell>
          <cell r="B401" t="str">
            <v>SESEQ - Servicios de Salud del Edo. De Qro.</v>
          </cell>
        </row>
        <row r="402">
          <cell r="A402" t="str">
            <v>5090209</v>
          </cell>
          <cell r="B402" t="str">
            <v>UPN - Universidad Politécnica de Querétaro</v>
          </cell>
        </row>
        <row r="403">
          <cell r="A403" t="str">
            <v>5090210</v>
          </cell>
          <cell r="B403" t="str">
            <v>PROGEN - Secretaría de Educación</v>
          </cell>
        </row>
        <row r="404">
          <cell r="A404" t="str">
            <v>5090211</v>
          </cell>
          <cell r="B404" t="str">
            <v>PROFEN 1.0 - Escuela Normal del Estado de Querétaro</v>
          </cell>
        </row>
        <row r="405">
          <cell r="A405" t="str">
            <v>5090212</v>
          </cell>
          <cell r="B405" t="str">
            <v>PROFEN 2.0 - Escuela Normal Superior</v>
          </cell>
        </row>
        <row r="406">
          <cell r="A406" t="str">
            <v>5090500</v>
          </cell>
          <cell r="B406" t="str">
            <v>OTROS CONCEPTOS</v>
          </cell>
        </row>
        <row r="407">
          <cell r="A407" t="str">
            <v>5090501</v>
          </cell>
          <cell r="B407" t="str">
            <v>PROFIS - Entidad Superior de Fiscalización</v>
          </cell>
        </row>
        <row r="408">
          <cell r="A408" t="str">
            <v>5090502</v>
          </cell>
          <cell r="B408" t="str">
            <v>INDESOL - Inst. Queretano de la Mujer</v>
          </cell>
        </row>
        <row r="409">
          <cell r="A409" t="str">
            <v>5090503</v>
          </cell>
          <cell r="B409" t="str">
            <v>CDI -Inst. Queretano de la Mujer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Hoja7"/>
      <sheetName val="Hoja6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</sheetData>
      <sheetData sheetId="4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22"/>
  <sheetViews>
    <sheetView view="pageBreakPreview" topLeftCell="B1" zoomScaleNormal="10" zoomScaleSheetLayoutView="100" workbookViewId="0">
      <selection activeCell="D8" sqref="D8"/>
    </sheetView>
  </sheetViews>
  <sheetFormatPr baseColWidth="10" defaultRowHeight="12.75" x14ac:dyDescent="0.2"/>
  <cols>
    <col min="1" max="1" width="1.42578125" style="25" customWidth="1"/>
    <col min="2" max="2" width="62.5703125" style="28" customWidth="1"/>
    <col min="3" max="4" width="15.7109375" style="28" customWidth="1"/>
    <col min="5" max="5" width="11.5703125" style="28" customWidth="1"/>
    <col min="6" max="6" width="68.7109375" style="28" bestFit="1" customWidth="1"/>
    <col min="7" max="7" width="19.85546875" style="28" customWidth="1"/>
    <col min="8" max="8" width="16.42578125" style="28" customWidth="1"/>
    <col min="9" max="9" width="1.42578125" style="25" customWidth="1"/>
    <col min="10" max="16384" width="11.42578125" style="28"/>
  </cols>
  <sheetData>
    <row r="1" spans="1:12" s="23" customFormat="1" x14ac:dyDescent="0.25">
      <c r="A1" s="21"/>
      <c r="B1" s="22"/>
      <c r="C1" s="22"/>
      <c r="D1" s="22"/>
      <c r="E1" s="22"/>
      <c r="F1" s="22"/>
      <c r="G1" s="22"/>
      <c r="H1" s="22"/>
      <c r="I1" s="21"/>
    </row>
    <row r="2" spans="1:12" s="23" customFormat="1" x14ac:dyDescent="0.2">
      <c r="A2" s="21"/>
      <c r="B2" s="569"/>
      <c r="C2" s="569"/>
      <c r="D2" s="569"/>
      <c r="E2" s="569"/>
      <c r="F2" s="569"/>
      <c r="G2" s="569"/>
      <c r="H2" s="569"/>
      <c r="I2" s="2"/>
      <c r="J2" s="2"/>
      <c r="K2" s="2"/>
      <c r="L2" s="2"/>
    </row>
    <row r="3" spans="1:12" s="23" customFormat="1" x14ac:dyDescent="0.25">
      <c r="A3" s="21"/>
      <c r="B3" s="570" t="s">
        <v>25</v>
      </c>
      <c r="C3" s="570"/>
      <c r="D3" s="570"/>
      <c r="E3" s="570"/>
      <c r="F3" s="570"/>
      <c r="G3" s="570"/>
      <c r="H3" s="570"/>
      <c r="I3" s="21"/>
    </row>
    <row r="4" spans="1:12" s="23" customFormat="1" ht="17.25" customHeight="1" x14ac:dyDescent="0.25">
      <c r="A4" s="21"/>
      <c r="B4" s="570" t="s">
        <v>26</v>
      </c>
      <c r="C4" s="570"/>
      <c r="D4" s="570"/>
      <c r="E4" s="570"/>
      <c r="F4" s="570"/>
      <c r="G4" s="570"/>
      <c r="H4" s="570"/>
      <c r="I4" s="21"/>
    </row>
    <row r="5" spans="1:12" s="23" customFormat="1" ht="18.75" customHeight="1" x14ac:dyDescent="0.25">
      <c r="A5" s="21"/>
      <c r="B5" s="571" t="s">
        <v>27</v>
      </c>
      <c r="C5" s="570"/>
      <c r="D5" s="570"/>
      <c r="E5" s="570"/>
      <c r="F5" s="570"/>
      <c r="G5" s="570"/>
      <c r="H5" s="570"/>
      <c r="I5" s="21"/>
    </row>
    <row r="6" spans="1:12" s="23" customFormat="1" x14ac:dyDescent="0.25">
      <c r="A6" s="21"/>
      <c r="B6" s="24"/>
      <c r="C6" s="24"/>
      <c r="D6" s="24"/>
      <c r="E6" s="24"/>
      <c r="F6" s="24"/>
      <c r="G6" s="24"/>
      <c r="H6" s="24"/>
      <c r="I6" s="21"/>
    </row>
    <row r="7" spans="1:12" x14ac:dyDescent="0.2">
      <c r="B7" s="26" t="s">
        <v>18</v>
      </c>
      <c r="C7" s="572" t="str">
        <f>[26]ENTE!D8</f>
        <v>Universidad Tecnológica de San Juan del Río</v>
      </c>
      <c r="D7" s="572"/>
      <c r="E7" s="572"/>
      <c r="F7" s="572"/>
      <c r="G7" s="27"/>
      <c r="H7" s="27"/>
    </row>
    <row r="8" spans="1:12" x14ac:dyDescent="0.2">
      <c r="B8" s="20"/>
      <c r="C8" s="20"/>
      <c r="D8" s="20"/>
      <c r="E8" s="20"/>
      <c r="F8" s="20"/>
      <c r="G8" s="20"/>
      <c r="H8" s="20"/>
    </row>
    <row r="9" spans="1:12" s="35" customFormat="1" ht="41.25" customHeight="1" x14ac:dyDescent="0.2">
      <c r="A9" s="29"/>
      <c r="B9" s="30" t="s">
        <v>28</v>
      </c>
      <c r="C9" s="31" t="s">
        <v>29</v>
      </c>
      <c r="D9" s="32" t="s">
        <v>30</v>
      </c>
      <c r="E9" s="32"/>
      <c r="F9" s="33" t="s">
        <v>28</v>
      </c>
      <c r="G9" s="31" t="s">
        <v>29</v>
      </c>
      <c r="H9" s="34" t="s">
        <v>30</v>
      </c>
      <c r="I9" s="29"/>
    </row>
    <row r="10" spans="1:12" ht="11.25" customHeight="1" x14ac:dyDescent="0.2">
      <c r="B10" s="36"/>
      <c r="C10" s="3"/>
      <c r="D10" s="3"/>
      <c r="E10" s="3"/>
      <c r="F10" s="3"/>
      <c r="G10" s="3"/>
      <c r="H10" s="5"/>
    </row>
    <row r="11" spans="1:12" s="25" customFormat="1" x14ac:dyDescent="0.2">
      <c r="B11" s="37"/>
      <c r="C11" s="3"/>
      <c r="D11" s="19"/>
      <c r="E11" s="19"/>
      <c r="F11" s="19"/>
      <c r="G11" s="19"/>
      <c r="H11" s="5"/>
    </row>
    <row r="12" spans="1:12" s="25" customFormat="1" x14ac:dyDescent="0.2">
      <c r="B12" s="38" t="s">
        <v>31</v>
      </c>
      <c r="C12" s="39"/>
      <c r="D12" s="39"/>
      <c r="E12" s="39"/>
      <c r="F12" s="40" t="s">
        <v>19</v>
      </c>
      <c r="G12" s="19"/>
      <c r="H12" s="41"/>
    </row>
    <row r="13" spans="1:12" s="25" customFormat="1" x14ac:dyDescent="0.2">
      <c r="B13" s="38"/>
      <c r="C13" s="39"/>
      <c r="D13" s="39"/>
      <c r="E13" s="39"/>
      <c r="F13" s="40"/>
      <c r="G13" s="19"/>
      <c r="H13" s="41"/>
    </row>
    <row r="14" spans="1:12" s="25" customFormat="1" x14ac:dyDescent="0.2">
      <c r="B14" s="42" t="s">
        <v>20</v>
      </c>
      <c r="C14" s="43"/>
      <c r="D14" s="43"/>
      <c r="E14" s="43"/>
      <c r="F14" s="44" t="s">
        <v>21</v>
      </c>
      <c r="G14" s="43"/>
      <c r="H14" s="45"/>
    </row>
    <row r="15" spans="1:12" s="25" customFormat="1" x14ac:dyDescent="0.2">
      <c r="B15" s="42"/>
      <c r="C15" s="43"/>
      <c r="D15" s="43"/>
      <c r="E15" s="43"/>
      <c r="F15" s="44"/>
      <c r="G15" s="43"/>
      <c r="H15" s="45"/>
    </row>
    <row r="16" spans="1:12" s="25" customFormat="1" ht="25.5" x14ac:dyDescent="0.2">
      <c r="B16" s="46" t="s">
        <v>32</v>
      </c>
      <c r="C16" s="47">
        <f>SUM(C17:C23)</f>
        <v>12225558.52</v>
      </c>
      <c r="D16" s="47">
        <f>SUM(D17:D23)</f>
        <v>11664001.6</v>
      </c>
      <c r="E16" s="47"/>
      <c r="F16" s="48" t="s">
        <v>33</v>
      </c>
      <c r="G16" s="48">
        <f>SUM(G17:G25)</f>
        <v>3244973.94</v>
      </c>
      <c r="H16" s="49">
        <f>SUM(H17:H25)</f>
        <v>3041053.57</v>
      </c>
    </row>
    <row r="17" spans="2:8" s="25" customFormat="1" x14ac:dyDescent="0.2">
      <c r="B17" s="50" t="s">
        <v>34</v>
      </c>
      <c r="C17" s="51">
        <v>49000</v>
      </c>
      <c r="D17" s="51">
        <v>49000</v>
      </c>
      <c r="E17" s="51"/>
      <c r="F17" s="51" t="s">
        <v>35</v>
      </c>
      <c r="G17" s="51">
        <v>-6400.46</v>
      </c>
      <c r="H17" s="52">
        <v>-103093.54</v>
      </c>
    </row>
    <row r="18" spans="2:8" s="25" customFormat="1" x14ac:dyDescent="0.2">
      <c r="B18" s="50" t="s">
        <v>36</v>
      </c>
      <c r="C18" s="51">
        <v>11583414.449999999</v>
      </c>
      <c r="D18" s="51">
        <v>11027627.029999999</v>
      </c>
      <c r="E18" s="51"/>
      <c r="F18" s="51" t="s">
        <v>37</v>
      </c>
      <c r="G18" s="51">
        <f>-SUM('[26]BALANZA COMPROBACION'!G292:G294)</f>
        <v>0</v>
      </c>
      <c r="H18" s="52">
        <v>0</v>
      </c>
    </row>
    <row r="19" spans="2:8" s="25" customFormat="1" x14ac:dyDescent="0.2">
      <c r="B19" s="50" t="s">
        <v>38</v>
      </c>
      <c r="C19" s="51">
        <v>0</v>
      </c>
      <c r="D19" s="51">
        <v>0</v>
      </c>
      <c r="E19" s="51"/>
      <c r="F19" s="51" t="s">
        <v>39</v>
      </c>
      <c r="G19" s="51">
        <f>-SUM('[26]BALANZA COMPROBACION'!G295:G296)</f>
        <v>0</v>
      </c>
      <c r="H19" s="52">
        <f>-SUM('[26]BALANZA COMPROBACION'!D295:D296)</f>
        <v>0</v>
      </c>
    </row>
    <row r="20" spans="2:8" s="25" customFormat="1" x14ac:dyDescent="0.2">
      <c r="B20" s="50" t="s">
        <v>40</v>
      </c>
      <c r="C20" s="51">
        <v>593144.06999999995</v>
      </c>
      <c r="D20" s="51">
        <v>587374.56999999995</v>
      </c>
      <c r="E20" s="51"/>
      <c r="F20" s="51" t="s">
        <v>41</v>
      </c>
      <c r="G20" s="51">
        <f>-SUM('[26]BALANZA COMPROBACION'!G297:G299)</f>
        <v>0</v>
      </c>
      <c r="H20" s="52">
        <f>-SUM('[26]BALANZA COMPROBACION'!D297:D299)</f>
        <v>0</v>
      </c>
    </row>
    <row r="21" spans="2:8" s="25" customFormat="1" x14ac:dyDescent="0.2">
      <c r="B21" s="53" t="s">
        <v>42</v>
      </c>
      <c r="C21" s="51">
        <f>+SUM('[26]BALANZA COMPROBACION'!G19)</f>
        <v>0</v>
      </c>
      <c r="D21" s="51">
        <v>0</v>
      </c>
      <c r="E21" s="51"/>
      <c r="F21" s="51" t="s">
        <v>43</v>
      </c>
      <c r="G21" s="51">
        <f>-SUM('[26]BALANZA COMPROBACION'!G300:G306)</f>
        <v>0</v>
      </c>
      <c r="H21" s="52">
        <f>-SUM('[26]BALANZA COMPROBACION'!D300:D306)</f>
        <v>0</v>
      </c>
    </row>
    <row r="22" spans="2:8" s="25" customFormat="1" x14ac:dyDescent="0.2">
      <c r="B22" s="50" t="s">
        <v>44</v>
      </c>
      <c r="C22" s="51">
        <f>+SUM('[26]BALANZA COMPROBACION'!G20:G24)</f>
        <v>0</v>
      </c>
      <c r="D22" s="51">
        <v>0</v>
      </c>
      <c r="E22" s="51"/>
      <c r="F22" s="51" t="s">
        <v>45</v>
      </c>
      <c r="G22" s="51">
        <f>-SUM('[26]BALANZA COMPROBACION'!G307:G315)</f>
        <v>0</v>
      </c>
      <c r="H22" s="52">
        <f>-SUM('[26]BALANZA COMPROBACION'!D307:D315)</f>
        <v>0</v>
      </c>
    </row>
    <row r="23" spans="2:8" s="25" customFormat="1" x14ac:dyDescent="0.2">
      <c r="B23" s="50" t="s">
        <v>46</v>
      </c>
      <c r="C23" s="51">
        <f>+SUM('[26]BALANZA COMPROBACION'!G25)</f>
        <v>0</v>
      </c>
      <c r="D23" s="51">
        <v>0</v>
      </c>
      <c r="E23" s="51"/>
      <c r="F23" s="51" t="s">
        <v>47</v>
      </c>
      <c r="G23" s="51">
        <v>3248508.39</v>
      </c>
      <c r="H23" s="52">
        <v>3136547.11</v>
      </c>
    </row>
    <row r="24" spans="2:8" s="25" customFormat="1" ht="25.5" x14ac:dyDescent="0.2">
      <c r="B24" s="46" t="s">
        <v>48</v>
      </c>
      <c r="C24" s="47">
        <f>SUM(C25:C31)</f>
        <v>3348302.63</v>
      </c>
      <c r="D24" s="47">
        <f>SUM(D25:D31)</f>
        <v>3950299.5</v>
      </c>
      <c r="E24" s="47"/>
      <c r="F24" s="51" t="s">
        <v>49</v>
      </c>
      <c r="G24" s="51">
        <f>-SUM('[26]BALANZA COMPROBACION'!G322)</f>
        <v>0</v>
      </c>
      <c r="H24" s="52">
        <f>-SUM('[26]BALANZA COMPROBACION'!D322)</f>
        <v>0</v>
      </c>
    </row>
    <row r="25" spans="2:8" s="25" customFormat="1" x14ac:dyDescent="0.2">
      <c r="B25" s="50" t="s">
        <v>50</v>
      </c>
      <c r="C25" s="51">
        <v>0</v>
      </c>
      <c r="D25" s="51">
        <v>0</v>
      </c>
      <c r="E25" s="51"/>
      <c r="F25" s="51" t="s">
        <v>51</v>
      </c>
      <c r="G25" s="51">
        <v>2866.01</v>
      </c>
      <c r="H25" s="52">
        <v>7600</v>
      </c>
    </row>
    <row r="26" spans="2:8" s="25" customFormat="1" x14ac:dyDescent="0.2">
      <c r="B26" s="50" t="s">
        <v>52</v>
      </c>
      <c r="C26" s="51">
        <v>3332302.63</v>
      </c>
      <c r="D26" s="51">
        <v>3938417.82</v>
      </c>
      <c r="E26" s="51"/>
      <c r="F26" s="48" t="s">
        <v>53</v>
      </c>
      <c r="G26" s="48">
        <f>SUM(G27:G29)</f>
        <v>0</v>
      </c>
      <c r="H26" s="49">
        <f>SUM(H27:H29)</f>
        <v>0</v>
      </c>
    </row>
    <row r="27" spans="2:8" s="25" customFormat="1" x14ac:dyDescent="0.2">
      <c r="B27" s="50" t="s">
        <v>54</v>
      </c>
      <c r="C27" s="51">
        <v>16000</v>
      </c>
      <c r="D27" s="51">
        <v>11881.68</v>
      </c>
      <c r="E27" s="51"/>
      <c r="F27" s="51" t="s">
        <v>55</v>
      </c>
      <c r="G27" s="51">
        <f>-SUM('[26]BALANZA COMPROBACION'!G331:G333)</f>
        <v>0</v>
      </c>
      <c r="H27" s="52">
        <f>-SUM('[26]BALANZA COMPROBACION'!D331:D333)</f>
        <v>0</v>
      </c>
    </row>
    <row r="28" spans="2:8" s="25" customFormat="1" x14ac:dyDescent="0.2">
      <c r="B28" s="50" t="s">
        <v>56</v>
      </c>
      <c r="C28" s="51">
        <v>0</v>
      </c>
      <c r="D28" s="51">
        <f>+SUM('[26]BALANZA COMPROBACION'!D39:D47)</f>
        <v>0</v>
      </c>
      <c r="E28" s="51"/>
      <c r="F28" s="51" t="s">
        <v>57</v>
      </c>
      <c r="G28" s="51">
        <f>-SUM('[26]BALANZA COMPROBACION'!G334:G335)</f>
        <v>0</v>
      </c>
      <c r="H28" s="52">
        <f>-SUM('[26]BALANZA COMPROBACION'!D334:D335)</f>
        <v>0</v>
      </c>
    </row>
    <row r="29" spans="2:8" s="25" customFormat="1" x14ac:dyDescent="0.2">
      <c r="B29" s="50" t="s">
        <v>58</v>
      </c>
      <c r="C29" s="51">
        <v>0</v>
      </c>
      <c r="D29" s="51">
        <f>+SUM('[26]BALANZA COMPROBACION'!D48:D51)</f>
        <v>0</v>
      </c>
      <c r="E29" s="51"/>
      <c r="F29" s="51" t="s">
        <v>59</v>
      </c>
      <c r="G29" s="51">
        <f>-SUM('[26]BALANZA COMPROBACION'!G336)</f>
        <v>0</v>
      </c>
      <c r="H29" s="52">
        <f>-SUM('[26]BALANZA COMPROBACION'!D336)</f>
        <v>0</v>
      </c>
    </row>
    <row r="30" spans="2:8" s="25" customFormat="1" ht="25.5" x14ac:dyDescent="0.2">
      <c r="B30" s="50" t="s">
        <v>60</v>
      </c>
      <c r="C30" s="51">
        <v>0</v>
      </c>
      <c r="D30" s="51">
        <f>+SUM('[26]BALANZA COMPROBACION'!D52:D54)</f>
        <v>0</v>
      </c>
      <c r="E30" s="51"/>
      <c r="F30" s="48" t="s">
        <v>61</v>
      </c>
      <c r="G30" s="48">
        <f>SUM(G31:G32)</f>
        <v>0</v>
      </c>
      <c r="H30" s="49">
        <f>SUM(H31:H32)</f>
        <v>0</v>
      </c>
    </row>
    <row r="31" spans="2:8" s="25" customFormat="1" x14ac:dyDescent="0.2">
      <c r="B31" s="50" t="s">
        <v>62</v>
      </c>
      <c r="C31" s="51">
        <f>+SUM('[26]BALANZA COMPROBACION'!G55)</f>
        <v>0</v>
      </c>
      <c r="D31" s="51">
        <f>+SUM('[26]BALANZA COMPROBACION'!D55)</f>
        <v>0</v>
      </c>
      <c r="E31" s="51"/>
      <c r="F31" s="51" t="s">
        <v>63</v>
      </c>
      <c r="G31" s="51">
        <f>-SUM('[26]BALANZA COMPROBACION'!G337:G340)</f>
        <v>0</v>
      </c>
      <c r="H31" s="52">
        <f>-SUM('[26]BALANZA COMPROBACION'!D337:D340)</f>
        <v>0</v>
      </c>
    </row>
    <row r="32" spans="2:8" s="25" customFormat="1" ht="25.5" x14ac:dyDescent="0.2">
      <c r="B32" s="46" t="s">
        <v>64</v>
      </c>
      <c r="C32" s="48">
        <f>SUM(C33:C37)</f>
        <v>176365.7</v>
      </c>
      <c r="D32" s="48">
        <f>SUM(D33:D37)</f>
        <v>0</v>
      </c>
      <c r="E32" s="48"/>
      <c r="F32" s="51" t="s">
        <v>65</v>
      </c>
      <c r="G32" s="51">
        <f>-SUM('[26]BALANZA COMPROBACION'!G341:G342)</f>
        <v>0</v>
      </c>
      <c r="H32" s="52">
        <f>-SUM('[26]BALANZA COMPROBACION'!D341:D342)</f>
        <v>0</v>
      </c>
    </row>
    <row r="33" spans="2:8" s="25" customFormat="1" ht="25.5" x14ac:dyDescent="0.2">
      <c r="B33" s="53" t="s">
        <v>66</v>
      </c>
      <c r="C33" s="51">
        <v>176365.7</v>
      </c>
      <c r="D33" s="51">
        <v>0</v>
      </c>
      <c r="E33" s="51"/>
      <c r="F33" s="48" t="s">
        <v>67</v>
      </c>
      <c r="G33" s="48">
        <f>-SUM('[26]BALANZA COMPROBACION'!G343:G344)</f>
        <v>0</v>
      </c>
      <c r="H33" s="49">
        <f>-SUM('[26]BALANZA COMPROBACION'!D343:D344)</f>
        <v>0</v>
      </c>
    </row>
    <row r="34" spans="2:8" s="25" customFormat="1" x14ac:dyDescent="0.2">
      <c r="B34" s="50" t="s">
        <v>68</v>
      </c>
      <c r="C34" s="51">
        <f>+SUM('[26]BALANZA COMPROBACION'!G58:G59)</f>
        <v>0</v>
      </c>
      <c r="D34" s="51">
        <f>+SUM('[26]BALANZA COMPROBACION'!D58:D59)</f>
        <v>0</v>
      </c>
      <c r="E34" s="51"/>
      <c r="F34" s="48" t="s">
        <v>69</v>
      </c>
      <c r="G34" s="48">
        <f>SUM(G35:G37)</f>
        <v>0</v>
      </c>
      <c r="H34" s="49">
        <f>SUM(H35:H37)</f>
        <v>0</v>
      </c>
    </row>
    <row r="35" spans="2:8" s="25" customFormat="1" x14ac:dyDescent="0.2">
      <c r="B35" s="50" t="s">
        <v>70</v>
      </c>
      <c r="C35" s="51">
        <v>0</v>
      </c>
      <c r="D35" s="51">
        <f>+SUM('[26]BALANZA COMPROBACION'!D60)</f>
        <v>0</v>
      </c>
      <c r="E35" s="51"/>
      <c r="F35" s="51" t="s">
        <v>71</v>
      </c>
      <c r="G35" s="51">
        <f>-SUM('[26]BALANZA COMPROBACION'!G345)</f>
        <v>0</v>
      </c>
      <c r="H35" s="52">
        <v>0</v>
      </c>
    </row>
    <row r="36" spans="2:8" s="25" customFormat="1" x14ac:dyDescent="0.2">
      <c r="B36" s="50" t="s">
        <v>72</v>
      </c>
      <c r="C36" s="51">
        <v>0</v>
      </c>
      <c r="D36" s="51">
        <f>+SUM('[26]BALANZA COMPROBACION'!D61:D62)</f>
        <v>0</v>
      </c>
      <c r="E36" s="51"/>
      <c r="F36" s="51" t="s">
        <v>73</v>
      </c>
      <c r="G36" s="51">
        <f>-SUM('[26]BALANZA COMPROBACION'!G346)</f>
        <v>0</v>
      </c>
      <c r="H36" s="52">
        <f>-SUM('[26]BALANZA COMPROBACION'!D346)</f>
        <v>0</v>
      </c>
    </row>
    <row r="37" spans="2:8" s="25" customFormat="1" x14ac:dyDescent="0.2">
      <c r="B37" s="50" t="s">
        <v>74</v>
      </c>
      <c r="C37" s="51">
        <v>0</v>
      </c>
      <c r="D37" s="51">
        <f>+SUM('[26]BALANZA COMPROBACION'!D63)</f>
        <v>0</v>
      </c>
      <c r="E37" s="51"/>
      <c r="F37" s="51" t="s">
        <v>75</v>
      </c>
      <c r="G37" s="51">
        <f>-SUM('[26]BALANZA COMPROBACION'!G347)</f>
        <v>0</v>
      </c>
      <c r="H37" s="52">
        <f>-SUM('[26]BALANZA COMPROBACION'!D347)</f>
        <v>0</v>
      </c>
    </row>
    <row r="38" spans="2:8" s="21" customFormat="1" ht="25.5" x14ac:dyDescent="0.25">
      <c r="B38" s="54" t="s">
        <v>76</v>
      </c>
      <c r="C38" s="55">
        <f>SUM(C39:C43)</f>
        <v>0</v>
      </c>
      <c r="D38" s="55">
        <f>SUM(D39:D43)</f>
        <v>0</v>
      </c>
      <c r="E38" s="55"/>
      <c r="F38" s="55" t="s">
        <v>77</v>
      </c>
      <c r="G38" s="55">
        <f>SUM(G39:G44)</f>
        <v>1425363.75</v>
      </c>
      <c r="H38" s="56">
        <f>SUM(H39:H44)</f>
        <v>1425363.75</v>
      </c>
    </row>
    <row r="39" spans="2:8" s="25" customFormat="1" x14ac:dyDescent="0.2">
      <c r="B39" s="50" t="s">
        <v>78</v>
      </c>
      <c r="C39" s="51">
        <v>0</v>
      </c>
      <c r="D39" s="51">
        <f>+SUM('[26]BALANZA COMPROBACION'!D64)</f>
        <v>0</v>
      </c>
      <c r="E39" s="51"/>
      <c r="F39" s="51" t="s">
        <v>79</v>
      </c>
      <c r="G39" s="51">
        <f>-SUM('[26]BALANZA COMPROBACION'!G348)</f>
        <v>0</v>
      </c>
      <c r="H39" s="52">
        <f>-SUM('[26]BALANZA COMPROBACION'!D348)</f>
        <v>0</v>
      </c>
    </row>
    <row r="40" spans="2:8" s="25" customFormat="1" x14ac:dyDescent="0.2">
      <c r="B40" s="50" t="s">
        <v>80</v>
      </c>
      <c r="C40" s="51">
        <v>0</v>
      </c>
      <c r="D40" s="51">
        <f>+SUM('[26]BALANZA COMPROBACION'!D65:D72)</f>
        <v>0</v>
      </c>
      <c r="E40" s="51"/>
      <c r="F40" s="51" t="s">
        <v>81</v>
      </c>
      <c r="G40" s="51">
        <f>-'[26]BALANZA COMPROBACION'!G349</f>
        <v>0</v>
      </c>
      <c r="H40" s="52">
        <f>-'[26]BALANZA COMPROBACION'!D349</f>
        <v>0</v>
      </c>
    </row>
    <row r="41" spans="2:8" s="25" customFormat="1" x14ac:dyDescent="0.2">
      <c r="B41" s="50" t="s">
        <v>82</v>
      </c>
      <c r="C41" s="51">
        <v>0</v>
      </c>
      <c r="D41" s="51">
        <f>+SUM('[26]BALANZA COMPROBACION'!D73:D80)</f>
        <v>0</v>
      </c>
      <c r="E41" s="51"/>
      <c r="F41" s="51" t="s">
        <v>83</v>
      </c>
      <c r="G41" s="51">
        <f>-'[26]BALANZA COMPROBACION'!G350</f>
        <v>0</v>
      </c>
      <c r="H41" s="52">
        <f>-'[26]BALANZA COMPROBACION'!D350</f>
        <v>0</v>
      </c>
    </row>
    <row r="42" spans="2:8" s="25" customFormat="1" x14ac:dyDescent="0.2">
      <c r="B42" s="50" t="s">
        <v>84</v>
      </c>
      <c r="C42" s="51">
        <v>0</v>
      </c>
      <c r="D42" s="51">
        <f>+SUM('[26]BALANZA COMPROBACION'!D81:D88)</f>
        <v>0</v>
      </c>
      <c r="E42" s="51"/>
      <c r="F42" s="51" t="s">
        <v>85</v>
      </c>
      <c r="G42" s="51">
        <v>1425363.75</v>
      </c>
      <c r="H42" s="52">
        <v>1425363.75</v>
      </c>
    </row>
    <row r="43" spans="2:8" s="25" customFormat="1" x14ac:dyDescent="0.2">
      <c r="B43" s="50" t="s">
        <v>86</v>
      </c>
      <c r="C43" s="51">
        <v>0</v>
      </c>
      <c r="D43" s="51">
        <f>+SUM('[26]BALANZA COMPROBACION'!D89:D92)</f>
        <v>0</v>
      </c>
      <c r="E43" s="51"/>
      <c r="F43" s="51" t="s">
        <v>87</v>
      </c>
      <c r="G43" s="51">
        <f>-'[26]BALANZA COMPROBACION'!G352</f>
        <v>0</v>
      </c>
      <c r="H43" s="52">
        <f>-'[26]BALANZA COMPROBACION'!D352</f>
        <v>0</v>
      </c>
    </row>
    <row r="44" spans="2:8" s="25" customFormat="1" x14ac:dyDescent="0.2">
      <c r="B44" s="46" t="s">
        <v>88</v>
      </c>
      <c r="C44" s="55">
        <v>0</v>
      </c>
      <c r="D44" s="55">
        <v>152278.43</v>
      </c>
      <c r="E44" s="55"/>
      <c r="F44" s="51" t="s">
        <v>89</v>
      </c>
      <c r="G44" s="51">
        <f>-SUM('[26]BALANZA COMPROBACION'!G353:G354)</f>
        <v>0</v>
      </c>
      <c r="H44" s="52">
        <f>-SUM('[26]BALANZA COMPROBACION'!D353:D354)</f>
        <v>0</v>
      </c>
    </row>
    <row r="45" spans="2:8" s="25" customFormat="1" ht="25.5" x14ac:dyDescent="0.2">
      <c r="B45" s="46" t="s">
        <v>90</v>
      </c>
      <c r="C45" s="48">
        <f>SUM(C46:C47)</f>
        <v>0</v>
      </c>
      <c r="D45" s="48">
        <f>SUM(D46:D47)</f>
        <v>0</v>
      </c>
      <c r="E45" s="48"/>
      <c r="F45" s="48" t="s">
        <v>91</v>
      </c>
      <c r="G45" s="48">
        <f>SUM(G46:G48)</f>
        <v>0</v>
      </c>
      <c r="H45" s="49">
        <f>SUM(H46:H48)</f>
        <v>0</v>
      </c>
    </row>
    <row r="46" spans="2:8" s="25" customFormat="1" ht="25.5" x14ac:dyDescent="0.2">
      <c r="B46" s="53" t="s">
        <v>92</v>
      </c>
      <c r="C46" s="51">
        <v>0</v>
      </c>
      <c r="D46" s="51">
        <v>0</v>
      </c>
      <c r="E46" s="51"/>
      <c r="F46" s="51" t="s">
        <v>93</v>
      </c>
      <c r="G46" s="51">
        <f>-'[26]BALANZA COMPROBACION'!G355</f>
        <v>0</v>
      </c>
      <c r="H46" s="52">
        <f>-'[26]BALANZA COMPROBACION'!D355</f>
        <v>0</v>
      </c>
    </row>
    <row r="47" spans="2:8" s="25" customFormat="1" x14ac:dyDescent="0.2">
      <c r="B47" s="50" t="s">
        <v>94</v>
      </c>
      <c r="C47" s="51">
        <v>0</v>
      </c>
      <c r="D47" s="51">
        <f>+SUM('[26]BALANZA COMPROBACION'!D106:D110)</f>
        <v>0</v>
      </c>
      <c r="E47" s="51"/>
      <c r="F47" s="51" t="s">
        <v>95</v>
      </c>
      <c r="G47" s="51">
        <f>-'[26]BALANZA COMPROBACION'!G356</f>
        <v>0</v>
      </c>
      <c r="H47" s="52">
        <f>-'[26]BALANZA COMPROBACION'!D356</f>
        <v>0</v>
      </c>
    </row>
    <row r="48" spans="2:8" s="25" customFormat="1" x14ac:dyDescent="0.2">
      <c r="B48" s="46" t="s">
        <v>96</v>
      </c>
      <c r="C48" s="48">
        <f>SUM(C49:C52)</f>
        <v>0</v>
      </c>
      <c r="D48" s="48">
        <f>SUM(D49:D52)</f>
        <v>0</v>
      </c>
      <c r="E48" s="48"/>
      <c r="F48" s="51" t="s">
        <v>97</v>
      </c>
      <c r="G48" s="51">
        <f>-'[26]BALANZA COMPROBACION'!G357</f>
        <v>0</v>
      </c>
      <c r="H48" s="52">
        <f>-'[26]BALANZA COMPROBACION'!D357</f>
        <v>0</v>
      </c>
    </row>
    <row r="49" spans="1:9" s="25" customFormat="1" x14ac:dyDescent="0.2">
      <c r="B49" s="50" t="s">
        <v>98</v>
      </c>
      <c r="C49" s="51">
        <v>0</v>
      </c>
      <c r="D49" s="51">
        <f>+SUM('[26]BALANZA COMPROBACION'!D111)</f>
        <v>0</v>
      </c>
      <c r="E49" s="51"/>
      <c r="F49" s="48" t="s">
        <v>99</v>
      </c>
      <c r="G49" s="48">
        <f>SUM(G50:G52)</f>
        <v>0</v>
      </c>
      <c r="H49" s="49">
        <f>SUM(H50:H52)</f>
        <v>0</v>
      </c>
    </row>
    <row r="50" spans="1:9" s="25" customFormat="1" x14ac:dyDescent="0.2">
      <c r="B50" s="50" t="s">
        <v>100</v>
      </c>
      <c r="C50" s="51">
        <v>0</v>
      </c>
      <c r="D50" s="51">
        <f>+SUM('[26]BALANZA COMPROBACION'!D112)</f>
        <v>0</v>
      </c>
      <c r="E50" s="51"/>
      <c r="F50" s="51" t="s">
        <v>101</v>
      </c>
      <c r="G50" s="51">
        <f>-'[26]BALANZA COMPROBACION'!G358</f>
        <v>0</v>
      </c>
      <c r="H50" s="52">
        <f>-'[26]BALANZA COMPROBACION'!D358</f>
        <v>0</v>
      </c>
    </row>
    <row r="51" spans="1:9" s="25" customFormat="1" ht="25.5" x14ac:dyDescent="0.2">
      <c r="B51" s="53" t="s">
        <v>102</v>
      </c>
      <c r="C51" s="51">
        <v>0</v>
      </c>
      <c r="D51" s="51">
        <f>+SUM('[26]BALANZA COMPROBACION'!D113:D116)</f>
        <v>0</v>
      </c>
      <c r="E51" s="51"/>
      <c r="F51" s="51" t="s">
        <v>103</v>
      </c>
      <c r="G51" s="51">
        <f>-'[26]BALANZA COMPROBACION'!G359</f>
        <v>0</v>
      </c>
      <c r="H51" s="52">
        <f>-'[26]BALANZA COMPROBACION'!D359</f>
        <v>0</v>
      </c>
    </row>
    <row r="52" spans="1:9" s="25" customFormat="1" x14ac:dyDescent="0.2">
      <c r="B52" s="50" t="s">
        <v>104</v>
      </c>
      <c r="C52" s="51">
        <v>0</v>
      </c>
      <c r="D52" s="51">
        <f>+SUM('[26]BALANZA COMPROBACION'!D117:D122)</f>
        <v>0</v>
      </c>
      <c r="E52" s="51"/>
      <c r="F52" s="51" t="s">
        <v>105</v>
      </c>
      <c r="G52" s="51">
        <f>-'[26]BALANZA COMPROBACION'!G360</f>
        <v>0</v>
      </c>
      <c r="H52" s="52">
        <f>-'[26]BALANZA COMPROBACION'!D360</f>
        <v>0</v>
      </c>
    </row>
    <row r="53" spans="1:9" x14ac:dyDescent="0.2">
      <c r="A53" s="57"/>
      <c r="B53" s="50"/>
      <c r="C53" s="51"/>
      <c r="D53" s="51"/>
      <c r="E53" s="51"/>
      <c r="F53" s="51"/>
      <c r="G53" s="51"/>
      <c r="H53" s="52"/>
    </row>
    <row r="54" spans="1:9" s="62" customFormat="1" x14ac:dyDescent="0.2">
      <c r="A54" s="57"/>
      <c r="B54" s="58"/>
      <c r="C54" s="59"/>
      <c r="D54" s="59"/>
      <c r="E54" s="59"/>
      <c r="F54" s="60"/>
      <c r="G54" s="59"/>
      <c r="H54" s="61"/>
      <c r="I54" s="25"/>
    </row>
    <row r="55" spans="1:9" x14ac:dyDescent="0.2">
      <c r="A55" s="57"/>
      <c r="B55" s="63"/>
      <c r="C55" s="51"/>
      <c r="D55" s="51"/>
      <c r="E55" s="51"/>
      <c r="F55" s="51"/>
      <c r="G55" s="51"/>
      <c r="H55" s="51"/>
    </row>
    <row r="56" spans="1:9" x14ac:dyDescent="0.2">
      <c r="B56" s="64"/>
      <c r="C56" s="64"/>
      <c r="D56" s="64"/>
      <c r="E56" s="64"/>
      <c r="F56" s="64"/>
      <c r="G56" s="64"/>
      <c r="H56" s="64"/>
    </row>
    <row r="57" spans="1:9" x14ac:dyDescent="0.2">
      <c r="B57" s="65"/>
      <c r="C57" s="65"/>
      <c r="D57" s="65"/>
      <c r="E57" s="65"/>
      <c r="F57" s="65"/>
      <c r="G57" s="65"/>
      <c r="H57" s="65"/>
    </row>
    <row r="58" spans="1:9" ht="11.25" customHeight="1" x14ac:dyDescent="0.2">
      <c r="B58" s="568"/>
      <c r="C58" s="568"/>
      <c r="D58" s="568"/>
      <c r="E58" s="568"/>
      <c r="F58" s="568"/>
      <c r="G58" s="568"/>
      <c r="H58" s="568"/>
    </row>
    <row r="59" spans="1:9" ht="11.25" customHeight="1" x14ac:dyDescent="0.2">
      <c r="B59" s="568" t="str">
        <f>+B3</f>
        <v>Estado de Situación Financiera Detallado-LDF</v>
      </c>
      <c r="C59" s="568"/>
      <c r="D59" s="568"/>
      <c r="E59" s="568"/>
      <c r="F59" s="568"/>
      <c r="G59" s="568"/>
      <c r="H59" s="568"/>
    </row>
    <row r="60" spans="1:9" ht="11.25" customHeight="1" x14ac:dyDescent="0.2">
      <c r="B60" s="568" t="str">
        <f>+B4</f>
        <v>Al 31 de diciembre del 2016 y al 31 de diciembre del 2017</v>
      </c>
      <c r="C60" s="568"/>
      <c r="D60" s="568"/>
      <c r="E60" s="568"/>
      <c r="F60" s="568"/>
      <c r="G60" s="568"/>
      <c r="H60" s="568"/>
    </row>
    <row r="61" spans="1:9" ht="11.25" customHeight="1" x14ac:dyDescent="0.2">
      <c r="B61" s="568" t="s">
        <v>17</v>
      </c>
      <c r="C61" s="568"/>
      <c r="D61" s="568"/>
      <c r="E61" s="568"/>
      <c r="F61" s="568"/>
      <c r="G61" s="568"/>
      <c r="H61" s="568"/>
    </row>
    <row r="62" spans="1:9" x14ac:dyDescent="0.2">
      <c r="B62" s="65"/>
      <c r="C62" s="65"/>
      <c r="D62" s="65"/>
      <c r="E62" s="65"/>
      <c r="F62" s="65"/>
      <c r="G62" s="65"/>
      <c r="H62" s="65"/>
    </row>
    <row r="63" spans="1:9" x14ac:dyDescent="0.2">
      <c r="B63" s="67" t="s">
        <v>18</v>
      </c>
      <c r="C63" s="574" t="str">
        <f>+[26]ENTE!D8</f>
        <v>Universidad Tecnológica de San Juan del Río</v>
      </c>
      <c r="D63" s="574"/>
      <c r="E63" s="574"/>
      <c r="F63" s="574"/>
      <c r="G63" s="65"/>
      <c r="H63" s="65"/>
    </row>
    <row r="64" spans="1:9" x14ac:dyDescent="0.2">
      <c r="B64" s="65"/>
      <c r="C64" s="65"/>
      <c r="D64" s="65"/>
      <c r="E64" s="65"/>
      <c r="F64" s="65"/>
      <c r="G64" s="65"/>
      <c r="H64" s="65"/>
    </row>
    <row r="65" spans="2:8" ht="42.75" customHeight="1" x14ac:dyDescent="0.2">
      <c r="B65" s="68" t="s">
        <v>28</v>
      </c>
      <c r="C65" s="69" t="str">
        <f>+C9</f>
        <v xml:space="preserve">2017 (d)
</v>
      </c>
      <c r="D65" s="70" t="str">
        <f>+D9</f>
        <v xml:space="preserve"> 2016 (e)
</v>
      </c>
      <c r="E65" s="70"/>
      <c r="F65" s="69" t="s">
        <v>28</v>
      </c>
      <c r="G65" s="69" t="str">
        <f>+G9</f>
        <v xml:space="preserve">2017 (d)
</v>
      </c>
      <c r="H65" s="71" t="str">
        <f>+H9</f>
        <v xml:space="preserve"> 2016 (e)
</v>
      </c>
    </row>
    <row r="66" spans="2:8" x14ac:dyDescent="0.2">
      <c r="B66" s="50"/>
      <c r="C66" s="51"/>
      <c r="D66" s="72"/>
      <c r="E66" s="72"/>
      <c r="F66" s="72"/>
      <c r="G66" s="72"/>
      <c r="H66" s="73"/>
    </row>
    <row r="67" spans="2:8" s="76" customFormat="1" x14ac:dyDescent="0.2">
      <c r="B67" s="74" t="s">
        <v>106</v>
      </c>
      <c r="C67" s="55">
        <f>+C16+C24+C32+C38++C44+C45+C48</f>
        <v>15750226.849999998</v>
      </c>
      <c r="D67" s="55">
        <f>+D16+D24+D32+D38++D44+D45+D48</f>
        <v>15766579.529999999</v>
      </c>
      <c r="E67" s="55"/>
      <c r="F67" s="75" t="s">
        <v>107</v>
      </c>
      <c r="G67" s="55">
        <f>+G16+G26+G30+G33++G34+G38+G45+G49</f>
        <v>4670337.6899999995</v>
      </c>
      <c r="H67" s="56">
        <f>+H16+H26+H30+H33++H34+H38+H45+H49</f>
        <v>4466417.32</v>
      </c>
    </row>
    <row r="68" spans="2:8" s="76" customFormat="1" x14ac:dyDescent="0.2">
      <c r="B68" s="74"/>
      <c r="C68" s="55"/>
      <c r="D68" s="55"/>
      <c r="E68" s="55"/>
      <c r="F68" s="75"/>
      <c r="G68" s="55"/>
      <c r="H68" s="56"/>
    </row>
    <row r="69" spans="2:8" s="76" customFormat="1" x14ac:dyDescent="0.2">
      <c r="B69" s="77" t="s">
        <v>22</v>
      </c>
      <c r="C69" s="55"/>
      <c r="D69" s="55"/>
      <c r="E69" s="55"/>
      <c r="F69" s="78" t="s">
        <v>23</v>
      </c>
      <c r="G69" s="43"/>
      <c r="H69" s="45"/>
    </row>
    <row r="70" spans="2:8" s="76" customFormat="1" x14ac:dyDescent="0.2">
      <c r="B70" s="77"/>
      <c r="C70" s="55"/>
      <c r="D70" s="55"/>
      <c r="E70" s="55"/>
      <c r="F70" s="78"/>
      <c r="G70" s="43"/>
      <c r="H70" s="45"/>
    </row>
    <row r="71" spans="2:8" s="76" customFormat="1" x14ac:dyDescent="0.2">
      <c r="B71" s="46" t="s">
        <v>108</v>
      </c>
      <c r="C71" s="55">
        <f>+SUM('[26]BALANZA COMPROBACION'!G123:G140)</f>
        <v>0</v>
      </c>
      <c r="D71" s="55">
        <v>0.09</v>
      </c>
      <c r="E71" s="55"/>
      <c r="F71" s="48" t="s">
        <v>109</v>
      </c>
      <c r="G71" s="55">
        <v>0</v>
      </c>
      <c r="H71" s="56">
        <f>-SUM('[26]BALANZA COMPROBACION'!D361:D365)</f>
        <v>0</v>
      </c>
    </row>
    <row r="72" spans="2:8" s="76" customFormat="1" x14ac:dyDescent="0.2">
      <c r="B72" s="74" t="s">
        <v>110</v>
      </c>
      <c r="C72" s="55">
        <f>+SUM('[26]BALANZA COMPROBACION'!G141:G152)</f>
        <v>0</v>
      </c>
      <c r="D72" s="55">
        <f>+SUM('[26]BALANZA COMPROBACION'!D141:D152)</f>
        <v>0</v>
      </c>
      <c r="E72" s="55"/>
      <c r="F72" s="79" t="s">
        <v>111</v>
      </c>
      <c r="G72" s="55">
        <v>0</v>
      </c>
      <c r="H72" s="56">
        <f>-SUM('[26]BALANZA COMPROBACION'!D366:D371)</f>
        <v>0</v>
      </c>
    </row>
    <row r="73" spans="2:8" s="76" customFormat="1" ht="25.5" x14ac:dyDescent="0.2">
      <c r="B73" s="46" t="s">
        <v>112</v>
      </c>
      <c r="C73" s="55">
        <v>240847894.00999999</v>
      </c>
      <c r="D73" s="55">
        <v>222712740.84</v>
      </c>
      <c r="E73" s="55"/>
      <c r="F73" s="48" t="s">
        <v>113</v>
      </c>
      <c r="G73" s="55">
        <v>0</v>
      </c>
      <c r="H73" s="56">
        <f>-SUM('[26]BALANZA COMPROBACION'!D372:D377)</f>
        <v>0</v>
      </c>
    </row>
    <row r="74" spans="2:8" s="76" customFormat="1" x14ac:dyDescent="0.2">
      <c r="B74" s="74" t="s">
        <v>114</v>
      </c>
      <c r="C74" s="55">
        <v>97288264.980000004</v>
      </c>
      <c r="D74" s="55">
        <v>88304004.739999995</v>
      </c>
      <c r="E74" s="55"/>
      <c r="F74" s="79" t="s">
        <v>115</v>
      </c>
      <c r="G74" s="55">
        <v>0</v>
      </c>
      <c r="H74" s="56">
        <f>-SUM('[26]BALANZA COMPROBACION'!D378:D380)</f>
        <v>0</v>
      </c>
    </row>
    <row r="75" spans="2:8" s="76" customFormat="1" x14ac:dyDescent="0.2">
      <c r="B75" s="74" t="s">
        <v>116</v>
      </c>
      <c r="C75" s="55">
        <v>1023682.6</v>
      </c>
      <c r="D75" s="55">
        <v>1023682.6</v>
      </c>
      <c r="E75" s="55"/>
      <c r="F75" s="79" t="s">
        <v>117</v>
      </c>
      <c r="G75" s="55">
        <v>0</v>
      </c>
      <c r="H75" s="56">
        <f>-SUM('[26]BALANZA COMPROBACION'!D381:D387)</f>
        <v>0</v>
      </c>
    </row>
    <row r="76" spans="2:8" s="76" customFormat="1" x14ac:dyDescent="0.2">
      <c r="B76" s="74" t="s">
        <v>118</v>
      </c>
      <c r="C76" s="55">
        <v>-14730371.42</v>
      </c>
      <c r="D76" s="55">
        <v>-8773893.4700000007</v>
      </c>
      <c r="E76" s="55"/>
      <c r="F76" s="79" t="s">
        <v>119</v>
      </c>
      <c r="G76" s="55">
        <v>0</v>
      </c>
      <c r="H76" s="56">
        <v>0</v>
      </c>
    </row>
    <row r="77" spans="2:8" s="76" customFormat="1" x14ac:dyDescent="0.2">
      <c r="B77" s="74" t="s">
        <v>120</v>
      </c>
      <c r="C77" s="55">
        <v>51865.8</v>
      </c>
      <c r="D77" s="55">
        <v>51865.8</v>
      </c>
      <c r="E77" s="55"/>
      <c r="F77" s="80"/>
      <c r="G77" s="55"/>
      <c r="H77" s="56"/>
    </row>
    <row r="78" spans="2:8" s="76" customFormat="1" ht="25.5" x14ac:dyDescent="0.2">
      <c r="B78" s="54" t="s">
        <v>121</v>
      </c>
      <c r="C78" s="55">
        <f>+SUM('[26]BALANZA COMPROBACION'!G269:G280)</f>
        <v>0</v>
      </c>
      <c r="D78" s="55">
        <f>+SUM('[26]BALANZA COMPROBACION'!D269:D280)</f>
        <v>0</v>
      </c>
      <c r="E78" s="55"/>
      <c r="F78" s="75" t="s">
        <v>122</v>
      </c>
      <c r="G78" s="55">
        <v>0</v>
      </c>
      <c r="H78" s="56">
        <f>SUM(H71:H76)</f>
        <v>0</v>
      </c>
    </row>
    <row r="79" spans="2:8" s="76" customFormat="1" x14ac:dyDescent="0.2">
      <c r="B79" s="74" t="s">
        <v>123</v>
      </c>
      <c r="C79" s="55">
        <f>+SUM('[26]BALANZA COMPROBACION'!G281:G285)</f>
        <v>0</v>
      </c>
      <c r="D79" s="55">
        <f>+SUM('[26]BALANZA COMPROBACION'!D281:D285)</f>
        <v>0</v>
      </c>
      <c r="E79" s="55"/>
      <c r="F79" s="80"/>
      <c r="G79" s="55"/>
      <c r="H79" s="56"/>
    </row>
    <row r="80" spans="2:8" s="76" customFormat="1" x14ac:dyDescent="0.2">
      <c r="B80" s="50"/>
      <c r="C80" s="55"/>
      <c r="D80" s="55"/>
      <c r="E80" s="55"/>
      <c r="F80" s="78" t="s">
        <v>124</v>
      </c>
      <c r="G80" s="55">
        <f>+G67+G78</f>
        <v>4670337.6899999995</v>
      </c>
      <c r="H80" s="56">
        <f>+H67+H78</f>
        <v>4466417.32</v>
      </c>
    </row>
    <row r="81" spans="2:8" s="76" customFormat="1" x14ac:dyDescent="0.2">
      <c r="B81" s="74" t="s">
        <v>125</v>
      </c>
      <c r="C81" s="55">
        <f>SUM(C71:C79)</f>
        <v>324481335.97000003</v>
      </c>
      <c r="D81" s="55">
        <f>SUM(D71:D79)</f>
        <v>303318400.60000002</v>
      </c>
      <c r="E81" s="55"/>
      <c r="F81" s="80"/>
      <c r="G81" s="55"/>
      <c r="H81" s="56"/>
    </row>
    <row r="82" spans="2:8" s="76" customFormat="1" x14ac:dyDescent="0.2">
      <c r="B82" s="50"/>
      <c r="C82" s="55"/>
      <c r="D82" s="55"/>
      <c r="E82" s="55"/>
      <c r="F82" s="75" t="s">
        <v>126</v>
      </c>
      <c r="G82" s="55"/>
      <c r="H82" s="56"/>
    </row>
    <row r="83" spans="2:8" s="76" customFormat="1" x14ac:dyDescent="0.2">
      <c r="B83" s="77" t="s">
        <v>127</v>
      </c>
      <c r="C83" s="55">
        <f>+C67+C81</f>
        <v>340231562.82000005</v>
      </c>
      <c r="D83" s="55">
        <f>+D67+D81</f>
        <v>319084980.13</v>
      </c>
      <c r="E83" s="55"/>
      <c r="F83" s="72"/>
      <c r="G83" s="55"/>
      <c r="H83" s="56"/>
    </row>
    <row r="84" spans="2:8" s="76" customFormat="1" x14ac:dyDescent="0.2">
      <c r="B84" s="50"/>
      <c r="C84" s="55"/>
      <c r="D84" s="80"/>
      <c r="E84" s="80"/>
      <c r="F84" s="44" t="s">
        <v>128</v>
      </c>
      <c r="G84" s="55">
        <f>SUM(G86:G88)</f>
        <v>196145270.53999999</v>
      </c>
      <c r="H84" s="56">
        <f>SUM(H86:H88)</f>
        <v>178010117.37</v>
      </c>
    </row>
    <row r="85" spans="2:8" s="76" customFormat="1" x14ac:dyDescent="0.2">
      <c r="B85" s="50"/>
      <c r="C85" s="55"/>
      <c r="D85" s="80"/>
      <c r="E85" s="80"/>
      <c r="F85" s="44"/>
      <c r="G85" s="55"/>
      <c r="H85" s="56"/>
    </row>
    <row r="86" spans="2:8" s="76" customFormat="1" x14ac:dyDescent="0.2">
      <c r="B86" s="50"/>
      <c r="C86" s="80"/>
      <c r="D86" s="80"/>
      <c r="E86" s="80"/>
      <c r="F86" s="79" t="s">
        <v>129</v>
      </c>
      <c r="G86" s="55">
        <v>196145270.53999999</v>
      </c>
      <c r="H86" s="56">
        <f>-SUM('[26]BALANZA COMPROBACION'!D392:D396)</f>
        <v>178010117.37</v>
      </c>
    </row>
    <row r="87" spans="2:8" s="76" customFormat="1" x14ac:dyDescent="0.2">
      <c r="B87" s="50"/>
      <c r="C87" s="80"/>
      <c r="D87" s="80"/>
      <c r="E87" s="80"/>
      <c r="F87" s="79" t="s">
        <v>130</v>
      </c>
      <c r="G87" s="55">
        <f>-SUM('[26]BALANZA COMPROBACION'!G397:G400)</f>
        <v>0</v>
      </c>
      <c r="H87" s="56">
        <f>-SUM('[26]BALANZA COMPROBACION'!D397:D400)</f>
        <v>0</v>
      </c>
    </row>
    <row r="88" spans="2:8" s="76" customFormat="1" x14ac:dyDescent="0.2">
      <c r="B88" s="50"/>
      <c r="C88" s="80"/>
      <c r="D88" s="80"/>
      <c r="E88" s="80"/>
      <c r="F88" s="48" t="s">
        <v>131</v>
      </c>
      <c r="G88" s="55">
        <f>-SUM('[26]BALANZA COMPROBACION'!G401:G403)</f>
        <v>0</v>
      </c>
      <c r="H88" s="56">
        <f>-SUM('[26]BALANZA COMPROBACION'!D401:D403)</f>
        <v>0</v>
      </c>
    </row>
    <row r="89" spans="2:8" s="76" customFormat="1" x14ac:dyDescent="0.2">
      <c r="B89" s="50"/>
      <c r="C89" s="80"/>
      <c r="D89" s="80"/>
      <c r="E89" s="80"/>
      <c r="F89" s="79"/>
      <c r="G89" s="55"/>
      <c r="H89" s="56"/>
    </row>
    <row r="90" spans="2:8" s="76" customFormat="1" x14ac:dyDescent="0.2">
      <c r="B90" s="81"/>
      <c r="C90" s="72"/>
      <c r="D90" s="72"/>
      <c r="E90" s="72"/>
      <c r="F90" s="44" t="s">
        <v>132</v>
      </c>
      <c r="G90" s="55">
        <f>SUM(G92:G96)</f>
        <v>139415954.59</v>
      </c>
      <c r="H90" s="56">
        <f>SUM(H92:H96)</f>
        <v>136608445.44</v>
      </c>
    </row>
    <row r="91" spans="2:8" s="76" customFormat="1" x14ac:dyDescent="0.2">
      <c r="B91" s="81"/>
      <c r="C91" s="72"/>
      <c r="D91" s="72"/>
      <c r="E91" s="72"/>
      <c r="F91" s="75"/>
      <c r="G91" s="55"/>
      <c r="H91" s="56"/>
    </row>
    <row r="92" spans="2:8" s="76" customFormat="1" x14ac:dyDescent="0.2">
      <c r="B92" s="53"/>
      <c r="C92" s="80"/>
      <c r="D92" s="80"/>
      <c r="E92" s="80"/>
      <c r="F92" s="48" t="s">
        <v>133</v>
      </c>
      <c r="G92" s="55">
        <f>+[27]EA2!J54</f>
        <v>2896209.150000006</v>
      </c>
      <c r="H92" s="56">
        <f>+[27]EA2!K54</f>
        <v>2328775.9399999827</v>
      </c>
    </row>
    <row r="93" spans="2:8" s="76" customFormat="1" x14ac:dyDescent="0.2">
      <c r="B93" s="50"/>
      <c r="C93" s="80"/>
      <c r="D93" s="80"/>
      <c r="E93" s="80"/>
      <c r="F93" s="48" t="s">
        <v>134</v>
      </c>
      <c r="G93" s="55">
        <v>38653788.18</v>
      </c>
      <c r="H93" s="56">
        <v>36413712.240000002</v>
      </c>
    </row>
    <row r="94" spans="2:8" s="76" customFormat="1" x14ac:dyDescent="0.2">
      <c r="B94" s="50"/>
      <c r="C94" s="80"/>
      <c r="D94" s="80"/>
      <c r="E94" s="80"/>
      <c r="F94" s="79" t="s">
        <v>135</v>
      </c>
      <c r="G94" s="55">
        <v>97865957.260000005</v>
      </c>
      <c r="H94" s="56">
        <v>97865957.260000005</v>
      </c>
    </row>
    <row r="95" spans="2:8" s="76" customFormat="1" x14ac:dyDescent="0.2">
      <c r="B95" s="50"/>
      <c r="C95" s="80"/>
      <c r="D95" s="80"/>
      <c r="E95" s="80"/>
      <c r="F95" s="79" t="s">
        <v>136</v>
      </c>
      <c r="G95" s="55">
        <f>-SUM('[26]BALANZA COMPROBACION'!G411:G413)</f>
        <v>0</v>
      </c>
      <c r="H95" s="56">
        <f>-SUM('[26]BALANZA COMPROBACION'!D411:D413)</f>
        <v>0</v>
      </c>
    </row>
    <row r="96" spans="2:8" s="76" customFormat="1" x14ac:dyDescent="0.2">
      <c r="B96" s="50"/>
      <c r="C96" s="80"/>
      <c r="D96" s="80"/>
      <c r="E96" s="80"/>
      <c r="F96" s="79" t="s">
        <v>137</v>
      </c>
      <c r="G96" s="55">
        <f>-SUM('[26]BALANZA COMPROBACION'!G414:G415)</f>
        <v>0</v>
      </c>
      <c r="H96" s="56">
        <f>-SUM('[26]BALANZA COMPROBACION'!D414:D415)</f>
        <v>0</v>
      </c>
    </row>
    <row r="97" spans="1:9" s="76" customFormat="1" x14ac:dyDescent="0.2">
      <c r="B97" s="81"/>
      <c r="C97" s="43"/>
      <c r="D97" s="43"/>
      <c r="E97" s="43"/>
      <c r="F97" s="55"/>
      <c r="G97" s="55"/>
      <c r="H97" s="56"/>
    </row>
    <row r="98" spans="1:9" s="76" customFormat="1" x14ac:dyDescent="0.2">
      <c r="B98" s="50"/>
      <c r="C98" s="80"/>
      <c r="D98" s="80"/>
      <c r="E98" s="80"/>
      <c r="F98" s="44" t="s">
        <v>138</v>
      </c>
      <c r="G98" s="55">
        <f>-G100-G101</f>
        <v>0</v>
      </c>
      <c r="H98" s="56">
        <f>-H100-H101</f>
        <v>0</v>
      </c>
    </row>
    <row r="99" spans="1:9" s="76" customFormat="1" x14ac:dyDescent="0.2">
      <c r="B99" s="50"/>
      <c r="C99" s="80"/>
      <c r="D99" s="80"/>
      <c r="E99" s="80"/>
      <c r="F99" s="75"/>
      <c r="G99" s="55"/>
      <c r="H99" s="56"/>
    </row>
    <row r="100" spans="1:9" s="76" customFormat="1" x14ac:dyDescent="0.2">
      <c r="B100" s="50"/>
      <c r="C100" s="80"/>
      <c r="D100" s="80"/>
      <c r="E100" s="80"/>
      <c r="F100" s="79" t="s">
        <v>139</v>
      </c>
      <c r="G100" s="55">
        <f>-SUM('[26]BALANZA COMPROBACION'!G416)</f>
        <v>0</v>
      </c>
      <c r="H100" s="56">
        <f>-SUM('[26]BALANZA COMPROBACION'!D416)</f>
        <v>0</v>
      </c>
    </row>
    <row r="101" spans="1:9" s="76" customFormat="1" x14ac:dyDescent="0.2">
      <c r="B101" s="50"/>
      <c r="C101" s="80"/>
      <c r="D101" s="80"/>
      <c r="E101" s="80"/>
      <c r="F101" s="79" t="s">
        <v>140</v>
      </c>
      <c r="G101" s="55">
        <f>-SUM('[26]BALANZA COMPROBACION'!G417)</f>
        <v>0</v>
      </c>
      <c r="H101" s="56">
        <f>-SUM('[26]BALANZA COMPROBACION'!D417)</f>
        <v>0</v>
      </c>
    </row>
    <row r="102" spans="1:9" s="76" customFormat="1" x14ac:dyDescent="0.2">
      <c r="B102" s="50"/>
      <c r="C102" s="80"/>
      <c r="D102" s="80"/>
      <c r="E102" s="80"/>
      <c r="F102" s="80"/>
      <c r="G102" s="55"/>
      <c r="H102" s="56"/>
    </row>
    <row r="103" spans="1:9" s="76" customFormat="1" x14ac:dyDescent="0.2">
      <c r="B103" s="50"/>
      <c r="C103" s="80"/>
      <c r="D103" s="80"/>
      <c r="E103" s="80"/>
      <c r="F103" s="75" t="s">
        <v>141</v>
      </c>
      <c r="G103" s="55">
        <f>+G84+G90+G98</f>
        <v>335561225.13</v>
      </c>
      <c r="H103" s="56">
        <f>+H84+H90+H98</f>
        <v>314618562.81</v>
      </c>
    </row>
    <row r="104" spans="1:9" s="76" customFormat="1" x14ac:dyDescent="0.2">
      <c r="B104" s="81"/>
      <c r="C104" s="43"/>
      <c r="D104" s="43"/>
      <c r="E104" s="43"/>
      <c r="F104" s="80"/>
      <c r="G104" s="55"/>
      <c r="H104" s="56"/>
    </row>
    <row r="105" spans="1:9" s="76" customFormat="1" ht="25.5" x14ac:dyDescent="0.2">
      <c r="B105" s="81"/>
      <c r="C105" s="43"/>
      <c r="D105" s="43"/>
      <c r="E105" s="43"/>
      <c r="F105" s="48" t="s">
        <v>142</v>
      </c>
      <c r="G105" s="55">
        <f>+G80+G103</f>
        <v>340231562.81999999</v>
      </c>
      <c r="H105" s="56">
        <f>+H80+H103</f>
        <v>319084980.13</v>
      </c>
    </row>
    <row r="106" spans="1:9" s="83" customFormat="1" x14ac:dyDescent="0.2">
      <c r="A106" s="76"/>
      <c r="B106" s="50"/>
      <c r="C106" s="80"/>
      <c r="D106" s="80"/>
      <c r="E106" s="80"/>
      <c r="F106" s="80"/>
      <c r="G106" s="80"/>
      <c r="H106" s="82"/>
      <c r="I106" s="76"/>
    </row>
    <row r="107" spans="1:9" s="83" customFormat="1" x14ac:dyDescent="0.2">
      <c r="A107" s="76"/>
      <c r="B107" s="84"/>
      <c r="C107" s="85"/>
      <c r="D107" s="85"/>
      <c r="E107" s="85"/>
      <c r="F107" s="85"/>
      <c r="G107" s="85"/>
      <c r="H107" s="86"/>
      <c r="I107" s="76"/>
    </row>
    <row r="108" spans="1:9" x14ac:dyDescent="0.2">
      <c r="B108" s="87"/>
      <c r="C108" s="88"/>
      <c r="D108" s="88"/>
      <c r="E108" s="88"/>
      <c r="F108" s="88"/>
      <c r="G108" s="88"/>
      <c r="H108" s="89"/>
    </row>
    <row r="109" spans="1:9" x14ac:dyDescent="0.2">
      <c r="B109" s="575" t="s">
        <v>24</v>
      </c>
      <c r="C109" s="575"/>
      <c r="D109" s="575"/>
      <c r="E109" s="575"/>
      <c r="F109" s="575"/>
      <c r="G109" s="575"/>
      <c r="H109" s="6"/>
      <c r="I109" s="6"/>
    </row>
    <row r="110" spans="1:9" x14ac:dyDescent="0.2">
      <c r="B110" s="6"/>
      <c r="C110" s="4"/>
      <c r="D110" s="9"/>
      <c r="E110" s="9"/>
      <c r="F110" s="3"/>
      <c r="G110" s="10"/>
      <c r="H110" s="9"/>
      <c r="I110" s="9"/>
    </row>
    <row r="111" spans="1:9" x14ac:dyDescent="0.2">
      <c r="B111" s="6"/>
      <c r="C111" s="4"/>
      <c r="D111" s="9"/>
      <c r="E111" s="9"/>
      <c r="F111" s="3"/>
      <c r="G111" s="10"/>
      <c r="H111" s="9"/>
      <c r="I111" s="9"/>
    </row>
    <row r="112" spans="1:9" x14ac:dyDescent="0.2">
      <c r="B112" s="6"/>
      <c r="C112" s="4"/>
      <c r="D112" s="9"/>
      <c r="E112" s="9"/>
      <c r="F112" s="3"/>
      <c r="G112" s="10"/>
      <c r="H112" s="9"/>
      <c r="I112" s="9"/>
    </row>
    <row r="113" spans="1:9" x14ac:dyDescent="0.2">
      <c r="B113" s="6"/>
      <c r="C113" s="4"/>
      <c r="D113" s="9"/>
      <c r="E113" s="9"/>
      <c r="F113" s="3"/>
      <c r="G113" s="10"/>
      <c r="H113" s="9"/>
      <c r="I113" s="9"/>
    </row>
    <row r="114" spans="1:9" x14ac:dyDescent="0.2">
      <c r="B114" s="6"/>
      <c r="C114" s="4"/>
      <c r="D114" s="9"/>
      <c r="E114" s="9"/>
      <c r="F114" s="3"/>
      <c r="G114" s="10"/>
      <c r="H114" s="9"/>
      <c r="I114" s="9"/>
    </row>
    <row r="115" spans="1:9" x14ac:dyDescent="0.2">
      <c r="B115" s="6"/>
      <c r="C115" s="4"/>
      <c r="D115" s="9"/>
      <c r="E115" s="9"/>
      <c r="F115" s="3"/>
      <c r="G115" s="10"/>
      <c r="H115" s="9"/>
      <c r="I115" s="9"/>
    </row>
    <row r="116" spans="1:9" x14ac:dyDescent="0.2">
      <c r="B116" s="6"/>
      <c r="C116" s="4"/>
      <c r="D116" s="9"/>
      <c r="E116" s="9"/>
      <c r="F116" s="3"/>
      <c r="G116" s="10"/>
      <c r="H116" s="9"/>
      <c r="I116" s="9"/>
    </row>
    <row r="117" spans="1:9" x14ac:dyDescent="0.2">
      <c r="B117" s="6"/>
      <c r="C117" s="4"/>
      <c r="D117" s="9"/>
      <c r="E117" s="9"/>
      <c r="F117" s="3"/>
      <c r="G117" s="10"/>
      <c r="H117" s="9"/>
      <c r="I117" s="9"/>
    </row>
    <row r="118" spans="1:9" x14ac:dyDescent="0.2">
      <c r="A118" s="90"/>
      <c r="B118" s="576" t="str">
        <f>+[26]ENTE!D10</f>
        <v>M.A.P. BIBIANA RODRÍGUEZ MONTES</v>
      </c>
      <c r="C118" s="576"/>
      <c r="D118" s="576"/>
      <c r="E118" s="91"/>
      <c r="F118" s="573" t="str">
        <f>+[26]ENTE!D14</f>
        <v>M. EN A. GONZALO FERREIRA MARTÍNEZ</v>
      </c>
      <c r="G118" s="573"/>
      <c r="H118" s="573"/>
      <c r="I118" s="573"/>
    </row>
    <row r="119" spans="1:9" x14ac:dyDescent="0.2">
      <c r="A119" s="90"/>
      <c r="B119" s="573" t="str">
        <f>+[26]ENTE!D12</f>
        <v>RECTORA</v>
      </c>
      <c r="C119" s="573"/>
      <c r="D119" s="573"/>
      <c r="E119" s="18"/>
      <c r="F119" s="573" t="str">
        <f>+[26]ENTE!D16</f>
        <v>DIRECTOR DE ADMINISTRACIÓN Y FINANZAS</v>
      </c>
      <c r="G119" s="573"/>
      <c r="H119" s="573"/>
      <c r="I119" s="573"/>
    </row>
    <row r="120" spans="1:9" x14ac:dyDescent="0.2">
      <c r="B120" s="7"/>
      <c r="C120" s="7"/>
      <c r="D120" s="8"/>
      <c r="E120" s="8"/>
      <c r="F120" s="7"/>
      <c r="G120" s="7"/>
      <c r="H120" s="7"/>
      <c r="I120" s="7"/>
    </row>
    <row r="121" spans="1:9" x14ac:dyDescent="0.2">
      <c r="B121" s="57"/>
      <c r="C121" s="57"/>
      <c r="D121" s="57"/>
      <c r="E121" s="57"/>
      <c r="F121" s="57"/>
      <c r="G121" s="57"/>
      <c r="H121" s="57"/>
    </row>
    <row r="122" spans="1:9" x14ac:dyDescent="0.2">
      <c r="B122" s="57"/>
      <c r="C122" s="57"/>
      <c r="D122" s="57"/>
      <c r="E122" s="57"/>
      <c r="F122" s="57"/>
      <c r="G122" s="57"/>
      <c r="H122" s="57"/>
    </row>
  </sheetData>
  <sheetProtection selectLockedCells="1"/>
  <mergeCells count="15">
    <mergeCell ref="B119:D119"/>
    <mergeCell ref="F119:I119"/>
    <mergeCell ref="B59:H59"/>
    <mergeCell ref="B60:H60"/>
    <mergeCell ref="B61:H61"/>
    <mergeCell ref="C63:F63"/>
    <mergeCell ref="B109:G109"/>
    <mergeCell ref="B118:D118"/>
    <mergeCell ref="F118:I118"/>
    <mergeCell ref="B58:H58"/>
    <mergeCell ref="B2:H2"/>
    <mergeCell ref="B3:H3"/>
    <mergeCell ref="B4:H4"/>
    <mergeCell ref="B5:H5"/>
    <mergeCell ref="C7:F7"/>
  </mergeCells>
  <printOptions horizontalCentered="1"/>
  <pageMargins left="0.11811023622047245" right="0.11811023622047245" top="0.35433070866141736" bottom="0.55118110236220474" header="0" footer="0"/>
  <pageSetup scale="63" orientation="landscape" r:id="rId1"/>
  <headerFooter>
    <oddFooter xml:space="preserve">&amp;R&amp;"-,Negrita"&amp;14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5" zoomScaleNormal="100" workbookViewId="0">
      <selection activeCell="A25" sqref="A25"/>
    </sheetView>
  </sheetViews>
  <sheetFormatPr baseColWidth="10" defaultRowHeight="15" x14ac:dyDescent="0.25"/>
  <cols>
    <col min="1" max="1" width="45.28515625" bestFit="1" customWidth="1"/>
    <col min="2" max="2" width="15.28515625" customWidth="1"/>
    <col min="3" max="3" width="15.7109375" customWidth="1"/>
    <col min="4" max="5" width="15.140625" customWidth="1"/>
    <col min="6" max="7" width="14.85546875" customWidth="1"/>
  </cols>
  <sheetData>
    <row r="1" spans="1:7" ht="20.25" customHeight="1" x14ac:dyDescent="0.25">
      <c r="A1" s="695" t="s">
        <v>579</v>
      </c>
      <c r="B1" s="696"/>
      <c r="C1" s="696"/>
      <c r="D1" s="696"/>
      <c r="E1" s="696"/>
      <c r="F1" s="696"/>
      <c r="G1" s="697"/>
    </row>
    <row r="2" spans="1:7" x14ac:dyDescent="0.25">
      <c r="A2" s="698" t="s">
        <v>580</v>
      </c>
      <c r="B2" s="699"/>
      <c r="C2" s="699"/>
      <c r="D2" s="699"/>
      <c r="E2" s="699"/>
      <c r="F2" s="699"/>
      <c r="G2" s="700"/>
    </row>
    <row r="3" spans="1:7" x14ac:dyDescent="0.25">
      <c r="A3" s="698" t="s">
        <v>581</v>
      </c>
      <c r="B3" s="699"/>
      <c r="C3" s="699"/>
      <c r="D3" s="699"/>
      <c r="E3" s="699"/>
      <c r="F3" s="699"/>
      <c r="G3" s="700"/>
    </row>
    <row r="4" spans="1:7" x14ac:dyDescent="0.25">
      <c r="A4" s="701" t="s">
        <v>582</v>
      </c>
      <c r="B4" s="702"/>
      <c r="C4" s="702"/>
      <c r="D4" s="702"/>
      <c r="E4" s="702"/>
      <c r="F4" s="702"/>
      <c r="G4" s="703"/>
    </row>
    <row r="5" spans="1:7" ht="25.5" customHeight="1" x14ac:dyDescent="0.25">
      <c r="A5" s="466" t="s">
        <v>220</v>
      </c>
      <c r="B5" s="467">
        <v>2017</v>
      </c>
      <c r="C5" s="467">
        <v>2018</v>
      </c>
      <c r="D5" s="467">
        <v>2019</v>
      </c>
      <c r="E5" s="467">
        <v>2020</v>
      </c>
      <c r="F5" s="467">
        <v>2021</v>
      </c>
      <c r="G5" s="467">
        <v>2022</v>
      </c>
    </row>
    <row r="6" spans="1:7" s="1" customFormat="1" x14ac:dyDescent="0.25">
      <c r="A6" s="468" t="s">
        <v>192</v>
      </c>
      <c r="B6" s="469">
        <f>SUM(B7:B18)</f>
        <v>22829288</v>
      </c>
      <c r="C6" s="469">
        <f t="shared" ref="C6:G6" si="0">SUM(C7:C18)</f>
        <v>24204080</v>
      </c>
      <c r="D6" s="469">
        <f t="shared" si="0"/>
        <v>25661662</v>
      </c>
      <c r="E6" s="469">
        <f t="shared" si="0"/>
        <v>27207021</v>
      </c>
      <c r="F6" s="469">
        <f t="shared" si="0"/>
        <v>28845443</v>
      </c>
      <c r="G6" s="469">
        <f t="shared" si="0"/>
        <v>30582531</v>
      </c>
    </row>
    <row r="7" spans="1:7" s="1" customFormat="1" x14ac:dyDescent="0.25">
      <c r="A7" s="470" t="s">
        <v>193</v>
      </c>
      <c r="B7" s="175"/>
      <c r="C7" s="175"/>
      <c r="D7" s="175"/>
      <c r="E7" s="175"/>
      <c r="F7" s="175"/>
      <c r="G7" s="471"/>
    </row>
    <row r="8" spans="1:7" s="1" customFormat="1" x14ac:dyDescent="0.25">
      <c r="A8" s="470" t="s">
        <v>194</v>
      </c>
      <c r="B8" s="175"/>
      <c r="C8" s="175"/>
      <c r="D8" s="175"/>
      <c r="E8" s="175"/>
      <c r="F8" s="175"/>
      <c r="G8" s="471"/>
    </row>
    <row r="9" spans="1:7" s="1" customFormat="1" x14ac:dyDescent="0.25">
      <c r="A9" s="470" t="s">
        <v>195</v>
      </c>
      <c r="B9" s="175"/>
      <c r="C9" s="175"/>
      <c r="D9" s="175"/>
      <c r="E9" s="175"/>
      <c r="F9" s="175"/>
      <c r="G9" s="471"/>
    </row>
    <row r="10" spans="1:7" s="1" customFormat="1" x14ac:dyDescent="0.25">
      <c r="A10" s="470" t="s">
        <v>196</v>
      </c>
      <c r="B10" s="175"/>
      <c r="C10" s="175"/>
      <c r="D10" s="175"/>
      <c r="E10" s="175"/>
      <c r="F10" s="175"/>
      <c r="G10" s="471"/>
    </row>
    <row r="11" spans="1:7" s="1" customFormat="1" x14ac:dyDescent="0.25">
      <c r="A11" s="470" t="s">
        <v>197</v>
      </c>
      <c r="B11" s="175"/>
      <c r="C11" s="175"/>
      <c r="D11" s="175"/>
      <c r="E11" s="175"/>
      <c r="F11" s="175"/>
      <c r="G11" s="471"/>
    </row>
    <row r="12" spans="1:7" s="1" customFormat="1" x14ac:dyDescent="0.25">
      <c r="A12" s="470" t="s">
        <v>198</v>
      </c>
      <c r="B12" s="175"/>
      <c r="C12" s="175"/>
      <c r="D12" s="175"/>
      <c r="E12" s="175"/>
      <c r="F12" s="175"/>
      <c r="G12" s="175"/>
    </row>
    <row r="13" spans="1:7" s="1" customFormat="1" x14ac:dyDescent="0.25">
      <c r="A13" s="470" t="s">
        <v>199</v>
      </c>
      <c r="B13" s="472">
        <v>22829288</v>
      </c>
      <c r="C13" s="472">
        <v>24204080</v>
      </c>
      <c r="D13" s="473">
        <v>25661662</v>
      </c>
      <c r="E13" s="473">
        <v>27207021</v>
      </c>
      <c r="F13" s="473">
        <v>28845443</v>
      </c>
      <c r="G13" s="473">
        <v>30582531</v>
      </c>
    </row>
    <row r="14" spans="1:7" s="1" customFormat="1" x14ac:dyDescent="0.25">
      <c r="A14" s="470" t="s">
        <v>200</v>
      </c>
      <c r="B14" s="175"/>
      <c r="C14" s="175"/>
      <c r="D14" s="175"/>
      <c r="E14" s="175"/>
      <c r="F14" s="175"/>
      <c r="G14" s="471"/>
    </row>
    <row r="15" spans="1:7" s="1" customFormat="1" x14ac:dyDescent="0.25">
      <c r="A15" s="470" t="s">
        <v>201</v>
      </c>
      <c r="B15" s="175"/>
      <c r="C15" s="175"/>
      <c r="D15" s="175"/>
      <c r="E15" s="175"/>
      <c r="F15" s="175"/>
      <c r="G15" s="471"/>
    </row>
    <row r="16" spans="1:7" s="1" customFormat="1" x14ac:dyDescent="0.25">
      <c r="A16" s="470" t="s">
        <v>202</v>
      </c>
      <c r="B16" s="175"/>
      <c r="C16" s="175"/>
      <c r="D16" s="175"/>
      <c r="E16" s="175"/>
      <c r="F16" s="175"/>
      <c r="G16" s="471"/>
    </row>
    <row r="17" spans="1:7" s="1" customFormat="1" x14ac:dyDescent="0.25">
      <c r="A17" s="470" t="s">
        <v>203</v>
      </c>
      <c r="B17" s="175"/>
      <c r="C17" s="175"/>
      <c r="D17" s="175"/>
      <c r="E17" s="175"/>
      <c r="F17" s="175"/>
      <c r="G17" s="471"/>
    </row>
    <row r="18" spans="1:7" s="1" customFormat="1" x14ac:dyDescent="0.25">
      <c r="A18" s="470" t="s">
        <v>204</v>
      </c>
      <c r="B18" s="175"/>
      <c r="C18" s="175"/>
      <c r="D18" s="175"/>
      <c r="E18" s="175"/>
      <c r="F18" s="175"/>
      <c r="G18" s="471"/>
    </row>
    <row r="19" spans="1:7" s="1" customFormat="1" x14ac:dyDescent="0.25">
      <c r="A19" s="474"/>
      <c r="B19" s="175"/>
      <c r="C19" s="175"/>
      <c r="D19" s="175"/>
      <c r="E19" s="175"/>
      <c r="F19" s="175"/>
      <c r="G19" s="471"/>
    </row>
    <row r="20" spans="1:7" s="1" customFormat="1" x14ac:dyDescent="0.25">
      <c r="A20" s="475" t="s">
        <v>583</v>
      </c>
      <c r="B20" s="476">
        <f>SUM(B21:B25)</f>
        <v>106803560</v>
      </c>
      <c r="C20" s="476">
        <f t="shared" ref="C20:G20" si="1">SUM(C21:C25)</f>
        <v>120896606</v>
      </c>
      <c r="D20" s="476">
        <f t="shared" si="1"/>
        <v>124886193.998</v>
      </c>
      <c r="E20" s="476">
        <f t="shared" si="1"/>
        <v>129007438.39993398</v>
      </c>
      <c r="F20" s="476">
        <f t="shared" si="1"/>
        <v>133264683.86713178</v>
      </c>
      <c r="G20" s="476">
        <f t="shared" si="1"/>
        <v>137662418.43474713</v>
      </c>
    </row>
    <row r="21" spans="1:7" s="1" customFormat="1" x14ac:dyDescent="0.25">
      <c r="A21" s="470" t="s">
        <v>206</v>
      </c>
      <c r="B21" s="175"/>
      <c r="C21" s="175"/>
      <c r="D21" s="175"/>
      <c r="E21" s="175"/>
      <c r="F21" s="175"/>
      <c r="G21" s="471"/>
    </row>
    <row r="22" spans="1:7" s="1" customFormat="1" x14ac:dyDescent="0.25">
      <c r="A22" s="470" t="s">
        <v>203</v>
      </c>
      <c r="B22" s="175"/>
      <c r="C22" s="175"/>
      <c r="D22" s="175"/>
      <c r="E22" s="175"/>
      <c r="F22" s="175"/>
      <c r="G22" s="471"/>
    </row>
    <row r="23" spans="1:7" s="1" customFormat="1" x14ac:dyDescent="0.25">
      <c r="A23" s="470" t="s">
        <v>207</v>
      </c>
      <c r="B23" s="175"/>
      <c r="C23" s="175"/>
      <c r="D23" s="175"/>
      <c r="E23" s="175"/>
      <c r="F23" s="175"/>
      <c r="G23" s="471"/>
    </row>
    <row r="24" spans="1:7" s="1" customFormat="1" ht="30" x14ac:dyDescent="0.25">
      <c r="A24" s="477" t="s">
        <v>208</v>
      </c>
      <c r="B24" s="472">
        <v>106803560</v>
      </c>
      <c r="C24" s="472">
        <v>120896606</v>
      </c>
      <c r="D24" s="472">
        <v>124886193.998</v>
      </c>
      <c r="E24" s="472">
        <v>129007438.39993398</v>
      </c>
      <c r="F24" s="472">
        <v>133264683.86713178</v>
      </c>
      <c r="G24" s="472">
        <v>137662418.43474713</v>
      </c>
    </row>
    <row r="25" spans="1:7" s="1" customFormat="1" x14ac:dyDescent="0.25">
      <c r="A25" s="470" t="s">
        <v>209</v>
      </c>
      <c r="B25" s="175"/>
      <c r="C25" s="175"/>
      <c r="D25" s="175"/>
      <c r="E25" s="175"/>
      <c r="F25" s="175"/>
      <c r="G25" s="471"/>
    </row>
    <row r="26" spans="1:7" s="1" customFormat="1" x14ac:dyDescent="0.25">
      <c r="A26" s="474"/>
      <c r="B26" s="175"/>
      <c r="C26" s="175"/>
      <c r="D26" s="175"/>
      <c r="E26" s="175"/>
      <c r="F26" s="175"/>
      <c r="G26" s="471"/>
    </row>
    <row r="27" spans="1:7" s="1" customFormat="1" x14ac:dyDescent="0.25">
      <c r="A27" s="475" t="s">
        <v>210</v>
      </c>
      <c r="B27" s="476">
        <f>SUM(B28)</f>
        <v>0</v>
      </c>
      <c r="C27" s="476">
        <f t="shared" ref="C27:G27" si="2">SUM(C28)</f>
        <v>0</v>
      </c>
      <c r="D27" s="476">
        <f t="shared" si="2"/>
        <v>0</v>
      </c>
      <c r="E27" s="476">
        <f t="shared" si="2"/>
        <v>0</v>
      </c>
      <c r="F27" s="476">
        <f t="shared" si="2"/>
        <v>0</v>
      </c>
      <c r="G27" s="476">
        <f t="shared" si="2"/>
        <v>0</v>
      </c>
    </row>
    <row r="28" spans="1:7" s="1" customFormat="1" x14ac:dyDescent="0.25">
      <c r="A28" s="470" t="s">
        <v>211</v>
      </c>
      <c r="B28" s="175"/>
      <c r="C28" s="175"/>
      <c r="D28" s="175"/>
      <c r="E28" s="175"/>
      <c r="F28" s="175"/>
      <c r="G28" s="471"/>
    </row>
    <row r="29" spans="1:7" s="1" customFormat="1" x14ac:dyDescent="0.25">
      <c r="A29" s="470"/>
      <c r="B29" s="175"/>
      <c r="C29" s="175"/>
      <c r="D29" s="175"/>
      <c r="E29" s="175"/>
      <c r="F29" s="175"/>
      <c r="G29" s="471"/>
    </row>
    <row r="30" spans="1:7" s="1" customFormat="1" x14ac:dyDescent="0.25">
      <c r="A30" s="475" t="s">
        <v>584</v>
      </c>
      <c r="B30" s="478">
        <f>SUM(B6+B20+B27)</f>
        <v>129632848</v>
      </c>
      <c r="C30" s="478">
        <f t="shared" ref="C30:G30" si="3">SUM(C6+C20+C27)</f>
        <v>145100686</v>
      </c>
      <c r="D30" s="478">
        <f t="shared" si="3"/>
        <v>150547855.998</v>
      </c>
      <c r="E30" s="478">
        <f t="shared" si="3"/>
        <v>156214459.39993399</v>
      </c>
      <c r="F30" s="478">
        <f t="shared" si="3"/>
        <v>162110126.86713177</v>
      </c>
      <c r="G30" s="478">
        <f t="shared" si="3"/>
        <v>168244949.43474713</v>
      </c>
    </row>
    <row r="31" spans="1:7" s="1" customFormat="1" x14ac:dyDescent="0.25">
      <c r="A31" s="475"/>
      <c r="B31" s="175"/>
      <c r="C31" s="175"/>
      <c r="D31" s="175"/>
      <c r="E31" s="175"/>
      <c r="F31" s="175"/>
      <c r="G31" s="471"/>
    </row>
    <row r="32" spans="1:7" s="1" customFormat="1" x14ac:dyDescent="0.25">
      <c r="A32" s="475" t="s">
        <v>213</v>
      </c>
      <c r="B32" s="175"/>
      <c r="C32" s="175"/>
      <c r="D32" s="175"/>
      <c r="E32" s="175"/>
      <c r="F32" s="175"/>
      <c r="G32" s="471"/>
    </row>
    <row r="33" spans="1:7" s="1" customFormat="1" ht="30" x14ac:dyDescent="0.25">
      <c r="A33" s="479" t="s">
        <v>214</v>
      </c>
      <c r="B33" s="175"/>
      <c r="C33" s="175"/>
      <c r="D33" s="175"/>
      <c r="E33" s="175"/>
      <c r="F33" s="175"/>
      <c r="G33" s="471"/>
    </row>
    <row r="34" spans="1:7" s="1" customFormat="1" ht="45" x14ac:dyDescent="0.25">
      <c r="A34" s="479" t="s">
        <v>215</v>
      </c>
      <c r="B34" s="175"/>
      <c r="C34" s="175"/>
      <c r="D34" s="175"/>
      <c r="E34" s="175"/>
      <c r="F34" s="175"/>
      <c r="G34" s="471"/>
    </row>
    <row r="35" spans="1:7" s="1" customFormat="1" x14ac:dyDescent="0.25">
      <c r="A35" s="480" t="s">
        <v>585</v>
      </c>
      <c r="B35" s="481">
        <v>0</v>
      </c>
      <c r="C35" s="481">
        <v>0</v>
      </c>
      <c r="D35" s="481">
        <v>0</v>
      </c>
      <c r="E35" s="481">
        <v>0</v>
      </c>
      <c r="F35" s="481">
        <v>0</v>
      </c>
      <c r="G35" s="482">
        <v>0</v>
      </c>
    </row>
    <row r="36" spans="1:7" s="1" customFormat="1" x14ac:dyDescent="0.25"/>
    <row r="37" spans="1:7" s="1" customFormat="1" x14ac:dyDescent="0.25"/>
    <row r="38" spans="1:7" s="1" customFormat="1" x14ac:dyDescent="0.25"/>
    <row r="39" spans="1:7" s="1" customFormat="1" x14ac:dyDescent="0.25"/>
    <row r="40" spans="1:7" x14ac:dyDescent="0.25">
      <c r="A40" s="167"/>
      <c r="B40" s="1"/>
      <c r="C40" s="1"/>
      <c r="D40" s="167"/>
      <c r="E40" s="167"/>
      <c r="F40" s="167"/>
    </row>
    <row r="41" spans="1:7" s="117" customFormat="1" ht="12" x14ac:dyDescent="0.2">
      <c r="A41" s="485"/>
      <c r="B41" s="483"/>
      <c r="C41" s="483"/>
      <c r="D41" s="484"/>
      <c r="E41" s="484"/>
      <c r="F41" s="484"/>
    </row>
    <row r="42" spans="1:7" s="117" customFormat="1" ht="12" x14ac:dyDescent="0.2">
      <c r="A42" s="563" t="s">
        <v>186</v>
      </c>
      <c r="B42" s="200"/>
      <c r="C42" s="483"/>
      <c r="D42" s="600" t="s">
        <v>217</v>
      </c>
      <c r="E42" s="600"/>
      <c r="F42" s="600"/>
    </row>
    <row r="43" spans="1:7" s="117" customFormat="1" ht="12" x14ac:dyDescent="0.2">
      <c r="A43" s="562" t="s">
        <v>187</v>
      </c>
      <c r="B43" s="200"/>
      <c r="C43" s="483"/>
      <c r="D43" s="577" t="s">
        <v>218</v>
      </c>
      <c r="E43" s="577"/>
      <c r="F43" s="577"/>
    </row>
    <row r="44" spans="1:7" x14ac:dyDescent="0.25">
      <c r="A44" s="167"/>
      <c r="B44" s="1"/>
      <c r="C44" s="1"/>
      <c r="D44" s="167"/>
      <c r="E44" s="167"/>
      <c r="F44" s="167"/>
    </row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</sheetData>
  <mergeCells count="6">
    <mergeCell ref="D42:F42"/>
    <mergeCell ref="D43:F43"/>
    <mergeCell ref="A1:G1"/>
    <mergeCell ref="A2:G2"/>
    <mergeCell ref="A3:G3"/>
    <mergeCell ref="A4:G4"/>
  </mergeCells>
  <printOptions horizontalCentered="1"/>
  <pageMargins left="0.11811023622047245" right="0.11811023622047245" top="0.55118110236220474" bottom="0.55118110236220474" header="0.31496062992125984" footer="0.31496062992125984"/>
  <pageSetup scale="75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90" zoomScaleNormal="90" workbookViewId="0">
      <selection activeCell="A36" sqref="A36"/>
    </sheetView>
  </sheetViews>
  <sheetFormatPr baseColWidth="10" defaultRowHeight="15" x14ac:dyDescent="0.25"/>
  <cols>
    <col min="1" max="1" width="48.7109375" customWidth="1"/>
    <col min="2" max="3" width="16" bestFit="1" customWidth="1"/>
    <col min="4" max="4" width="16.42578125" customWidth="1"/>
    <col min="5" max="5" width="16.28515625" customWidth="1"/>
    <col min="6" max="6" width="17.42578125" customWidth="1"/>
    <col min="7" max="7" width="16.42578125" customWidth="1"/>
  </cols>
  <sheetData>
    <row r="1" spans="1:7" x14ac:dyDescent="0.25">
      <c r="A1" s="144"/>
      <c r="B1" s="144"/>
      <c r="C1" s="144"/>
      <c r="D1" s="144"/>
      <c r="E1" s="144"/>
      <c r="F1" s="144"/>
      <c r="G1" s="144"/>
    </row>
    <row r="2" spans="1:7" ht="21" customHeight="1" x14ac:dyDescent="0.25">
      <c r="A2" s="695" t="s">
        <v>586</v>
      </c>
      <c r="B2" s="696"/>
      <c r="C2" s="696"/>
      <c r="D2" s="696"/>
      <c r="E2" s="696"/>
      <c r="F2" s="696"/>
      <c r="G2" s="697"/>
    </row>
    <row r="3" spans="1:7" x14ac:dyDescent="0.25">
      <c r="A3" s="698" t="s">
        <v>587</v>
      </c>
      <c r="B3" s="699"/>
      <c r="C3" s="699"/>
      <c r="D3" s="699"/>
      <c r="E3" s="699"/>
      <c r="F3" s="699"/>
      <c r="G3" s="700"/>
    </row>
    <row r="4" spans="1:7" x14ac:dyDescent="0.25">
      <c r="A4" s="698" t="s">
        <v>581</v>
      </c>
      <c r="B4" s="699"/>
      <c r="C4" s="699"/>
      <c r="D4" s="699"/>
      <c r="E4" s="699"/>
      <c r="F4" s="699"/>
      <c r="G4" s="700"/>
    </row>
    <row r="5" spans="1:7" x14ac:dyDescent="0.25">
      <c r="A5" s="701" t="s">
        <v>582</v>
      </c>
      <c r="B5" s="702"/>
      <c r="C5" s="702"/>
      <c r="D5" s="702"/>
      <c r="E5" s="702"/>
      <c r="F5" s="702"/>
      <c r="G5" s="703"/>
    </row>
    <row r="6" spans="1:7" ht="28.5" customHeight="1" x14ac:dyDescent="0.25">
      <c r="A6" s="486" t="s">
        <v>588</v>
      </c>
      <c r="B6" s="467">
        <v>2017</v>
      </c>
      <c r="C6" s="467">
        <v>2018</v>
      </c>
      <c r="D6" s="467">
        <v>2019</v>
      </c>
      <c r="E6" s="467">
        <v>2020</v>
      </c>
      <c r="F6" s="467">
        <v>2021</v>
      </c>
      <c r="G6" s="467">
        <v>2022</v>
      </c>
    </row>
    <row r="7" spans="1:7" s="1" customFormat="1" x14ac:dyDescent="0.25">
      <c r="A7" s="487" t="s">
        <v>221</v>
      </c>
      <c r="B7" s="488">
        <f>SUM(B8:B16)</f>
        <v>129632847.6392829</v>
      </c>
      <c r="C7" s="488">
        <f t="shared" ref="C7:G7" si="0">SUM(C8:C16)</f>
        <v>145100686</v>
      </c>
      <c r="D7" s="488">
        <f t="shared" si="0"/>
        <v>150547855.998</v>
      </c>
      <c r="E7" s="488">
        <f t="shared" si="0"/>
        <v>156214459.39993399</v>
      </c>
      <c r="F7" s="488">
        <f t="shared" si="0"/>
        <v>162110126.8671318</v>
      </c>
      <c r="G7" s="488">
        <f t="shared" si="0"/>
        <v>168244949.43474713</v>
      </c>
    </row>
    <row r="8" spans="1:7" s="1" customFormat="1" x14ac:dyDescent="0.25">
      <c r="A8" s="470" t="s">
        <v>222</v>
      </c>
      <c r="B8" s="472">
        <v>99374996.052900001</v>
      </c>
      <c r="C8" s="472">
        <v>107275675.48</v>
      </c>
      <c r="D8" s="472">
        <v>111302871.0577648</v>
      </c>
      <c r="E8" s="472">
        <v>115492297.89217506</v>
      </c>
      <c r="F8" s="472">
        <v>119851076.11290039</v>
      </c>
      <c r="G8" s="472">
        <v>124386666.21266657</v>
      </c>
    </row>
    <row r="9" spans="1:7" s="1" customFormat="1" x14ac:dyDescent="0.25">
      <c r="A9" s="470" t="s">
        <v>223</v>
      </c>
      <c r="B9" s="472">
        <v>4100432.1854828224</v>
      </c>
      <c r="C9" s="472">
        <v>5278891.74</v>
      </c>
      <c r="D9" s="472">
        <v>5477064.6191331698</v>
      </c>
      <c r="E9" s="472">
        <v>5683220.6802583756</v>
      </c>
      <c r="F9" s="472">
        <v>5897710.2953824364</v>
      </c>
      <c r="G9" s="472">
        <v>6120900.5853204876</v>
      </c>
    </row>
    <row r="10" spans="1:7" s="1" customFormat="1" x14ac:dyDescent="0.25">
      <c r="A10" s="470" t="s">
        <v>224</v>
      </c>
      <c r="B10" s="472">
        <v>22487814.400900081</v>
      </c>
      <c r="C10" s="472">
        <v>28110573.489999998</v>
      </c>
      <c r="D10" s="472">
        <v>29165861.902222265</v>
      </c>
      <c r="E10" s="472">
        <v>30263661.476848327</v>
      </c>
      <c r="F10" s="472">
        <v>31405837.976339623</v>
      </c>
      <c r="G10" s="472">
        <v>32594346.352068882</v>
      </c>
    </row>
    <row r="11" spans="1:7" s="1" customFormat="1" ht="30" x14ac:dyDescent="0.25">
      <c r="A11" s="477" t="s">
        <v>225</v>
      </c>
      <c r="B11" s="472">
        <v>3669605</v>
      </c>
      <c r="C11" s="472">
        <v>3388190</v>
      </c>
      <c r="D11" s="472">
        <v>3515384.7598891682</v>
      </c>
      <c r="E11" s="472">
        <v>3647703.4243260738</v>
      </c>
      <c r="F11" s="472">
        <v>3785370.8751586969</v>
      </c>
      <c r="G11" s="472">
        <v>3928622.7442461289</v>
      </c>
    </row>
    <row r="12" spans="1:7" s="1" customFormat="1" x14ac:dyDescent="0.25">
      <c r="A12" s="470" t="s">
        <v>226</v>
      </c>
      <c r="B12" s="472"/>
      <c r="C12" s="472">
        <v>1047355.29</v>
      </c>
      <c r="D12" s="472">
        <v>1086673.658990582</v>
      </c>
      <c r="E12" s="472">
        <v>1127575.9263261587</v>
      </c>
      <c r="F12" s="472">
        <v>1170131.6073506474</v>
      </c>
      <c r="G12" s="472">
        <v>1214413.5404450458</v>
      </c>
    </row>
    <row r="13" spans="1:7" s="1" customFormat="1" x14ac:dyDescent="0.25">
      <c r="A13" s="470" t="s">
        <v>227</v>
      </c>
      <c r="B13" s="472"/>
      <c r="C13" s="472"/>
      <c r="D13" s="472"/>
      <c r="E13" s="472"/>
      <c r="F13" s="472"/>
      <c r="G13" s="472"/>
    </row>
    <row r="14" spans="1:7" s="1" customFormat="1" x14ac:dyDescent="0.25">
      <c r="A14" s="470" t="s">
        <v>228</v>
      </c>
      <c r="B14" s="472"/>
      <c r="C14" s="472"/>
      <c r="D14" s="472"/>
      <c r="E14" s="472"/>
      <c r="F14" s="472"/>
      <c r="G14" s="472"/>
    </row>
    <row r="15" spans="1:7" s="1" customFormat="1" x14ac:dyDescent="0.25">
      <c r="A15" s="470" t="s">
        <v>229</v>
      </c>
      <c r="B15" s="472"/>
      <c r="C15" s="472"/>
      <c r="D15" s="472"/>
      <c r="E15" s="472"/>
      <c r="F15" s="472"/>
      <c r="G15" s="472"/>
    </row>
    <row r="16" spans="1:7" s="1" customFormat="1" x14ac:dyDescent="0.25">
      <c r="A16" s="470" t="s">
        <v>230</v>
      </c>
      <c r="B16" s="472"/>
      <c r="C16" s="472"/>
      <c r="D16" s="472"/>
      <c r="E16" s="472"/>
      <c r="F16" s="472"/>
      <c r="G16" s="472"/>
    </row>
    <row r="17" spans="1:7" s="1" customFormat="1" x14ac:dyDescent="0.25">
      <c r="A17" s="475" t="s">
        <v>231</v>
      </c>
      <c r="B17" s="489">
        <f>SUM(B18:B26)</f>
        <v>0</v>
      </c>
      <c r="C17" s="489">
        <f t="shared" ref="C17:G17" si="1">SUM(C18:C26)</f>
        <v>0</v>
      </c>
      <c r="D17" s="489">
        <f t="shared" si="1"/>
        <v>0</v>
      </c>
      <c r="E17" s="489">
        <f t="shared" si="1"/>
        <v>0</v>
      </c>
      <c r="F17" s="489">
        <f t="shared" si="1"/>
        <v>0</v>
      </c>
      <c r="G17" s="489">
        <f t="shared" si="1"/>
        <v>0</v>
      </c>
    </row>
    <row r="18" spans="1:7" s="1" customFormat="1" x14ac:dyDescent="0.25">
      <c r="A18" s="470" t="s">
        <v>222</v>
      </c>
      <c r="B18" s="472"/>
      <c r="C18" s="472"/>
      <c r="D18" s="472"/>
      <c r="E18" s="472"/>
      <c r="F18" s="472"/>
      <c r="G18" s="472"/>
    </row>
    <row r="19" spans="1:7" s="1" customFormat="1" x14ac:dyDescent="0.25">
      <c r="A19" s="470" t="s">
        <v>223</v>
      </c>
      <c r="B19" s="472"/>
      <c r="C19" s="472"/>
      <c r="D19" s="472"/>
      <c r="E19" s="472"/>
      <c r="F19" s="472"/>
      <c r="G19" s="472"/>
    </row>
    <row r="20" spans="1:7" s="1" customFormat="1" x14ac:dyDescent="0.25">
      <c r="A20" s="470" t="s">
        <v>224</v>
      </c>
      <c r="B20" s="472"/>
      <c r="C20" s="472"/>
      <c r="D20" s="472"/>
      <c r="E20" s="472"/>
      <c r="F20" s="472"/>
      <c r="G20" s="472"/>
    </row>
    <row r="21" spans="1:7" s="1" customFormat="1" ht="30" x14ac:dyDescent="0.25">
      <c r="A21" s="477" t="s">
        <v>225</v>
      </c>
      <c r="B21" s="472"/>
      <c r="C21" s="472"/>
      <c r="D21" s="472"/>
      <c r="E21" s="472"/>
      <c r="F21" s="472"/>
      <c r="G21" s="472"/>
    </row>
    <row r="22" spans="1:7" s="1" customFormat="1" x14ac:dyDescent="0.25">
      <c r="A22" s="470" t="s">
        <v>226</v>
      </c>
      <c r="B22" s="472"/>
      <c r="C22" s="472"/>
      <c r="D22" s="472"/>
      <c r="E22" s="472"/>
      <c r="F22" s="472"/>
      <c r="G22" s="472"/>
    </row>
    <row r="23" spans="1:7" s="1" customFormat="1" x14ac:dyDescent="0.25">
      <c r="A23" s="470" t="s">
        <v>227</v>
      </c>
      <c r="B23" s="472"/>
      <c r="C23" s="472"/>
      <c r="D23" s="472"/>
      <c r="E23" s="472"/>
      <c r="F23" s="472"/>
      <c r="G23" s="472"/>
    </row>
    <row r="24" spans="1:7" s="1" customFormat="1" x14ac:dyDescent="0.25">
      <c r="A24" s="470" t="s">
        <v>228</v>
      </c>
      <c r="B24" s="472"/>
      <c r="C24" s="472"/>
      <c r="D24" s="472"/>
      <c r="E24" s="472"/>
      <c r="F24" s="472"/>
      <c r="G24" s="472"/>
    </row>
    <row r="25" spans="1:7" s="1" customFormat="1" x14ac:dyDescent="0.25">
      <c r="A25" s="470" t="s">
        <v>229</v>
      </c>
      <c r="B25" s="472"/>
      <c r="C25" s="472"/>
      <c r="D25" s="472"/>
      <c r="E25" s="472"/>
      <c r="F25" s="472"/>
      <c r="G25" s="472"/>
    </row>
    <row r="26" spans="1:7" s="1" customFormat="1" x14ac:dyDescent="0.25">
      <c r="A26" s="470" t="s">
        <v>230</v>
      </c>
      <c r="B26" s="472"/>
      <c r="C26" s="472"/>
      <c r="D26" s="472"/>
      <c r="E26" s="472"/>
      <c r="F26" s="472"/>
      <c r="G26" s="472"/>
    </row>
    <row r="27" spans="1:7" s="1" customFormat="1" x14ac:dyDescent="0.25">
      <c r="A27" s="490" t="s">
        <v>589</v>
      </c>
      <c r="B27" s="491">
        <f>SUM(B7+B17)</f>
        <v>129632847.6392829</v>
      </c>
      <c r="C27" s="491">
        <f t="shared" ref="C27:G27" si="2">SUM(C7+C17)</f>
        <v>145100686</v>
      </c>
      <c r="D27" s="491">
        <f t="shared" si="2"/>
        <v>150547855.998</v>
      </c>
      <c r="E27" s="491">
        <f t="shared" si="2"/>
        <v>156214459.39993399</v>
      </c>
      <c r="F27" s="491">
        <f t="shared" si="2"/>
        <v>162110126.8671318</v>
      </c>
      <c r="G27" s="491">
        <f t="shared" si="2"/>
        <v>168244949.43474713</v>
      </c>
    </row>
    <row r="28" spans="1:7" s="1" customFormat="1" x14ac:dyDescent="0.25"/>
    <row r="29" spans="1:7" s="1" customFormat="1" x14ac:dyDescent="0.25"/>
    <row r="30" spans="1:7" s="1" customFormat="1" x14ac:dyDescent="0.25"/>
    <row r="31" spans="1:7" s="1" customFormat="1" x14ac:dyDescent="0.25"/>
    <row r="32" spans="1:7" s="1" customFormat="1" x14ac:dyDescent="0.25"/>
    <row r="33" spans="1:6" s="1" customFormat="1" x14ac:dyDescent="0.25">
      <c r="A33"/>
      <c r="B33"/>
      <c r="C33"/>
      <c r="D33"/>
      <c r="E33"/>
      <c r="F33"/>
    </row>
    <row r="34" spans="1:6" s="1" customFormat="1" x14ac:dyDescent="0.25">
      <c r="A34" s="193"/>
      <c r="B34" s="195"/>
      <c r="C34" s="195"/>
      <c r="D34" s="194"/>
      <c r="E34" s="194"/>
      <c r="F34" s="194"/>
    </row>
    <row r="35" spans="1:6" s="1" customFormat="1" x14ac:dyDescent="0.25">
      <c r="A35" s="563" t="s">
        <v>186</v>
      </c>
      <c r="B35" s="196"/>
      <c r="C35" s="195"/>
      <c r="D35" s="600" t="s">
        <v>217</v>
      </c>
      <c r="E35" s="600"/>
      <c r="F35" s="600"/>
    </row>
    <row r="36" spans="1:6" s="1" customFormat="1" x14ac:dyDescent="0.25">
      <c r="A36" s="562" t="s">
        <v>187</v>
      </c>
      <c r="B36" s="196"/>
      <c r="C36" s="195"/>
      <c r="D36" s="577" t="s">
        <v>218</v>
      </c>
      <c r="E36" s="577"/>
      <c r="F36" s="577"/>
    </row>
    <row r="37" spans="1:6" s="1" customFormat="1" x14ac:dyDescent="0.25">
      <c r="A37"/>
      <c r="B37"/>
      <c r="C37"/>
      <c r="D37"/>
      <c r="E37"/>
      <c r="F37"/>
    </row>
    <row r="38" spans="1:6" s="1" customFormat="1" x14ac:dyDescent="0.25"/>
    <row r="39" spans="1:6" s="1" customFormat="1" x14ac:dyDescent="0.25"/>
    <row r="40" spans="1:6" s="1" customFormat="1" x14ac:dyDescent="0.25"/>
    <row r="41" spans="1:6" s="1" customFormat="1" x14ac:dyDescent="0.25"/>
    <row r="42" spans="1:6" s="1" customFormat="1" x14ac:dyDescent="0.25"/>
    <row r="43" spans="1:6" s="1" customFormat="1" x14ac:dyDescent="0.25"/>
    <row r="44" spans="1:6" s="1" customFormat="1" x14ac:dyDescent="0.25"/>
    <row r="45" spans="1:6" s="1" customFormat="1" x14ac:dyDescent="0.25"/>
    <row r="46" spans="1:6" s="1" customFormat="1" x14ac:dyDescent="0.25"/>
    <row r="47" spans="1:6" s="1" customFormat="1" x14ac:dyDescent="0.25"/>
    <row r="48" spans="1:6" s="1" customFormat="1" x14ac:dyDescent="0.25"/>
    <row r="49" spans="1:7" s="1" customFormat="1" x14ac:dyDescent="0.25"/>
    <row r="50" spans="1:7" s="1" customFormat="1" x14ac:dyDescent="0.25"/>
    <row r="51" spans="1:7" s="1" customFormat="1" x14ac:dyDescent="0.25"/>
    <row r="52" spans="1:7" s="1" customFormat="1" x14ac:dyDescent="0.25"/>
    <row r="53" spans="1:7" s="1" customFormat="1" x14ac:dyDescent="0.25"/>
    <row r="54" spans="1:7" s="1" customFormat="1" x14ac:dyDescent="0.25"/>
    <row r="55" spans="1:7" s="1" customFormat="1" x14ac:dyDescent="0.25"/>
    <row r="56" spans="1:7" s="1" customFormat="1" x14ac:dyDescent="0.25"/>
    <row r="57" spans="1:7" s="1" customFormat="1" x14ac:dyDescent="0.25"/>
    <row r="58" spans="1:7" s="1" customFormat="1" x14ac:dyDescent="0.25"/>
    <row r="59" spans="1:7" s="1" customFormat="1" x14ac:dyDescent="0.25"/>
    <row r="60" spans="1:7" x14ac:dyDescent="0.25">
      <c r="A60" s="144"/>
      <c r="B60" s="144"/>
      <c r="C60" s="144"/>
      <c r="D60" s="144"/>
      <c r="E60" s="144"/>
      <c r="F60" s="144"/>
      <c r="G60" s="144"/>
    </row>
    <row r="61" spans="1:7" x14ac:dyDescent="0.25">
      <c r="A61" s="144"/>
      <c r="B61" s="144"/>
      <c r="C61" s="144"/>
      <c r="D61" s="144"/>
      <c r="E61" s="144"/>
      <c r="F61" s="144"/>
      <c r="G61" s="144"/>
    </row>
    <row r="62" spans="1:7" x14ac:dyDescent="0.25">
      <c r="A62" s="144"/>
      <c r="B62" s="144"/>
      <c r="C62" s="144"/>
      <c r="D62" s="144"/>
      <c r="E62" s="144"/>
      <c r="F62" s="144"/>
      <c r="G62" s="144"/>
    </row>
    <row r="63" spans="1:7" x14ac:dyDescent="0.25">
      <c r="A63" s="144"/>
      <c r="B63" s="144"/>
      <c r="C63" s="144"/>
      <c r="D63" s="144"/>
      <c r="E63" s="144"/>
      <c r="F63" s="144"/>
      <c r="G63" s="144"/>
    </row>
    <row r="64" spans="1:7" x14ac:dyDescent="0.25">
      <c r="A64" s="144"/>
      <c r="B64" s="144"/>
      <c r="C64" s="144"/>
      <c r="D64" s="144"/>
      <c r="E64" s="144"/>
      <c r="F64" s="144"/>
      <c r="G64" s="144"/>
    </row>
    <row r="65" spans="1:7" x14ac:dyDescent="0.25">
      <c r="A65" s="144"/>
      <c r="B65" s="144"/>
      <c r="C65" s="144"/>
      <c r="D65" s="144"/>
      <c r="E65" s="144"/>
      <c r="F65" s="144"/>
      <c r="G65" s="144"/>
    </row>
    <row r="66" spans="1:7" x14ac:dyDescent="0.25">
      <c r="A66" s="144"/>
      <c r="B66" s="144"/>
      <c r="C66" s="144"/>
      <c r="D66" s="144"/>
      <c r="E66" s="144"/>
      <c r="F66" s="144"/>
      <c r="G66" s="144"/>
    </row>
    <row r="67" spans="1:7" x14ac:dyDescent="0.25">
      <c r="A67" s="144"/>
      <c r="B67" s="144"/>
      <c r="C67" s="144"/>
      <c r="D67" s="144"/>
      <c r="E67" s="144"/>
      <c r="F67" s="144"/>
      <c r="G67" s="144"/>
    </row>
    <row r="68" spans="1:7" x14ac:dyDescent="0.25">
      <c r="A68" s="144"/>
      <c r="B68" s="144"/>
      <c r="C68" s="144"/>
      <c r="D68" s="144"/>
      <c r="E68" s="144"/>
      <c r="F68" s="144"/>
      <c r="G68" s="144"/>
    </row>
    <row r="69" spans="1:7" x14ac:dyDescent="0.25">
      <c r="A69" s="144"/>
      <c r="B69" s="144"/>
      <c r="C69" s="144"/>
      <c r="D69" s="144"/>
      <c r="E69" s="144"/>
      <c r="F69" s="144"/>
      <c r="G69" s="144"/>
    </row>
  </sheetData>
  <mergeCells count="6">
    <mergeCell ref="D36:F36"/>
    <mergeCell ref="A2:G2"/>
    <mergeCell ref="A3:G3"/>
    <mergeCell ref="A4:G4"/>
    <mergeCell ref="A5:G5"/>
    <mergeCell ref="D35:F35"/>
  </mergeCells>
  <printOptions horizontalCentered="1"/>
  <pageMargins left="0.51181102362204722" right="0.51181102362204722" top="0.74803149606299213" bottom="0.74803149606299213" header="0.31496062992125984" footer="0.31496062992125984"/>
  <pageSetup scale="86" fitToHeight="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showGridLines="0" workbookViewId="0">
      <selection activeCell="A42" sqref="A42"/>
    </sheetView>
  </sheetViews>
  <sheetFormatPr baseColWidth="10" defaultRowHeight="15" x14ac:dyDescent="0.25"/>
  <cols>
    <col min="1" max="1" width="58" customWidth="1"/>
  </cols>
  <sheetData>
    <row r="2" spans="1:7" ht="15.75" thickBot="1" x14ac:dyDescent="0.3">
      <c r="A2" s="144"/>
      <c r="B2" s="144"/>
      <c r="C2" s="144"/>
      <c r="D2" s="144"/>
      <c r="E2" s="144"/>
      <c r="F2" s="144"/>
      <c r="G2" s="144"/>
    </row>
    <row r="3" spans="1:7" x14ac:dyDescent="0.25">
      <c r="A3" s="705" t="s">
        <v>188</v>
      </c>
      <c r="B3" s="706"/>
      <c r="C3" s="706"/>
      <c r="D3" s="706"/>
      <c r="E3" s="706"/>
      <c r="F3" s="706"/>
      <c r="G3" s="707"/>
    </row>
    <row r="4" spans="1:7" x14ac:dyDescent="0.25">
      <c r="A4" s="708" t="s">
        <v>189</v>
      </c>
      <c r="B4" s="709"/>
      <c r="C4" s="709"/>
      <c r="D4" s="709"/>
      <c r="E4" s="709"/>
      <c r="F4" s="709"/>
      <c r="G4" s="710"/>
    </row>
    <row r="5" spans="1:7" ht="15.75" thickBot="1" x14ac:dyDescent="0.3">
      <c r="A5" s="708" t="s">
        <v>190</v>
      </c>
      <c r="B5" s="709"/>
      <c r="C5" s="709"/>
      <c r="D5" s="709"/>
      <c r="E5" s="709"/>
      <c r="F5" s="709"/>
      <c r="G5" s="710"/>
    </row>
    <row r="6" spans="1:7" ht="45.75" thickBot="1" x14ac:dyDescent="0.3">
      <c r="A6" s="560" t="s">
        <v>6</v>
      </c>
      <c r="B6" s="561">
        <v>2012</v>
      </c>
      <c r="C6" s="561">
        <v>2013</v>
      </c>
      <c r="D6" s="561">
        <v>2014</v>
      </c>
      <c r="E6" s="561">
        <v>2015</v>
      </c>
      <c r="F6" s="561">
        <v>2016</v>
      </c>
      <c r="G6" s="561" t="s">
        <v>191</v>
      </c>
    </row>
    <row r="7" spans="1:7" s="1" customFormat="1" x14ac:dyDescent="0.25">
      <c r="A7" s="145" t="s">
        <v>192</v>
      </c>
      <c r="B7" s="146">
        <f t="shared" ref="B7:G7" si="0">SUM(B8:B19)</f>
        <v>14722665.640000001</v>
      </c>
      <c r="C7" s="146">
        <f t="shared" si="0"/>
        <v>17893702.280000001</v>
      </c>
      <c r="D7" s="146">
        <f t="shared" si="0"/>
        <v>18701303.170000002</v>
      </c>
      <c r="E7" s="146">
        <f t="shared" si="0"/>
        <v>24095167.789999999</v>
      </c>
      <c r="F7" s="146">
        <f t="shared" si="0"/>
        <v>25777217</v>
      </c>
      <c r="G7" s="147">
        <f t="shared" si="0"/>
        <v>25953212</v>
      </c>
    </row>
    <row r="8" spans="1:7" s="1" customFormat="1" x14ac:dyDescent="0.25">
      <c r="A8" s="148" t="s">
        <v>193</v>
      </c>
      <c r="B8" s="149"/>
      <c r="C8" s="149"/>
      <c r="D8" s="149"/>
      <c r="E8" s="149"/>
      <c r="F8" s="149"/>
      <c r="G8" s="150"/>
    </row>
    <row r="9" spans="1:7" s="1" customFormat="1" x14ac:dyDescent="0.25">
      <c r="A9" s="148" t="s">
        <v>194</v>
      </c>
      <c r="B9" s="149"/>
      <c r="C9" s="149"/>
      <c r="D9" s="149"/>
      <c r="E9" s="149"/>
      <c r="F9" s="149"/>
      <c r="G9" s="150"/>
    </row>
    <row r="10" spans="1:7" s="1" customFormat="1" x14ac:dyDescent="0.25">
      <c r="A10" s="148" t="s">
        <v>195</v>
      </c>
      <c r="B10" s="149"/>
      <c r="C10" s="149"/>
      <c r="D10" s="149"/>
      <c r="E10" s="149"/>
      <c r="F10" s="149"/>
      <c r="G10" s="150"/>
    </row>
    <row r="11" spans="1:7" s="1" customFormat="1" x14ac:dyDescent="0.25">
      <c r="A11" s="148" t="s">
        <v>196</v>
      </c>
      <c r="B11" s="149"/>
      <c r="C11" s="149"/>
      <c r="D11" s="149"/>
      <c r="E11" s="149"/>
      <c r="F11" s="149"/>
      <c r="G11" s="150"/>
    </row>
    <row r="12" spans="1:7" s="1" customFormat="1" x14ac:dyDescent="0.25">
      <c r="A12" s="148" t="s">
        <v>197</v>
      </c>
      <c r="B12" s="149"/>
      <c r="C12" s="149"/>
      <c r="D12" s="149"/>
      <c r="E12" s="80"/>
      <c r="F12" s="80"/>
      <c r="G12" s="151"/>
    </row>
    <row r="13" spans="1:7" s="1" customFormat="1" x14ac:dyDescent="0.25">
      <c r="A13" s="148" t="s">
        <v>198</v>
      </c>
      <c r="B13" s="149"/>
      <c r="C13" s="149"/>
      <c r="D13" s="149"/>
      <c r="E13" s="152"/>
      <c r="F13" s="152"/>
      <c r="G13" s="153"/>
    </row>
    <row r="14" spans="1:7" s="1" customFormat="1" x14ac:dyDescent="0.25">
      <c r="A14" s="148" t="s">
        <v>199</v>
      </c>
      <c r="B14" s="149">
        <v>14722665.640000001</v>
      </c>
      <c r="C14" s="149">
        <v>17893702.280000001</v>
      </c>
      <c r="D14" s="149">
        <v>18701303.170000002</v>
      </c>
      <c r="E14" s="149">
        <v>24095167.789999999</v>
      </c>
      <c r="F14" s="149">
        <v>25777217</v>
      </c>
      <c r="G14" s="150">
        <v>25953212</v>
      </c>
    </row>
    <row r="15" spans="1:7" s="1" customFormat="1" x14ac:dyDescent="0.25">
      <c r="A15" s="148" t="s">
        <v>200</v>
      </c>
      <c r="B15" s="149"/>
      <c r="C15" s="149"/>
      <c r="D15" s="149"/>
      <c r="E15" s="149"/>
      <c r="F15" s="149"/>
      <c r="G15" s="150"/>
    </row>
    <row r="16" spans="1:7" s="1" customFormat="1" x14ac:dyDescent="0.25">
      <c r="A16" s="148" t="s">
        <v>201</v>
      </c>
      <c r="B16" s="149"/>
      <c r="C16" s="149"/>
      <c r="D16" s="149"/>
      <c r="E16" s="149"/>
      <c r="F16" s="149"/>
      <c r="G16" s="150"/>
    </row>
    <row r="17" spans="1:7" s="1" customFormat="1" x14ac:dyDescent="0.25">
      <c r="A17" s="148" t="s">
        <v>202</v>
      </c>
      <c r="B17" s="149"/>
      <c r="C17" s="149"/>
      <c r="D17" s="149"/>
      <c r="E17" s="149"/>
      <c r="F17" s="149"/>
      <c r="G17" s="150"/>
    </row>
    <row r="18" spans="1:7" s="1" customFormat="1" x14ac:dyDescent="0.25">
      <c r="A18" s="148" t="s">
        <v>203</v>
      </c>
      <c r="B18" s="149"/>
      <c r="C18" s="149"/>
      <c r="D18" s="149"/>
      <c r="E18" s="149"/>
      <c r="F18" s="149"/>
      <c r="G18" s="150"/>
    </row>
    <row r="19" spans="1:7" s="1" customFormat="1" x14ac:dyDescent="0.25">
      <c r="A19" s="148" t="s">
        <v>204</v>
      </c>
      <c r="B19" s="149"/>
      <c r="C19" s="149"/>
      <c r="D19" s="149"/>
      <c r="E19" s="149"/>
      <c r="F19" s="149"/>
      <c r="G19" s="150"/>
    </row>
    <row r="20" spans="1:7" s="1" customFormat="1" x14ac:dyDescent="0.25">
      <c r="A20" s="154" t="s">
        <v>205</v>
      </c>
      <c r="B20" s="155">
        <f t="shared" ref="B20:G20" si="1">SUM(B21:B25)</f>
        <v>100459526.23999999</v>
      </c>
      <c r="C20" s="155">
        <f t="shared" si="1"/>
        <v>98096108.200000003</v>
      </c>
      <c r="D20" s="155">
        <f t="shared" si="1"/>
        <v>119640703.53999999</v>
      </c>
      <c r="E20" s="155">
        <f t="shared" si="1"/>
        <v>109174226.33</v>
      </c>
      <c r="F20" s="155">
        <f t="shared" si="1"/>
        <v>108642085</v>
      </c>
      <c r="G20" s="156">
        <f t="shared" si="1"/>
        <v>116513531</v>
      </c>
    </row>
    <row r="21" spans="1:7" s="1" customFormat="1" x14ac:dyDescent="0.25">
      <c r="A21" s="148" t="s">
        <v>206</v>
      </c>
      <c r="B21" s="149"/>
      <c r="C21" s="149"/>
      <c r="D21" s="149"/>
      <c r="E21" s="149"/>
      <c r="F21" s="149"/>
      <c r="G21" s="150"/>
    </row>
    <row r="22" spans="1:7" s="1" customFormat="1" x14ac:dyDescent="0.25">
      <c r="A22" s="148" t="s">
        <v>203</v>
      </c>
      <c r="B22" s="149"/>
      <c r="C22" s="149"/>
      <c r="D22" s="149"/>
      <c r="E22" s="149"/>
      <c r="F22" s="149"/>
      <c r="G22" s="150"/>
    </row>
    <row r="23" spans="1:7" s="1" customFormat="1" x14ac:dyDescent="0.25">
      <c r="A23" s="148" t="s">
        <v>207</v>
      </c>
      <c r="B23" s="149"/>
      <c r="C23" s="149"/>
      <c r="D23" s="149"/>
      <c r="E23" s="149"/>
      <c r="F23" s="149"/>
      <c r="G23" s="150"/>
    </row>
    <row r="24" spans="1:7" s="1" customFormat="1" ht="30" x14ac:dyDescent="0.25">
      <c r="A24" s="157" t="s">
        <v>208</v>
      </c>
      <c r="B24" s="149">
        <v>100459526.23999999</v>
      </c>
      <c r="C24" s="149">
        <v>98096108.200000003</v>
      </c>
      <c r="D24" s="149">
        <v>119640703.53999999</v>
      </c>
      <c r="E24" s="149">
        <v>109174226.33</v>
      </c>
      <c r="F24" s="149">
        <v>108642085</v>
      </c>
      <c r="G24" s="150">
        <v>116513531</v>
      </c>
    </row>
    <row r="25" spans="1:7" s="1" customFormat="1" x14ac:dyDescent="0.25">
      <c r="A25" s="148" t="s">
        <v>209</v>
      </c>
      <c r="B25" s="149"/>
      <c r="C25" s="149"/>
      <c r="D25" s="149"/>
      <c r="E25" s="149"/>
      <c r="F25" s="149"/>
      <c r="G25" s="150"/>
    </row>
    <row r="26" spans="1:7" s="1" customFormat="1" x14ac:dyDescent="0.25">
      <c r="A26" s="158"/>
      <c r="B26" s="149"/>
      <c r="C26" s="149"/>
      <c r="D26" s="149"/>
      <c r="E26" s="149"/>
      <c r="F26" s="149"/>
      <c r="G26" s="150"/>
    </row>
    <row r="27" spans="1:7" s="1" customFormat="1" x14ac:dyDescent="0.25">
      <c r="A27" s="154" t="s">
        <v>210</v>
      </c>
      <c r="B27" s="155">
        <f t="shared" ref="B27:G27" si="2">SUM(B28)</f>
        <v>53460.88</v>
      </c>
      <c r="C27" s="155">
        <f t="shared" si="2"/>
        <v>75045.320000000007</v>
      </c>
      <c r="D27" s="155">
        <f t="shared" si="2"/>
        <v>30736.22</v>
      </c>
      <c r="E27" s="155">
        <f t="shared" si="2"/>
        <v>62331.75</v>
      </c>
      <c r="F27" s="155">
        <f t="shared" si="2"/>
        <v>116839</v>
      </c>
      <c r="G27" s="156">
        <f t="shared" si="2"/>
        <v>12444</v>
      </c>
    </row>
    <row r="28" spans="1:7" s="1" customFormat="1" x14ac:dyDescent="0.25">
      <c r="A28" s="148" t="s">
        <v>211</v>
      </c>
      <c r="B28" s="149">
        <v>53460.88</v>
      </c>
      <c r="C28" s="149">
        <v>75045.320000000007</v>
      </c>
      <c r="D28" s="149">
        <v>30736.22</v>
      </c>
      <c r="E28" s="149">
        <v>62331.75</v>
      </c>
      <c r="F28" s="149">
        <v>116839</v>
      </c>
      <c r="G28" s="150">
        <v>12444</v>
      </c>
    </row>
    <row r="29" spans="1:7" s="1" customFormat="1" x14ac:dyDescent="0.25">
      <c r="A29" s="148"/>
      <c r="B29" s="149"/>
      <c r="C29" s="149"/>
      <c r="D29" s="149"/>
      <c r="E29" s="149"/>
      <c r="F29" s="149"/>
      <c r="G29" s="150"/>
    </row>
    <row r="30" spans="1:7" s="1" customFormat="1" x14ac:dyDescent="0.25">
      <c r="A30" s="154" t="s">
        <v>212</v>
      </c>
      <c r="B30" s="149">
        <f t="shared" ref="B30:G30" si="3">+B27+B20+B7</f>
        <v>115235652.75999999</v>
      </c>
      <c r="C30" s="149">
        <f t="shared" si="3"/>
        <v>116064855.8</v>
      </c>
      <c r="D30" s="149">
        <f t="shared" si="3"/>
        <v>138372742.93000001</v>
      </c>
      <c r="E30" s="149">
        <f t="shared" si="3"/>
        <v>133331725.87</v>
      </c>
      <c r="F30" s="149">
        <f t="shared" si="3"/>
        <v>134536141</v>
      </c>
      <c r="G30" s="150">
        <f t="shared" si="3"/>
        <v>142479187</v>
      </c>
    </row>
    <row r="31" spans="1:7" s="1" customFormat="1" x14ac:dyDescent="0.25">
      <c r="A31" s="154" t="s">
        <v>213</v>
      </c>
      <c r="B31" s="149"/>
      <c r="C31" s="149"/>
      <c r="D31" s="149"/>
      <c r="E31" s="149"/>
      <c r="F31" s="149"/>
      <c r="G31" s="150"/>
    </row>
    <row r="32" spans="1:7" s="1" customFormat="1" x14ac:dyDescent="0.25">
      <c r="A32" s="154"/>
      <c r="B32" s="149"/>
      <c r="C32" s="149"/>
      <c r="D32" s="149"/>
      <c r="E32" s="149"/>
      <c r="F32" s="149"/>
      <c r="G32" s="150"/>
    </row>
    <row r="33" spans="1:7" s="1" customFormat="1" ht="30" x14ac:dyDescent="0.25">
      <c r="A33" s="159" t="s">
        <v>214</v>
      </c>
      <c r="B33" s="149"/>
      <c r="C33" s="149"/>
      <c r="D33" s="149"/>
      <c r="E33" s="149"/>
      <c r="F33" s="149"/>
      <c r="G33" s="150"/>
    </row>
    <row r="34" spans="1:7" s="1" customFormat="1" ht="30" x14ac:dyDescent="0.25">
      <c r="A34" s="159" t="s">
        <v>215</v>
      </c>
      <c r="B34" s="149"/>
      <c r="C34" s="149"/>
      <c r="D34" s="149"/>
      <c r="E34" s="149"/>
      <c r="F34" s="149"/>
      <c r="G34" s="150"/>
    </row>
    <row r="35" spans="1:7" s="1" customFormat="1" ht="15.75" thickBot="1" x14ac:dyDescent="0.3">
      <c r="A35" s="160" t="s">
        <v>216</v>
      </c>
      <c r="B35" s="161">
        <v>0</v>
      </c>
      <c r="C35" s="161">
        <v>0</v>
      </c>
      <c r="D35" s="161">
        <v>0</v>
      </c>
      <c r="E35" s="161">
        <v>0</v>
      </c>
      <c r="F35" s="161">
        <v>0</v>
      </c>
      <c r="G35" s="162">
        <v>0</v>
      </c>
    </row>
    <row r="36" spans="1:7" s="1" customFormat="1" x14ac:dyDescent="0.25"/>
    <row r="37" spans="1:7" s="1" customFormat="1" x14ac:dyDescent="0.25"/>
    <row r="38" spans="1:7" s="1" customFormat="1" x14ac:dyDescent="0.25"/>
    <row r="39" spans="1:7" s="1" customFormat="1" x14ac:dyDescent="0.25"/>
    <row r="40" spans="1:7" s="1" customFormat="1" x14ac:dyDescent="0.25">
      <c r="A40" s="711"/>
      <c r="B40" s="711"/>
      <c r="C40" s="711"/>
      <c r="D40" s="711"/>
      <c r="E40" s="711"/>
      <c r="F40" s="711"/>
      <c r="G40" s="711"/>
    </row>
    <row r="41" spans="1:7" s="1" customFormat="1" x14ac:dyDescent="0.25">
      <c r="A41" s="564" t="s">
        <v>186</v>
      </c>
      <c r="B41" s="65"/>
      <c r="C41" s="712" t="s">
        <v>217</v>
      </c>
      <c r="D41" s="712"/>
      <c r="E41" s="712"/>
      <c r="F41" s="712"/>
    </row>
    <row r="42" spans="1:7" s="1" customFormat="1" x14ac:dyDescent="0.25">
      <c r="A42" s="163" t="s">
        <v>187</v>
      </c>
      <c r="B42" s="66"/>
      <c r="C42" s="704" t="s">
        <v>218</v>
      </c>
      <c r="D42" s="704"/>
      <c r="E42" s="704"/>
      <c r="F42" s="704"/>
    </row>
    <row r="43" spans="1:7" s="1" customFormat="1" x14ac:dyDescent="0.25"/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1:7" s="1" customFormat="1" x14ac:dyDescent="0.25"/>
    <row r="50" spans="1:7" s="1" customFormat="1" x14ac:dyDescent="0.25"/>
    <row r="51" spans="1:7" s="1" customFormat="1" x14ac:dyDescent="0.25"/>
    <row r="52" spans="1:7" s="1" customFormat="1" x14ac:dyDescent="0.25"/>
    <row r="53" spans="1:7" s="1" customFormat="1" x14ac:dyDescent="0.25"/>
    <row r="54" spans="1:7" s="1" customFormat="1" x14ac:dyDescent="0.25"/>
    <row r="55" spans="1:7" s="1" customFormat="1" x14ac:dyDescent="0.25"/>
    <row r="56" spans="1:7" s="1" customFormat="1" x14ac:dyDescent="0.25"/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x14ac:dyDescent="0.25">
      <c r="A64" s="144"/>
      <c r="B64" s="144"/>
      <c r="C64" s="144"/>
      <c r="D64" s="144"/>
      <c r="E64" s="144"/>
      <c r="F64" s="144"/>
      <c r="G64" s="144"/>
    </row>
    <row r="65" spans="1:7" x14ac:dyDescent="0.25">
      <c r="A65" s="144"/>
      <c r="B65" s="144"/>
      <c r="C65" s="144"/>
      <c r="D65" s="144"/>
      <c r="E65" s="144"/>
      <c r="F65" s="144"/>
      <c r="G65" s="144"/>
    </row>
  </sheetData>
  <mergeCells count="6">
    <mergeCell ref="C42:F42"/>
    <mergeCell ref="A3:G3"/>
    <mergeCell ref="A4:G4"/>
    <mergeCell ref="A5:G5"/>
    <mergeCell ref="A40:G40"/>
    <mergeCell ref="C41:F41"/>
  </mergeCells>
  <printOptions horizontalCentered="1"/>
  <pageMargins left="0.51181102362204722" right="0.51181102362204722" top="0.55118110236220474" bottom="0.35433070866141736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A35" sqref="A35"/>
    </sheetView>
  </sheetViews>
  <sheetFormatPr baseColWidth="10" defaultRowHeight="15" x14ac:dyDescent="0.25"/>
  <cols>
    <col min="1" max="1" width="57.85546875" bestFit="1" customWidth="1"/>
    <col min="2" max="2" width="15.140625" bestFit="1" customWidth="1"/>
    <col min="3" max="3" width="17.140625" customWidth="1"/>
    <col min="4" max="4" width="16.42578125" customWidth="1"/>
    <col min="5" max="5" width="14.85546875" customWidth="1"/>
    <col min="6" max="6" width="16" customWidth="1"/>
    <col min="7" max="7" width="14.85546875" customWidth="1"/>
  </cols>
  <sheetData>
    <row r="2" spans="1:7" ht="15.75" thickBot="1" x14ac:dyDescent="0.3">
      <c r="A2" s="144"/>
      <c r="B2" s="144"/>
      <c r="C2" s="144"/>
      <c r="D2" s="144"/>
      <c r="E2" s="144"/>
      <c r="F2" s="144"/>
      <c r="G2" s="144"/>
    </row>
    <row r="3" spans="1:7" ht="15" customHeight="1" x14ac:dyDescent="0.25">
      <c r="A3" s="705" t="s">
        <v>188</v>
      </c>
      <c r="B3" s="706"/>
      <c r="C3" s="706"/>
      <c r="D3" s="706"/>
      <c r="E3" s="706"/>
      <c r="F3" s="706"/>
      <c r="G3" s="707"/>
    </row>
    <row r="4" spans="1:7" x14ac:dyDescent="0.25">
      <c r="A4" s="708" t="s">
        <v>219</v>
      </c>
      <c r="B4" s="709"/>
      <c r="C4" s="709"/>
      <c r="D4" s="709"/>
      <c r="E4" s="709"/>
      <c r="F4" s="709"/>
      <c r="G4" s="710"/>
    </row>
    <row r="5" spans="1:7" ht="15.75" thickBot="1" x14ac:dyDescent="0.3">
      <c r="A5" s="708" t="s">
        <v>190</v>
      </c>
      <c r="B5" s="709"/>
      <c r="C5" s="709"/>
      <c r="D5" s="709"/>
      <c r="E5" s="709"/>
      <c r="F5" s="709"/>
      <c r="G5" s="710"/>
    </row>
    <row r="6" spans="1:7" ht="45.75" thickBot="1" x14ac:dyDescent="0.3">
      <c r="A6" s="560" t="s">
        <v>220</v>
      </c>
      <c r="B6" s="561">
        <v>2012</v>
      </c>
      <c r="C6" s="561">
        <v>2013</v>
      </c>
      <c r="D6" s="561">
        <v>2014</v>
      </c>
      <c r="E6" s="561">
        <v>2015</v>
      </c>
      <c r="F6" s="561">
        <v>2016</v>
      </c>
      <c r="G6" s="561" t="s">
        <v>191</v>
      </c>
    </row>
    <row r="7" spans="1:7" s="1" customFormat="1" x14ac:dyDescent="0.25">
      <c r="A7" s="164" t="s">
        <v>221</v>
      </c>
      <c r="B7" s="146">
        <f>SUM(B8:B12)</f>
        <v>95177817.679999992</v>
      </c>
      <c r="C7" s="146">
        <f>SUM(C8:C12)</f>
        <v>107824375.82974993</v>
      </c>
      <c r="D7" s="146">
        <f>D8+D9+D10+D11+D12+D14</f>
        <v>119829847.80000001</v>
      </c>
      <c r="E7" s="146">
        <f>SUM(E8:E13)</f>
        <v>125658760.36</v>
      </c>
      <c r="F7" s="146">
        <f>SUM(F8:F13)</f>
        <v>124341241.35000002</v>
      </c>
      <c r="G7" s="147">
        <f>SUM(G8:G16)</f>
        <v>130697694</v>
      </c>
    </row>
    <row r="8" spans="1:7" s="1" customFormat="1" x14ac:dyDescent="0.25">
      <c r="A8" s="148" t="s">
        <v>222</v>
      </c>
      <c r="B8" s="149">
        <f>[28]diciembre!$M$34+[28]diciembre!$M$42+[28]diciembre!$M$38+[28]diciembre!$M$52+[28]diciembre!$M$55</f>
        <v>76918450.479999989</v>
      </c>
      <c r="C8" s="149">
        <f>'[29]dic 2013'!$J$40+'[29]dic 2013'!$J$44+'[29]dic 2013'!$J$47+'[29]dic 2013'!$J$60</f>
        <v>82459632.759000003</v>
      </c>
      <c r="D8" s="149">
        <f>[30]DICIEMBRE!$K$46+[30]DICIEMBRE!$K$53+[30]DICIEMBRE!$K$58</f>
        <v>91262367.850000009</v>
      </c>
      <c r="E8" s="149">
        <f>'[31]DICIEMBRE 15'!$U$39+'[31]DICIEMBRE 15'!$U$43+'[31]DICIEMBRE 15'!$U$50</f>
        <v>98980794.750000015</v>
      </c>
      <c r="F8" s="149">
        <f>'[32]ANEXO II B (3)'!$S$35+'[32]ANEXO II B (3)'!$S$40+'[32]ANEXO II B (3)'!$S$47</f>
        <v>94456369.370000005</v>
      </c>
      <c r="G8" s="150">
        <v>93961155</v>
      </c>
    </row>
    <row r="9" spans="1:7" s="1" customFormat="1" x14ac:dyDescent="0.25">
      <c r="A9" s="148" t="s">
        <v>223</v>
      </c>
      <c r="B9" s="149">
        <f>[28]diciembre!$M$36+[28]diciembre!$M$44</f>
        <v>3278638.49</v>
      </c>
      <c r="C9" s="149">
        <f>'[29]dic 2013'!$J$42+'[29]dic 2013'!$J$49</f>
        <v>3649887.47</v>
      </c>
      <c r="D9" s="149">
        <f>[30]DICIEMBRE!$K$48+[30]DICIEMBRE!$K$55+[30]DICIEMBRE!$K$60+[30]DICIEMBRE!$K$71</f>
        <v>3186022.35</v>
      </c>
      <c r="E9" s="149">
        <f>'[31]DICIEMBRE 15'!$U$41+'[31]DICIEMBRE 15'!$U$52</f>
        <v>3975426.5599999833</v>
      </c>
      <c r="F9" s="149">
        <f>'[32]ANEXO II B (3)'!$S$38+'[32]ANEXO II B (3)'!$S$49</f>
        <v>4504574.1500000004</v>
      </c>
      <c r="G9" s="150">
        <v>5278892</v>
      </c>
    </row>
    <row r="10" spans="1:7" s="1" customFormat="1" x14ac:dyDescent="0.25">
      <c r="A10" s="148" t="s">
        <v>224</v>
      </c>
      <c r="B10" s="149">
        <f>[28]diciembre!$M$35+[28]diciembre!$M$43</f>
        <v>13828402.950000001</v>
      </c>
      <c r="C10" s="149">
        <f>'[29]dic 2013'!$J$41+'[29]dic 2013'!$J$48</f>
        <v>16908295.230749939</v>
      </c>
      <c r="D10" s="149">
        <f>[30]DICIEMBRE!$K$47+[30]DICIEMBRE!$K$54+[30]DICIEMBRE!$K$59+[30]DICIEMBRE!$K$70</f>
        <v>19842173.440000001</v>
      </c>
      <c r="E10" s="149">
        <f>'[31]DICIEMBRE 15'!$U$40+'[31]DICIEMBRE 15'!$U$44+'[31]DICIEMBRE 15'!$U$51+'[31]DICIEMBRE 15'!$U$62</f>
        <v>21723165.890000004</v>
      </c>
      <c r="F10" s="149">
        <f>'[32]ANEXO II B (3)'!$S$36+'[32]ANEXO II B (3)'!$S$48+'[32]ANEXO II B (3)'!$S$68</f>
        <v>24102137.990000002</v>
      </c>
      <c r="G10" s="150">
        <v>28110573</v>
      </c>
    </row>
    <row r="11" spans="1:7" s="1" customFormat="1" x14ac:dyDescent="0.25">
      <c r="A11" s="157" t="s">
        <v>225</v>
      </c>
      <c r="B11" s="149">
        <f>[28]diciembre!$M$46</f>
        <v>554833.19999999995</v>
      </c>
      <c r="C11" s="149">
        <f>'[29]dic 2013'!$J$50+'[29]dic 2013'!$J$64+'[29]dic 2013'!$I$58</f>
        <v>2765391.02</v>
      </c>
      <c r="D11" s="149">
        <f>[30]DICIEMBRE!$K$61</f>
        <v>795504.62</v>
      </c>
      <c r="E11" s="149">
        <f>'[31]DICIEMBRE 15'!$U$53</f>
        <v>979373.16</v>
      </c>
      <c r="F11" s="149">
        <f>'[32]ANEXO II B (3)'!$S$50</f>
        <v>1278159.8400000001</v>
      </c>
      <c r="G11" s="150">
        <v>3347074</v>
      </c>
    </row>
    <row r="12" spans="1:7" s="1" customFormat="1" x14ac:dyDescent="0.25">
      <c r="A12" s="148" t="s">
        <v>226</v>
      </c>
      <c r="B12" s="149">
        <f>[28]diciembre!$M$45</f>
        <v>597492.55999999994</v>
      </c>
      <c r="C12" s="149">
        <f>'[29]dic 2013'!$J$51</f>
        <v>2041169.35</v>
      </c>
      <c r="D12" s="149">
        <f>[30]DICIEMBRE!$K$56+[30]DICIEMBRE!$K$63+[30]DICIEMBRE!$K$72</f>
        <v>2743779.54</v>
      </c>
      <c r="E12" s="713"/>
      <c r="F12" s="713"/>
      <c r="G12" s="714"/>
    </row>
    <row r="13" spans="1:7" s="1" customFormat="1" x14ac:dyDescent="0.25">
      <c r="A13" s="148" t="s">
        <v>227</v>
      </c>
      <c r="B13" s="149"/>
      <c r="C13" s="149"/>
      <c r="D13" s="149"/>
      <c r="E13" s="713"/>
      <c r="F13" s="713"/>
      <c r="G13" s="714"/>
    </row>
    <row r="14" spans="1:7" s="1" customFormat="1" x14ac:dyDescent="0.25">
      <c r="A14" s="148" t="s">
        <v>228</v>
      </c>
      <c r="B14" s="149"/>
      <c r="C14" s="149"/>
      <c r="D14" s="149">
        <v>2000000</v>
      </c>
      <c r="E14" s="149"/>
      <c r="F14" s="149"/>
      <c r="G14" s="150"/>
    </row>
    <row r="15" spans="1:7" s="1" customFormat="1" x14ac:dyDescent="0.25">
      <c r="A15" s="148" t="s">
        <v>229</v>
      </c>
      <c r="B15" s="149"/>
      <c r="C15" s="149"/>
      <c r="D15" s="149"/>
      <c r="E15" s="149"/>
      <c r="F15" s="149"/>
      <c r="G15" s="150"/>
    </row>
    <row r="16" spans="1:7" s="1" customFormat="1" x14ac:dyDescent="0.25">
      <c r="A16" s="148" t="s">
        <v>230</v>
      </c>
      <c r="B16" s="149"/>
      <c r="C16" s="149"/>
      <c r="D16" s="149"/>
      <c r="E16" s="149"/>
      <c r="F16" s="149"/>
      <c r="G16" s="150"/>
    </row>
    <row r="17" spans="1:7" s="1" customFormat="1" x14ac:dyDescent="0.25">
      <c r="A17" s="158"/>
      <c r="B17" s="149"/>
      <c r="C17" s="149"/>
      <c r="D17" s="149"/>
      <c r="E17" s="149"/>
      <c r="F17" s="149"/>
      <c r="G17" s="150"/>
    </row>
    <row r="18" spans="1:7" s="1" customFormat="1" x14ac:dyDescent="0.25">
      <c r="A18" s="154" t="s">
        <v>231</v>
      </c>
      <c r="B18" s="155">
        <f>SUM(B19:B23)</f>
        <v>13982181.999999998</v>
      </c>
      <c r="C18" s="155">
        <f>SUM(C19:C23)</f>
        <v>3493048.7700000005</v>
      </c>
      <c r="D18" s="155">
        <f>SUM(D19:D23)</f>
        <v>7291726.2999999989</v>
      </c>
      <c r="E18" s="155">
        <f>SUM(E20:E23)</f>
        <v>15856210.879999999</v>
      </c>
      <c r="F18" s="155">
        <f>SUM(F20:F23)</f>
        <v>8644769.6699999999</v>
      </c>
      <c r="G18" s="156">
        <f>SUM(G19:G27)</f>
        <v>10865711</v>
      </c>
    </row>
    <row r="19" spans="1:7" s="1" customFormat="1" x14ac:dyDescent="0.25">
      <c r="A19" s="148" t="s">
        <v>222</v>
      </c>
      <c r="B19" s="149">
        <v>0</v>
      </c>
      <c r="C19" s="149"/>
      <c r="D19" s="149"/>
      <c r="E19" s="149"/>
      <c r="F19" s="149"/>
      <c r="G19" s="150"/>
    </row>
    <row r="20" spans="1:7" s="1" customFormat="1" x14ac:dyDescent="0.25">
      <c r="A20" s="148" t="s">
        <v>223</v>
      </c>
      <c r="B20" s="149">
        <f>[28]diciembre!$M$68+[28]diciembre!$M$73</f>
        <v>131082.4</v>
      </c>
      <c r="C20" s="149">
        <f>'[29]dic 2013'!$J$96+'[29]dic 2013'!$J$91+'[29]dic 2013'!$J$83+'[29]dic 2013'!$J$78+'[29]dic 2013'!$J$70</f>
        <v>419434.69</v>
      </c>
      <c r="D20" s="149">
        <f>[30]DICIEMBRE!$K$77+[30]DICIEMBRE!$K$82+[30]DICIEMBRE!$K$91+[30]DICIEMBRE!$K$110</f>
        <v>193859.83</v>
      </c>
      <c r="E20" s="149">
        <f>'[31]DICIEMBRE 15'!$U$75+'[31]DICIEMBRE 15'!$U$80+'[31]DICIEMBRE 15'!$U$104+'[31]DICIEMBRE 15'!$U$108</f>
        <v>536941.80000000005</v>
      </c>
      <c r="F20" s="149">
        <f>'[32]ANEXO II B (3)'!$S$60+'[32]ANEXO II B (3)'!$S$64+'[32]ANEXO II B (3)'!$S$84+'[32]ANEXO II B (3)'!$S$89+'[32]ANEXO II B (3)'!$S$103</f>
        <v>1319286.29</v>
      </c>
      <c r="G20" s="150">
        <v>968376</v>
      </c>
    </row>
    <row r="21" spans="1:7" s="1" customFormat="1" x14ac:dyDescent="0.25">
      <c r="A21" s="148" t="s">
        <v>224</v>
      </c>
      <c r="B21" s="149">
        <f>[28]diciembre!$M$48+[28]diciembre!$M$65+[28]diciembre!$M$72+[28]diciembre!$M$67</f>
        <v>634822.35999999987</v>
      </c>
      <c r="C21" s="149">
        <f>'[29]dic 2013'!$J$53+'[29]dic 2013'!$J$67+'[29]dic 2013'!$J$69+'[29]dic 2013'!$J$77+'[29]dic 2013'!$J$82+'[29]dic 2013'!$J$86+'[29]dic 2013'!$J$95+'[29]dic 2013'!$J$92</f>
        <v>1754176.82</v>
      </c>
      <c r="D21" s="149">
        <f>[30]DICIEMBRE!$K$114+[30]DICIEMBRE!$K$111+[30]DICIEMBRE!$K$102+[30]DICIEMBRE!$K$86+[30]DICIEMBRE!$K$81+[30]DICIEMBRE!$K$76+[30]DICIEMBRE!$K$74</f>
        <v>1521096.8199999998</v>
      </c>
      <c r="E21" s="149">
        <f>'[31]DICIEMBRE 15'!$U$109+'[31]DICIEMBRE 15'!$U$79+'[31]DICIEMBRE 15'!$U$74+'[31]DICIEMBRE 15'!$U$69</f>
        <v>987196.57999999984</v>
      </c>
      <c r="F21" s="149">
        <f>'[32]ANEXO II B (3)'!$S$59+'[32]ANEXO II B (3)'!$S$63+'[32]ANEXO II B (3)'!$S$78+'[32]ANEXO II B (3)'!$S$83+'[32]ANEXO II B (3)'!$S$88+'[32]ANEXO II B (3)'!$S$104</f>
        <v>1201874.57</v>
      </c>
      <c r="G21" s="150">
        <v>1512708</v>
      </c>
    </row>
    <row r="22" spans="1:7" s="1" customFormat="1" x14ac:dyDescent="0.25">
      <c r="A22" s="157" t="s">
        <v>225</v>
      </c>
      <c r="B22" s="149">
        <f>[28]diciembre!$M$69</f>
        <v>154000</v>
      </c>
      <c r="C22" s="149">
        <f>'[29]dic 2013'!$J$71+'[29]dic 2013'!$J$80</f>
        <v>475254.48</v>
      </c>
      <c r="D22" s="149">
        <f>[30]DICIEMBRE!$K$78+[30]DICIEMBRE!$K$84</f>
        <v>420901.5</v>
      </c>
      <c r="E22" s="149">
        <f>'[31]DICIEMBRE 15'!$U$71+'[31]DICIEMBRE 15'!$U$76+'[31]DICIEMBRE 15'!$U$82</f>
        <v>635952</v>
      </c>
      <c r="F22" s="149">
        <f>'[32]ANEXO II B (3)'!$S$57+'[32]ANEXO II B (3)'!$S$75+'[32]ANEXO II B (3)'!$S$80+'[32]ANEXO II B (3)'!$S$85+'[32]ANEXO II B (3)'!$S$91</f>
        <v>785500</v>
      </c>
      <c r="G22" s="150">
        <v>447722</v>
      </c>
    </row>
    <row r="23" spans="1:7" s="1" customFormat="1" x14ac:dyDescent="0.25">
      <c r="A23" s="148" t="s">
        <v>226</v>
      </c>
      <c r="B23" s="149">
        <f>[28]diciembre!$M$50+[28]diciembre!$M$70+[28]diciembre!$M$74+[28]diciembre!$M$79+[28]diciembre!$M$85</f>
        <v>13062277.239999998</v>
      </c>
      <c r="C23" s="149">
        <f>'[29]dic 2013'!$J$98+'[29]dic 2013'!$J$84+'[29]dic 2013'!$J$79+'[29]dic 2013'!$J$72+'[29]dic 2013'!$J$54</f>
        <v>844182.78</v>
      </c>
      <c r="D23" s="149">
        <f>[30]DICIEMBRE!$K$116+[30]DICIEMBRE!$K$108+[30]DICIEMBRE!$K$104+[30]DICIEMBRE!$K$97+[30]DICIEMBRE!$K$83+[30]DICIEMBRE!$K$79+[30]DICIEMBRE!$K$7</f>
        <v>5155868.1499999994</v>
      </c>
      <c r="E23" s="149">
        <f>'[31]DICIEMBRE 15'!$U$110+'[31]DICIEMBRE 15'!$U$106+'[31]DICIEMBRE 15'!$U$95+'[31]DICIEMBRE 15'!$U$81+'[31]DICIEMBRE 15'!$U$77+'[31]DICIEMBRE 15'!$U$59</f>
        <v>13696120.5</v>
      </c>
      <c r="F23" s="149">
        <f>'[32]ANEXO II B (3)'!$S$105+'[32]ANEXO II B (3)'!$S$90+'[32]ANEXO II B (3)'!$S$86+'[32]ANEXO II B (3)'!$S$65+'[32]ANEXO II B (3)'!$S$61</f>
        <v>5338108.8099999996</v>
      </c>
      <c r="G23" s="150">
        <v>7936905</v>
      </c>
    </row>
    <row r="24" spans="1:7" s="1" customFormat="1" x14ac:dyDescent="0.25">
      <c r="A24" s="148" t="s">
        <v>227</v>
      </c>
      <c r="B24" s="149"/>
      <c r="C24" s="149"/>
      <c r="D24" s="149"/>
      <c r="E24" s="149"/>
      <c r="F24" s="149"/>
      <c r="G24" s="150"/>
    </row>
    <row r="25" spans="1:7" s="1" customFormat="1" x14ac:dyDescent="0.25">
      <c r="A25" s="148" t="s">
        <v>228</v>
      </c>
      <c r="B25" s="149"/>
      <c r="C25" s="149"/>
      <c r="D25" s="149"/>
      <c r="E25" s="149"/>
      <c r="F25" s="149"/>
      <c r="G25" s="150"/>
    </row>
    <row r="26" spans="1:7" s="1" customFormat="1" x14ac:dyDescent="0.25">
      <c r="A26" s="148" t="s">
        <v>229</v>
      </c>
      <c r="B26" s="149"/>
      <c r="C26" s="149"/>
      <c r="D26" s="149"/>
      <c r="E26" s="149"/>
      <c r="F26" s="149"/>
      <c r="G26" s="150"/>
    </row>
    <row r="27" spans="1:7" s="1" customFormat="1" x14ac:dyDescent="0.25">
      <c r="A27" s="148" t="s">
        <v>230</v>
      </c>
      <c r="B27" s="149"/>
      <c r="C27" s="149"/>
      <c r="D27" s="149"/>
      <c r="E27" s="149"/>
      <c r="F27" s="149"/>
      <c r="G27" s="150"/>
    </row>
    <row r="28" spans="1:7" s="1" customFormat="1" x14ac:dyDescent="0.25">
      <c r="A28" s="158"/>
      <c r="B28" s="149"/>
      <c r="C28" s="149"/>
      <c r="D28" s="149"/>
      <c r="E28" s="149"/>
      <c r="F28" s="149"/>
      <c r="G28" s="150"/>
    </row>
    <row r="29" spans="1:7" s="1" customFormat="1" ht="15.75" thickBot="1" x14ac:dyDescent="0.3">
      <c r="A29" s="160" t="s">
        <v>232</v>
      </c>
      <c r="B29" s="165">
        <f>+B18+B7</f>
        <v>109159999.67999999</v>
      </c>
      <c r="C29" s="165">
        <f t="shared" ref="C29:G29" si="0">+C18+C7</f>
        <v>111317424.59974992</v>
      </c>
      <c r="D29" s="165">
        <f t="shared" si="0"/>
        <v>127121574.10000001</v>
      </c>
      <c r="E29" s="165">
        <f t="shared" si="0"/>
        <v>141514971.24000001</v>
      </c>
      <c r="F29" s="165">
        <f t="shared" si="0"/>
        <v>132986011.02000003</v>
      </c>
      <c r="G29" s="166">
        <f t="shared" si="0"/>
        <v>141563405</v>
      </c>
    </row>
    <row r="30" spans="1:7" s="1" customFormat="1" x14ac:dyDescent="0.25"/>
    <row r="31" spans="1:7" s="1" customFormat="1" x14ac:dyDescent="0.25"/>
    <row r="32" spans="1:7" s="1" customFormat="1" x14ac:dyDescent="0.25">
      <c r="A32" s="711"/>
      <c r="B32" s="711"/>
      <c r="C32" s="711"/>
      <c r="D32" s="711"/>
      <c r="E32" s="711"/>
      <c r="F32" s="711"/>
      <c r="G32" s="711"/>
    </row>
    <row r="33" spans="1:6" s="1" customFormat="1" x14ac:dyDescent="0.25"/>
    <row r="34" spans="1:6" s="1" customFormat="1" x14ac:dyDescent="0.25"/>
    <row r="35" spans="1:6" s="1" customFormat="1" x14ac:dyDescent="0.25">
      <c r="A35" s="564" t="s">
        <v>186</v>
      </c>
      <c r="D35" s="715" t="s">
        <v>217</v>
      </c>
      <c r="E35" s="715"/>
      <c r="F35" s="715"/>
    </row>
    <row r="36" spans="1:6" s="1" customFormat="1" x14ac:dyDescent="0.25">
      <c r="A36" s="163" t="s">
        <v>187</v>
      </c>
      <c r="D36" s="716" t="s">
        <v>218</v>
      </c>
      <c r="E36" s="716"/>
      <c r="F36" s="716"/>
    </row>
    <row r="37" spans="1:6" s="1" customFormat="1" x14ac:dyDescent="0.25"/>
    <row r="38" spans="1:6" s="1" customFormat="1" x14ac:dyDescent="0.25"/>
    <row r="39" spans="1:6" s="1" customFormat="1" x14ac:dyDescent="0.25">
      <c r="A39" s="577"/>
      <c r="B39" s="577"/>
      <c r="C39" s="577"/>
    </row>
    <row r="40" spans="1:6" s="1" customFormat="1" x14ac:dyDescent="0.25">
      <c r="A40" s="577"/>
      <c r="B40" s="577"/>
      <c r="C40" s="577"/>
    </row>
    <row r="41" spans="1:6" s="1" customFormat="1" x14ac:dyDescent="0.25"/>
    <row r="42" spans="1:6" s="1" customFormat="1" x14ac:dyDescent="0.25"/>
    <row r="43" spans="1:6" s="1" customFormat="1" x14ac:dyDescent="0.25"/>
    <row r="44" spans="1:6" s="1" customFormat="1" x14ac:dyDescent="0.25"/>
    <row r="45" spans="1:6" s="1" customFormat="1" x14ac:dyDescent="0.25"/>
    <row r="46" spans="1:6" s="1" customFormat="1" x14ac:dyDescent="0.25"/>
    <row r="47" spans="1:6" s="1" customFormat="1" x14ac:dyDescent="0.25"/>
    <row r="48" spans="1:6" s="1" customFormat="1" x14ac:dyDescent="0.25"/>
    <row r="49" spans="1:7" s="1" customFormat="1" x14ac:dyDescent="0.25"/>
    <row r="50" spans="1:7" s="1" customFormat="1" x14ac:dyDescent="0.25"/>
    <row r="51" spans="1:7" s="1" customFormat="1" x14ac:dyDescent="0.25"/>
    <row r="52" spans="1:7" s="1" customFormat="1" x14ac:dyDescent="0.25"/>
    <row r="53" spans="1:7" s="167" customFormat="1" x14ac:dyDescent="0.25"/>
    <row r="54" spans="1:7" s="167" customFormat="1" x14ac:dyDescent="0.25"/>
    <row r="55" spans="1:7" s="167" customFormat="1" x14ac:dyDescent="0.25"/>
    <row r="56" spans="1:7" s="167" customFormat="1" x14ac:dyDescent="0.25"/>
    <row r="57" spans="1:7" s="167" customFormat="1" x14ac:dyDescent="0.25"/>
    <row r="58" spans="1:7" s="167" customFormat="1" x14ac:dyDescent="0.25"/>
    <row r="59" spans="1:7" s="167" customFormat="1" x14ac:dyDescent="0.25"/>
    <row r="60" spans="1:7" x14ac:dyDescent="0.25">
      <c r="A60" s="144"/>
      <c r="B60" s="144"/>
      <c r="C60" s="144"/>
      <c r="D60" s="144"/>
      <c r="E60" s="144"/>
      <c r="F60" s="144"/>
      <c r="G60" s="144"/>
    </row>
    <row r="61" spans="1:7" x14ac:dyDescent="0.25">
      <c r="A61" s="144"/>
      <c r="B61" s="144"/>
      <c r="C61" s="144"/>
      <c r="D61" s="144"/>
      <c r="E61" s="144"/>
      <c r="F61" s="144"/>
      <c r="G61" s="144"/>
    </row>
  </sheetData>
  <mergeCells count="10">
    <mergeCell ref="A39:C39"/>
    <mergeCell ref="A40:C40"/>
    <mergeCell ref="A3:G3"/>
    <mergeCell ref="A4:G4"/>
    <mergeCell ref="A5:G5"/>
    <mergeCell ref="E12:G12"/>
    <mergeCell ref="E13:G13"/>
    <mergeCell ref="A32:G32"/>
    <mergeCell ref="D35:F35"/>
    <mergeCell ref="D36:F3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2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8.85546875" style="167" customWidth="1"/>
    <col min="2" max="2" width="58.140625" style="167" customWidth="1"/>
    <col min="3" max="3" width="14.140625" style="167" customWidth="1"/>
    <col min="4" max="4" width="12.7109375" style="167" customWidth="1"/>
    <col min="5" max="5" width="14.28515625" style="167" customWidth="1"/>
    <col min="6" max="6" width="14.42578125" style="167" customWidth="1"/>
    <col min="7" max="7" width="14.5703125" style="167" customWidth="1"/>
    <col min="8" max="16384" width="11.42578125" style="167"/>
  </cols>
  <sheetData>
    <row r="3" spans="2:7" s="168" customFormat="1" x14ac:dyDescent="0.25">
      <c r="B3" s="717" t="s">
        <v>188</v>
      </c>
      <c r="C3" s="718"/>
      <c r="D3" s="718"/>
      <c r="E3" s="718"/>
      <c r="F3" s="718"/>
      <c r="G3" s="719"/>
    </row>
    <row r="4" spans="2:7" s="168" customFormat="1" x14ac:dyDescent="0.25">
      <c r="B4" s="720" t="s">
        <v>233</v>
      </c>
      <c r="C4" s="721"/>
      <c r="D4" s="721"/>
      <c r="E4" s="721"/>
      <c r="F4" s="721"/>
      <c r="G4" s="722"/>
    </row>
    <row r="5" spans="2:7" s="168" customFormat="1" ht="45" x14ac:dyDescent="0.25">
      <c r="B5" s="169"/>
      <c r="C5" s="170" t="s">
        <v>16</v>
      </c>
      <c r="D5" s="171" t="s">
        <v>13</v>
      </c>
      <c r="E5" s="170" t="s">
        <v>234</v>
      </c>
      <c r="F5" s="170" t="s">
        <v>235</v>
      </c>
      <c r="G5" s="170" t="s">
        <v>236</v>
      </c>
    </row>
    <row r="6" spans="2:7" x14ac:dyDescent="0.25">
      <c r="B6" s="172" t="s">
        <v>237</v>
      </c>
      <c r="C6" s="173"/>
      <c r="D6" s="173"/>
      <c r="E6" s="173"/>
      <c r="F6" s="173"/>
      <c r="G6" s="173"/>
    </row>
    <row r="7" spans="2:7" ht="30" x14ac:dyDescent="0.25">
      <c r="B7" s="174" t="s">
        <v>238</v>
      </c>
      <c r="C7" s="175"/>
      <c r="D7" s="175"/>
      <c r="E7" s="175"/>
      <c r="F7" s="175"/>
      <c r="G7" s="175"/>
    </row>
    <row r="8" spans="2:7" x14ac:dyDescent="0.25">
      <c r="B8" s="176" t="s">
        <v>239</v>
      </c>
      <c r="C8" s="175"/>
      <c r="D8" s="175"/>
      <c r="E8" s="175"/>
      <c r="F8" s="175"/>
      <c r="G8" s="175"/>
    </row>
    <row r="9" spans="2:7" x14ac:dyDescent="0.25">
      <c r="B9" s="176"/>
      <c r="C9" s="175"/>
      <c r="D9" s="175"/>
      <c r="E9" s="175"/>
      <c r="F9" s="175"/>
      <c r="G9" s="175"/>
    </row>
    <row r="10" spans="2:7" x14ac:dyDescent="0.25">
      <c r="B10" s="177" t="s">
        <v>240</v>
      </c>
      <c r="C10" s="175"/>
      <c r="D10" s="175"/>
      <c r="E10" s="175"/>
      <c r="F10" s="175"/>
      <c r="G10" s="175"/>
    </row>
    <row r="11" spans="2:7" x14ac:dyDescent="0.25">
      <c r="B11" s="178" t="s">
        <v>241</v>
      </c>
      <c r="C11" s="175"/>
      <c r="D11" s="175"/>
      <c r="E11" s="175"/>
      <c r="F11" s="175"/>
      <c r="G11" s="175"/>
    </row>
    <row r="12" spans="2:7" x14ac:dyDescent="0.25">
      <c r="B12" s="176" t="s">
        <v>242</v>
      </c>
      <c r="C12" s="175"/>
      <c r="D12" s="175"/>
      <c r="E12" s="175"/>
      <c r="F12" s="175"/>
      <c r="G12" s="175"/>
    </row>
    <row r="13" spans="2:7" x14ac:dyDescent="0.25">
      <c r="B13" s="176" t="s">
        <v>243</v>
      </c>
      <c r="C13" s="175"/>
      <c r="D13" s="175"/>
      <c r="E13" s="175"/>
      <c r="F13" s="175"/>
      <c r="G13" s="175"/>
    </row>
    <row r="14" spans="2:7" x14ac:dyDescent="0.25">
      <c r="B14" s="176" t="s">
        <v>244</v>
      </c>
      <c r="C14" s="175"/>
      <c r="D14" s="175"/>
      <c r="E14" s="175"/>
      <c r="F14" s="175"/>
      <c r="G14" s="175"/>
    </row>
    <row r="15" spans="2:7" x14ac:dyDescent="0.25">
      <c r="B15" s="178" t="s">
        <v>245</v>
      </c>
      <c r="C15" s="175"/>
      <c r="D15" s="175"/>
      <c r="E15" s="175"/>
      <c r="F15" s="175"/>
      <c r="G15" s="175"/>
    </row>
    <row r="16" spans="2:7" x14ac:dyDescent="0.25">
      <c r="B16" s="176" t="s">
        <v>242</v>
      </c>
      <c r="C16" s="175"/>
      <c r="D16" s="175"/>
      <c r="E16" s="175"/>
      <c r="F16" s="175"/>
      <c r="G16" s="175"/>
    </row>
    <row r="17" spans="2:7" x14ac:dyDescent="0.25">
      <c r="B17" s="176" t="s">
        <v>243</v>
      </c>
      <c r="C17" s="175"/>
      <c r="D17" s="175"/>
      <c r="E17" s="175"/>
      <c r="F17" s="175"/>
      <c r="G17" s="175"/>
    </row>
    <row r="18" spans="2:7" x14ac:dyDescent="0.25">
      <c r="B18" s="176" t="s">
        <v>244</v>
      </c>
      <c r="C18" s="175"/>
      <c r="D18" s="175"/>
      <c r="E18" s="175"/>
      <c r="F18" s="175"/>
      <c r="G18" s="175"/>
    </row>
    <row r="19" spans="2:7" x14ac:dyDescent="0.25">
      <c r="B19" s="178" t="s">
        <v>246</v>
      </c>
      <c r="C19" s="175"/>
      <c r="D19" s="175"/>
      <c r="E19" s="175"/>
      <c r="F19" s="175"/>
      <c r="G19" s="175"/>
    </row>
    <row r="20" spans="2:7" x14ac:dyDescent="0.25">
      <c r="B20" s="178" t="s">
        <v>247</v>
      </c>
      <c r="C20" s="175"/>
      <c r="D20" s="175"/>
      <c r="E20" s="175"/>
      <c r="F20" s="175"/>
      <c r="G20" s="175"/>
    </row>
    <row r="21" spans="2:7" x14ac:dyDescent="0.25">
      <c r="B21" s="178" t="s">
        <v>248</v>
      </c>
      <c r="C21" s="175"/>
      <c r="D21" s="175"/>
      <c r="E21" s="175"/>
      <c r="F21" s="175"/>
      <c r="G21" s="175"/>
    </row>
    <row r="22" spans="2:7" x14ac:dyDescent="0.25">
      <c r="B22" s="178" t="s">
        <v>249</v>
      </c>
      <c r="C22" s="175"/>
      <c r="D22" s="175"/>
      <c r="E22" s="175"/>
      <c r="F22" s="175"/>
      <c r="G22" s="175"/>
    </row>
    <row r="23" spans="2:7" x14ac:dyDescent="0.25">
      <c r="B23" s="178" t="s">
        <v>250</v>
      </c>
      <c r="C23" s="175"/>
      <c r="D23" s="175"/>
      <c r="E23" s="175"/>
      <c r="F23" s="175"/>
      <c r="G23" s="175"/>
    </row>
    <row r="24" spans="2:7" x14ac:dyDescent="0.25">
      <c r="B24" s="178" t="s">
        <v>251</v>
      </c>
      <c r="C24" s="175"/>
      <c r="D24" s="175"/>
      <c r="E24" s="175"/>
      <c r="F24" s="175"/>
      <c r="G24" s="175"/>
    </row>
    <row r="25" spans="2:7" x14ac:dyDescent="0.25">
      <c r="B25" s="178" t="s">
        <v>252</v>
      </c>
      <c r="C25" s="175"/>
      <c r="D25" s="175"/>
      <c r="E25" s="175"/>
      <c r="F25" s="175"/>
      <c r="G25" s="175"/>
    </row>
    <row r="26" spans="2:7" x14ac:dyDescent="0.25">
      <c r="B26" s="178" t="s">
        <v>253</v>
      </c>
      <c r="C26" s="175"/>
      <c r="D26" s="175"/>
      <c r="E26" s="175"/>
      <c r="F26" s="175"/>
      <c r="G26" s="175"/>
    </row>
    <row r="27" spans="2:7" x14ac:dyDescent="0.25">
      <c r="B27" s="178"/>
      <c r="C27" s="175"/>
      <c r="D27" s="175"/>
      <c r="E27" s="175"/>
      <c r="F27" s="175"/>
      <c r="G27" s="175"/>
    </row>
    <row r="28" spans="2:7" x14ac:dyDescent="0.25">
      <c r="B28" s="177" t="s">
        <v>254</v>
      </c>
      <c r="C28" s="175"/>
      <c r="D28" s="175"/>
      <c r="E28" s="175"/>
      <c r="F28" s="175"/>
      <c r="G28" s="175"/>
    </row>
    <row r="29" spans="2:7" x14ac:dyDescent="0.25">
      <c r="B29" s="176" t="s">
        <v>255</v>
      </c>
      <c r="C29" s="175"/>
      <c r="D29" s="175"/>
      <c r="E29" s="175"/>
      <c r="F29" s="175"/>
      <c r="G29" s="175"/>
    </row>
    <row r="30" spans="2:7" x14ac:dyDescent="0.25">
      <c r="B30" s="176"/>
      <c r="C30" s="175"/>
      <c r="D30" s="175"/>
      <c r="E30" s="175"/>
      <c r="F30" s="175"/>
      <c r="G30" s="175"/>
    </row>
    <row r="31" spans="2:7" x14ac:dyDescent="0.25">
      <c r="B31" s="177" t="s">
        <v>256</v>
      </c>
      <c r="C31" s="175"/>
      <c r="D31" s="175"/>
      <c r="E31" s="175"/>
      <c r="F31" s="175"/>
      <c r="G31" s="175"/>
    </row>
    <row r="32" spans="2:7" x14ac:dyDescent="0.25">
      <c r="B32" s="176" t="s">
        <v>241</v>
      </c>
      <c r="C32" s="175"/>
      <c r="D32" s="175"/>
      <c r="E32" s="175"/>
      <c r="F32" s="175"/>
      <c r="G32" s="175"/>
    </row>
    <row r="33" spans="2:7" x14ac:dyDescent="0.25">
      <c r="B33" s="176" t="s">
        <v>245</v>
      </c>
      <c r="C33" s="175"/>
      <c r="D33" s="175"/>
      <c r="E33" s="175"/>
      <c r="F33" s="175"/>
      <c r="G33" s="175"/>
    </row>
    <row r="34" spans="2:7" x14ac:dyDescent="0.25">
      <c r="B34" s="176" t="s">
        <v>257</v>
      </c>
      <c r="C34" s="175"/>
      <c r="D34" s="175"/>
      <c r="E34" s="175"/>
      <c r="F34" s="175"/>
      <c r="G34" s="175"/>
    </row>
    <row r="35" spans="2:7" x14ac:dyDescent="0.25">
      <c r="B35" s="176"/>
      <c r="C35" s="175"/>
      <c r="D35" s="175"/>
      <c r="E35" s="175"/>
      <c r="F35" s="175"/>
      <c r="G35" s="175"/>
    </row>
    <row r="36" spans="2:7" x14ac:dyDescent="0.25">
      <c r="B36" s="177" t="s">
        <v>258</v>
      </c>
      <c r="C36" s="175"/>
      <c r="D36" s="175"/>
      <c r="E36" s="175"/>
      <c r="F36" s="175"/>
      <c r="G36" s="175"/>
    </row>
    <row r="37" spans="2:7" x14ac:dyDescent="0.25">
      <c r="B37" s="176" t="s">
        <v>259</v>
      </c>
      <c r="C37" s="175"/>
      <c r="D37" s="175"/>
      <c r="E37" s="175"/>
      <c r="F37" s="175"/>
      <c r="G37" s="175"/>
    </row>
    <row r="38" spans="2:7" x14ac:dyDescent="0.25">
      <c r="B38" s="176" t="s">
        <v>260</v>
      </c>
      <c r="C38" s="175"/>
      <c r="D38" s="175"/>
      <c r="E38" s="175"/>
      <c r="F38" s="175"/>
      <c r="G38" s="175"/>
    </row>
    <row r="39" spans="2:7" x14ac:dyDescent="0.25">
      <c r="B39" s="176" t="s">
        <v>261</v>
      </c>
      <c r="C39" s="175"/>
      <c r="D39" s="175"/>
      <c r="E39" s="175"/>
      <c r="F39" s="175"/>
      <c r="G39" s="175"/>
    </row>
    <row r="40" spans="2:7" x14ac:dyDescent="0.25">
      <c r="B40" s="176"/>
      <c r="C40" s="175"/>
      <c r="D40" s="175"/>
      <c r="E40" s="175"/>
      <c r="F40" s="175"/>
      <c r="G40" s="175"/>
    </row>
    <row r="41" spans="2:7" x14ac:dyDescent="0.25">
      <c r="B41" s="177" t="s">
        <v>262</v>
      </c>
      <c r="C41" s="175"/>
      <c r="D41" s="175"/>
      <c r="E41" s="175"/>
      <c r="F41" s="175"/>
      <c r="G41" s="175"/>
    </row>
    <row r="42" spans="2:7" x14ac:dyDescent="0.25">
      <c r="B42" s="177"/>
      <c r="C42" s="175"/>
      <c r="D42" s="175"/>
      <c r="E42" s="175"/>
      <c r="F42" s="175"/>
      <c r="G42" s="175"/>
    </row>
    <row r="43" spans="2:7" x14ac:dyDescent="0.25">
      <c r="B43" s="177"/>
      <c r="C43" s="175"/>
      <c r="D43" s="175"/>
      <c r="E43" s="175"/>
      <c r="F43" s="175"/>
      <c r="G43" s="175"/>
    </row>
    <row r="44" spans="2:7" x14ac:dyDescent="0.25">
      <c r="B44" s="177" t="s">
        <v>263</v>
      </c>
      <c r="C44" s="175"/>
      <c r="D44" s="175"/>
      <c r="E44" s="175"/>
      <c r="F44" s="175"/>
      <c r="G44" s="175"/>
    </row>
    <row r="45" spans="2:7" x14ac:dyDescent="0.25">
      <c r="B45" s="176" t="s">
        <v>264</v>
      </c>
      <c r="C45" s="175"/>
      <c r="D45" s="175"/>
      <c r="E45" s="175"/>
      <c r="F45" s="175"/>
      <c r="G45" s="175"/>
    </row>
    <row r="46" spans="2:7" x14ac:dyDescent="0.25">
      <c r="B46" s="176" t="s">
        <v>265</v>
      </c>
      <c r="C46" s="175"/>
      <c r="D46" s="175"/>
      <c r="E46" s="175"/>
      <c r="F46" s="175"/>
      <c r="G46" s="175"/>
    </row>
    <row r="47" spans="2:7" x14ac:dyDescent="0.25">
      <c r="B47" s="176" t="s">
        <v>266</v>
      </c>
      <c r="C47" s="175"/>
      <c r="D47" s="175"/>
      <c r="E47" s="175"/>
      <c r="F47" s="175"/>
      <c r="G47" s="175"/>
    </row>
    <row r="48" spans="2:7" x14ac:dyDescent="0.25">
      <c r="B48" s="176"/>
      <c r="C48" s="175"/>
      <c r="D48" s="175"/>
      <c r="E48" s="175"/>
      <c r="F48" s="175"/>
      <c r="G48" s="175"/>
    </row>
    <row r="49" spans="2:7" ht="30" x14ac:dyDescent="0.25">
      <c r="B49" s="179" t="s">
        <v>267</v>
      </c>
      <c r="C49" s="175"/>
      <c r="D49" s="175"/>
      <c r="E49" s="175"/>
      <c r="F49" s="175"/>
      <c r="G49" s="175"/>
    </row>
    <row r="50" spans="2:7" x14ac:dyDescent="0.25">
      <c r="B50" s="176" t="s">
        <v>265</v>
      </c>
      <c r="C50" s="175"/>
      <c r="D50" s="175"/>
      <c r="E50" s="175"/>
      <c r="F50" s="175"/>
      <c r="G50" s="175"/>
    </row>
    <row r="51" spans="2:7" x14ac:dyDescent="0.25">
      <c r="B51" s="176" t="s">
        <v>266</v>
      </c>
      <c r="C51" s="175"/>
      <c r="D51" s="175"/>
      <c r="E51" s="175"/>
      <c r="F51" s="175"/>
      <c r="G51" s="175"/>
    </row>
    <row r="52" spans="2:7" x14ac:dyDescent="0.25">
      <c r="B52" s="176"/>
      <c r="C52" s="175"/>
      <c r="D52" s="175"/>
      <c r="E52" s="175"/>
      <c r="F52" s="175"/>
      <c r="G52" s="175"/>
    </row>
    <row r="53" spans="2:7" x14ac:dyDescent="0.25">
      <c r="B53" s="179" t="s">
        <v>268</v>
      </c>
      <c r="C53" s="175"/>
      <c r="D53" s="175"/>
      <c r="E53" s="175"/>
      <c r="F53" s="175"/>
      <c r="G53" s="175"/>
    </row>
    <row r="54" spans="2:7" x14ac:dyDescent="0.25">
      <c r="B54" s="176" t="s">
        <v>265</v>
      </c>
      <c r="C54" s="175"/>
      <c r="D54" s="175"/>
      <c r="E54" s="175"/>
      <c r="F54" s="175"/>
      <c r="G54" s="175"/>
    </row>
    <row r="55" spans="2:7" x14ac:dyDescent="0.25">
      <c r="B55" s="176" t="s">
        <v>266</v>
      </c>
      <c r="C55" s="175"/>
      <c r="D55" s="175"/>
      <c r="E55" s="175"/>
      <c r="F55" s="175"/>
      <c r="G55" s="175"/>
    </row>
    <row r="56" spans="2:7" x14ac:dyDescent="0.25">
      <c r="B56" s="176" t="s">
        <v>269</v>
      </c>
      <c r="C56" s="175"/>
      <c r="D56" s="175"/>
      <c r="E56" s="175"/>
      <c r="F56" s="175"/>
      <c r="G56" s="175"/>
    </row>
    <row r="57" spans="2:7" x14ac:dyDescent="0.25">
      <c r="B57" s="176"/>
      <c r="C57" s="175"/>
      <c r="D57" s="175"/>
      <c r="E57" s="175"/>
      <c r="F57" s="175"/>
      <c r="G57" s="175"/>
    </row>
    <row r="58" spans="2:7" x14ac:dyDescent="0.25">
      <c r="B58" s="177" t="s">
        <v>270</v>
      </c>
      <c r="C58" s="175"/>
      <c r="D58" s="175"/>
      <c r="E58" s="175"/>
      <c r="F58" s="175"/>
      <c r="G58" s="175"/>
    </row>
    <row r="59" spans="2:7" x14ac:dyDescent="0.25">
      <c r="B59" s="176" t="s">
        <v>265</v>
      </c>
      <c r="C59" s="175"/>
      <c r="D59" s="175"/>
      <c r="E59" s="175"/>
      <c r="F59" s="175"/>
      <c r="G59" s="175"/>
    </row>
    <row r="60" spans="2:7" x14ac:dyDescent="0.25">
      <c r="B60" s="176" t="s">
        <v>266</v>
      </c>
      <c r="C60" s="175"/>
      <c r="D60" s="175"/>
      <c r="E60" s="175"/>
      <c r="F60" s="175"/>
      <c r="G60" s="175"/>
    </row>
    <row r="61" spans="2:7" x14ac:dyDescent="0.25">
      <c r="B61" s="176"/>
      <c r="C61" s="175"/>
      <c r="D61" s="175"/>
      <c r="E61" s="175"/>
      <c r="F61" s="175"/>
      <c r="G61" s="175"/>
    </row>
    <row r="62" spans="2:7" x14ac:dyDescent="0.25">
      <c r="B62" s="177" t="s">
        <v>271</v>
      </c>
      <c r="C62" s="175"/>
      <c r="D62" s="175"/>
      <c r="E62" s="175"/>
      <c r="F62" s="175"/>
      <c r="G62" s="175"/>
    </row>
    <row r="63" spans="2:7" x14ac:dyDescent="0.25">
      <c r="B63" s="176" t="s">
        <v>272</v>
      </c>
      <c r="C63" s="175"/>
      <c r="D63" s="175"/>
      <c r="E63" s="175"/>
      <c r="F63" s="175"/>
      <c r="G63" s="175"/>
    </row>
    <row r="64" spans="2:7" x14ac:dyDescent="0.25">
      <c r="B64" s="176" t="s">
        <v>273</v>
      </c>
      <c r="C64" s="175"/>
      <c r="D64" s="175"/>
      <c r="E64" s="175"/>
      <c r="F64" s="175"/>
      <c r="G64" s="175"/>
    </row>
    <row r="65" spans="2:7" x14ac:dyDescent="0.25">
      <c r="B65" s="176"/>
      <c r="C65" s="175"/>
      <c r="D65" s="175"/>
      <c r="E65" s="175"/>
      <c r="F65" s="175"/>
      <c r="G65" s="175"/>
    </row>
    <row r="66" spans="2:7" x14ac:dyDescent="0.25">
      <c r="B66" s="177" t="s">
        <v>274</v>
      </c>
      <c r="C66" s="175"/>
      <c r="D66" s="175"/>
      <c r="E66" s="175"/>
      <c r="F66" s="175"/>
      <c r="G66" s="175"/>
    </row>
    <row r="67" spans="2:7" x14ac:dyDescent="0.25">
      <c r="B67" s="176" t="s">
        <v>275</v>
      </c>
      <c r="C67" s="175"/>
      <c r="D67" s="175"/>
      <c r="E67" s="175"/>
      <c r="F67" s="175"/>
      <c r="G67" s="175"/>
    </row>
    <row r="68" spans="2:7" x14ac:dyDescent="0.25">
      <c r="B68" s="180" t="s">
        <v>276</v>
      </c>
      <c r="C68" s="181"/>
      <c r="D68" s="181"/>
      <c r="E68" s="181"/>
      <c r="F68" s="181"/>
      <c r="G68" s="181"/>
    </row>
    <row r="71" spans="2:7" x14ac:dyDescent="0.25">
      <c r="B71" s="564" t="s">
        <v>186</v>
      </c>
      <c r="C71" s="1"/>
      <c r="D71" s="1"/>
      <c r="E71" s="715" t="s">
        <v>217</v>
      </c>
      <c r="F71" s="715"/>
      <c r="G71" s="715"/>
    </row>
    <row r="72" spans="2:7" x14ac:dyDescent="0.25">
      <c r="B72" s="163" t="s">
        <v>187</v>
      </c>
      <c r="C72" s="1"/>
      <c r="D72" s="1"/>
      <c r="E72" s="716" t="s">
        <v>218</v>
      </c>
      <c r="F72" s="716"/>
      <c r="G72" s="716"/>
    </row>
  </sheetData>
  <mergeCells count="4">
    <mergeCell ref="B3:G3"/>
    <mergeCell ref="B4:G4"/>
    <mergeCell ref="E71:G71"/>
    <mergeCell ref="E72:G72"/>
  </mergeCells>
  <printOptions horizontalCentered="1"/>
  <pageMargins left="0.31496062992125984" right="0.31496062992125984" top="0.35433070866141736" bottom="0.35433070866141736" header="0.31496062992125984" footer="0.31496062992125984"/>
  <pageSetup scale="65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34" zoomScaleNormal="100" workbookViewId="0">
      <selection activeCell="B44" sqref="B44"/>
    </sheetView>
  </sheetViews>
  <sheetFormatPr baseColWidth="10" defaultRowHeight="12" x14ac:dyDescent="0.2"/>
  <cols>
    <col min="1" max="1" width="1.140625" style="117" customWidth="1"/>
    <col min="2" max="2" width="40" style="558" customWidth="1"/>
    <col min="3" max="3" width="4.5703125" style="117" customWidth="1"/>
    <col min="4" max="4" width="25" style="117" customWidth="1"/>
    <col min="5" max="5" width="3.7109375" style="117" customWidth="1"/>
    <col min="6" max="6" width="9.85546875" style="117" bestFit="1" customWidth="1"/>
    <col min="7" max="7" width="12.42578125" style="117" bestFit="1" customWidth="1"/>
    <col min="8" max="8" width="9.5703125" style="117" customWidth="1"/>
    <col min="9" max="9" width="12.140625" style="558" customWidth="1"/>
    <col min="10" max="10" width="12.85546875" style="117" customWidth="1"/>
    <col min="11" max="16384" width="11.42578125" style="117"/>
  </cols>
  <sheetData>
    <row r="1" spans="1:10" ht="15.75" customHeight="1" x14ac:dyDescent="0.2">
      <c r="A1" s="726"/>
      <c r="B1" s="727"/>
      <c r="C1" s="727"/>
      <c r="D1" s="727"/>
      <c r="E1" s="727"/>
      <c r="F1" s="727"/>
      <c r="G1" s="727"/>
      <c r="H1" s="727"/>
      <c r="I1" s="727"/>
      <c r="J1" s="728"/>
    </row>
    <row r="2" spans="1:10" ht="15.75" customHeight="1" x14ac:dyDescent="0.2">
      <c r="A2" s="729" t="s">
        <v>0</v>
      </c>
      <c r="B2" s="730"/>
      <c r="C2" s="730"/>
      <c r="D2" s="730"/>
      <c r="E2" s="730"/>
      <c r="F2" s="730"/>
      <c r="G2" s="730"/>
      <c r="H2" s="730"/>
      <c r="I2" s="730"/>
      <c r="J2" s="731"/>
    </row>
    <row r="3" spans="1:10" x14ac:dyDescent="0.2">
      <c r="A3" s="732" t="s">
        <v>590</v>
      </c>
      <c r="B3" s="733"/>
      <c r="C3" s="733"/>
      <c r="D3" s="733"/>
      <c r="E3" s="733"/>
      <c r="F3" s="733"/>
      <c r="G3" s="733"/>
      <c r="H3" s="733"/>
      <c r="I3" s="733"/>
      <c r="J3" s="734"/>
    </row>
    <row r="4" spans="1:10" x14ac:dyDescent="0.2">
      <c r="A4" s="735" t="s">
        <v>591</v>
      </c>
      <c r="B4" s="736"/>
      <c r="C4" s="736"/>
      <c r="D4" s="736"/>
      <c r="E4" s="736"/>
      <c r="F4" s="736"/>
      <c r="G4" s="736"/>
      <c r="H4" s="736"/>
      <c r="I4" s="736"/>
      <c r="J4" s="737"/>
    </row>
    <row r="5" spans="1:10" x14ac:dyDescent="0.2">
      <c r="A5" s="492"/>
      <c r="B5" s="493"/>
      <c r="C5" s="738" t="s">
        <v>592</v>
      </c>
      <c r="D5" s="738"/>
      <c r="E5" s="738"/>
      <c r="F5" s="739"/>
      <c r="G5" s="740" t="s">
        <v>593</v>
      </c>
      <c r="H5" s="741"/>
      <c r="I5" s="742" t="s">
        <v>594</v>
      </c>
      <c r="J5" s="744" t="s">
        <v>595</v>
      </c>
    </row>
    <row r="6" spans="1:10" x14ac:dyDescent="0.2">
      <c r="A6" s="494"/>
      <c r="B6" s="495"/>
      <c r="C6" s="738" t="s">
        <v>596</v>
      </c>
      <c r="D6" s="739"/>
      <c r="E6" s="746" t="s">
        <v>597</v>
      </c>
      <c r="F6" s="747"/>
      <c r="G6" s="496"/>
      <c r="H6" s="497"/>
      <c r="I6" s="743"/>
      <c r="J6" s="745"/>
    </row>
    <row r="7" spans="1:10" ht="45.75" customHeight="1" x14ac:dyDescent="0.2">
      <c r="A7" s="494"/>
      <c r="B7" s="498" t="s">
        <v>598</v>
      </c>
      <c r="C7" s="499"/>
      <c r="D7" s="500" t="s">
        <v>599</v>
      </c>
      <c r="E7" s="748" t="s">
        <v>600</v>
      </c>
      <c r="F7" s="749"/>
      <c r="G7" s="501" t="s">
        <v>601</v>
      </c>
      <c r="H7" s="502" t="s">
        <v>602</v>
      </c>
      <c r="I7" s="743"/>
      <c r="J7" s="745"/>
    </row>
    <row r="8" spans="1:10" x14ac:dyDescent="0.2">
      <c r="A8" s="503"/>
      <c r="B8" s="504" t="s">
        <v>603</v>
      </c>
      <c r="C8" s="505"/>
      <c r="D8" s="505"/>
      <c r="E8" s="505"/>
      <c r="F8" s="505"/>
      <c r="G8" s="505"/>
      <c r="H8" s="505"/>
      <c r="I8" s="506"/>
      <c r="J8" s="507"/>
    </row>
    <row r="9" spans="1:10" x14ac:dyDescent="0.2">
      <c r="A9" s="508"/>
      <c r="B9" s="509" t="s">
        <v>604</v>
      </c>
      <c r="C9" s="510"/>
      <c r="D9" s="510"/>
      <c r="E9" s="510"/>
      <c r="F9" s="510"/>
      <c r="G9" s="510"/>
      <c r="H9" s="510"/>
      <c r="I9" s="511"/>
      <c r="J9" s="512"/>
    </row>
    <row r="10" spans="1:10" x14ac:dyDescent="0.2">
      <c r="A10" s="513"/>
      <c r="B10" s="514" t="s">
        <v>605</v>
      </c>
      <c r="C10" s="515"/>
      <c r="D10" s="515"/>
      <c r="E10" s="515"/>
      <c r="F10" s="515"/>
      <c r="G10" s="515"/>
      <c r="H10" s="515"/>
      <c r="I10" s="516"/>
      <c r="J10" s="517"/>
    </row>
    <row r="11" spans="1:10" ht="36" x14ac:dyDescent="0.2">
      <c r="A11" s="518"/>
      <c r="B11" s="519" t="s">
        <v>606</v>
      </c>
      <c r="C11" s="520" t="s">
        <v>596</v>
      </c>
      <c r="D11" s="521" t="s">
        <v>607</v>
      </c>
      <c r="E11" s="518"/>
      <c r="F11" s="522"/>
      <c r="G11" s="523">
        <v>129632848</v>
      </c>
      <c r="H11" s="524" t="s">
        <v>608</v>
      </c>
      <c r="I11" s="525" t="s">
        <v>609</v>
      </c>
      <c r="J11" s="526"/>
    </row>
    <row r="12" spans="1:10" ht="24" x14ac:dyDescent="0.2">
      <c r="A12" s="518"/>
      <c r="B12" s="527" t="s">
        <v>610</v>
      </c>
      <c r="C12" s="520" t="s">
        <v>596</v>
      </c>
      <c r="D12" s="521" t="s">
        <v>611</v>
      </c>
      <c r="E12" s="518"/>
      <c r="F12" s="522"/>
      <c r="G12" s="523">
        <v>149390355</v>
      </c>
      <c r="H12" s="524" t="s">
        <v>608</v>
      </c>
      <c r="I12" s="525" t="s">
        <v>609</v>
      </c>
      <c r="J12" s="526"/>
    </row>
    <row r="13" spans="1:10" ht="24" x14ac:dyDescent="0.2">
      <c r="A13" s="518"/>
      <c r="B13" s="527" t="s">
        <v>612</v>
      </c>
      <c r="C13" s="520" t="s">
        <v>596</v>
      </c>
      <c r="D13" s="521" t="s">
        <v>613</v>
      </c>
      <c r="E13" s="518"/>
      <c r="F13" s="522"/>
      <c r="G13" s="523">
        <v>142610760</v>
      </c>
      <c r="H13" s="524" t="s">
        <v>608</v>
      </c>
      <c r="I13" s="525" t="s">
        <v>609</v>
      </c>
      <c r="J13" s="526"/>
    </row>
    <row r="14" spans="1:10" ht="24" x14ac:dyDescent="0.2">
      <c r="A14" s="528"/>
      <c r="B14" s="529" t="s">
        <v>614</v>
      </c>
      <c r="C14" s="530"/>
      <c r="D14" s="530"/>
      <c r="E14" s="530"/>
      <c r="F14" s="530"/>
      <c r="G14" s="530"/>
      <c r="H14" s="530"/>
      <c r="I14" s="531"/>
      <c r="J14" s="532"/>
    </row>
    <row r="15" spans="1:10" ht="36" x14ac:dyDescent="0.2">
      <c r="A15" s="518"/>
      <c r="B15" s="519" t="s">
        <v>606</v>
      </c>
      <c r="C15" s="520" t="s">
        <v>596</v>
      </c>
      <c r="D15" s="521" t="s">
        <v>607</v>
      </c>
      <c r="E15" s="518"/>
      <c r="F15" s="522"/>
      <c r="G15" s="523">
        <v>129632848</v>
      </c>
      <c r="H15" s="524" t="s">
        <v>608</v>
      </c>
      <c r="I15" s="525" t="s">
        <v>609</v>
      </c>
      <c r="J15" s="526"/>
    </row>
    <row r="16" spans="1:10" ht="24" x14ac:dyDescent="0.2">
      <c r="A16" s="518"/>
      <c r="B16" s="527" t="s">
        <v>610</v>
      </c>
      <c r="C16" s="520" t="s">
        <v>596</v>
      </c>
      <c r="D16" s="521" t="s">
        <v>611</v>
      </c>
      <c r="E16" s="518"/>
      <c r="F16" s="522"/>
      <c r="G16" s="523">
        <v>133190746</v>
      </c>
      <c r="H16" s="524" t="s">
        <v>608</v>
      </c>
      <c r="I16" s="525" t="s">
        <v>609</v>
      </c>
      <c r="J16" s="526"/>
    </row>
    <row r="17" spans="1:10" ht="24" x14ac:dyDescent="0.2">
      <c r="A17" s="518"/>
      <c r="B17" s="527" t="s">
        <v>612</v>
      </c>
      <c r="C17" s="520" t="s">
        <v>596</v>
      </c>
      <c r="D17" s="521" t="s">
        <v>613</v>
      </c>
      <c r="E17" s="518"/>
      <c r="F17" s="522"/>
      <c r="G17" s="523">
        <v>131745048.99999999</v>
      </c>
      <c r="H17" s="524" t="s">
        <v>608</v>
      </c>
      <c r="I17" s="525" t="s">
        <v>609</v>
      </c>
      <c r="J17" s="526"/>
    </row>
    <row r="18" spans="1:10" ht="24" x14ac:dyDescent="0.2">
      <c r="A18" s="528"/>
      <c r="B18" s="529" t="s">
        <v>615</v>
      </c>
      <c r="C18" s="530"/>
      <c r="D18" s="530"/>
      <c r="E18" s="530"/>
      <c r="F18" s="530"/>
      <c r="G18" s="530"/>
      <c r="H18" s="530"/>
      <c r="I18" s="531"/>
      <c r="J18" s="532"/>
    </row>
    <row r="19" spans="1:10" ht="24" x14ac:dyDescent="0.2">
      <c r="A19" s="518"/>
      <c r="B19" s="519" t="s">
        <v>606</v>
      </c>
      <c r="C19" s="518" t="s">
        <v>616</v>
      </c>
      <c r="D19" s="521" t="s">
        <v>617</v>
      </c>
      <c r="E19" s="518"/>
      <c r="F19" s="522"/>
      <c r="G19" s="523"/>
      <c r="H19" s="524" t="s">
        <v>608</v>
      </c>
      <c r="I19" s="525" t="s">
        <v>618</v>
      </c>
      <c r="J19" s="526"/>
    </row>
    <row r="20" spans="1:10" ht="24" x14ac:dyDescent="0.2">
      <c r="A20" s="518"/>
      <c r="B20" s="527" t="s">
        <v>610</v>
      </c>
      <c r="C20" s="518" t="s">
        <v>616</v>
      </c>
      <c r="D20" s="521" t="s">
        <v>619</v>
      </c>
      <c r="E20" s="518"/>
      <c r="F20" s="522"/>
      <c r="G20" s="523"/>
      <c r="H20" s="524" t="s">
        <v>608</v>
      </c>
      <c r="I20" s="525" t="s">
        <v>618</v>
      </c>
      <c r="J20" s="526"/>
    </row>
    <row r="21" spans="1:10" ht="24" x14ac:dyDescent="0.2">
      <c r="A21" s="518"/>
      <c r="B21" s="527" t="s">
        <v>612</v>
      </c>
      <c r="C21" s="518" t="s">
        <v>616</v>
      </c>
      <c r="D21" s="521" t="s">
        <v>613</v>
      </c>
      <c r="E21" s="518"/>
      <c r="F21" s="522"/>
      <c r="G21" s="523"/>
      <c r="H21" s="524" t="s">
        <v>608</v>
      </c>
      <c r="I21" s="525" t="s">
        <v>618</v>
      </c>
      <c r="J21" s="526"/>
    </row>
    <row r="22" spans="1:10" ht="24" x14ac:dyDescent="0.2">
      <c r="A22" s="528"/>
      <c r="B22" s="529" t="s">
        <v>620</v>
      </c>
      <c r="C22" s="530"/>
      <c r="D22" s="530"/>
      <c r="E22" s="530"/>
      <c r="F22" s="530"/>
      <c r="G22" s="530"/>
      <c r="H22" s="530"/>
      <c r="I22" s="531"/>
      <c r="J22" s="532"/>
    </row>
    <row r="23" spans="1:10" ht="24" x14ac:dyDescent="0.2">
      <c r="A23" s="528"/>
      <c r="B23" s="533" t="s">
        <v>621</v>
      </c>
      <c r="C23" s="530"/>
      <c r="D23" s="530"/>
      <c r="E23" s="530"/>
      <c r="F23" s="530"/>
      <c r="G23" s="530"/>
      <c r="H23" s="530"/>
      <c r="I23" s="531"/>
      <c r="J23" s="532"/>
    </row>
    <row r="24" spans="1:10" ht="24" x14ac:dyDescent="0.2">
      <c r="A24" s="518"/>
      <c r="B24" s="519" t="s">
        <v>622</v>
      </c>
      <c r="C24" s="518" t="s">
        <v>616</v>
      </c>
      <c r="D24" s="521" t="s">
        <v>623</v>
      </c>
      <c r="E24" s="518"/>
      <c r="F24" s="522"/>
      <c r="G24" s="523"/>
      <c r="H24" s="524" t="s">
        <v>608</v>
      </c>
      <c r="I24" s="525" t="s">
        <v>624</v>
      </c>
      <c r="J24" s="526"/>
    </row>
    <row r="25" spans="1:10" ht="24" x14ac:dyDescent="0.2">
      <c r="A25" s="518"/>
      <c r="B25" s="519" t="s">
        <v>625</v>
      </c>
      <c r="C25" s="518" t="s">
        <v>616</v>
      </c>
      <c r="D25" s="521" t="s">
        <v>626</v>
      </c>
      <c r="E25" s="518"/>
      <c r="F25" s="522"/>
      <c r="G25" s="523"/>
      <c r="H25" s="524" t="s">
        <v>608</v>
      </c>
      <c r="I25" s="525" t="s">
        <v>624</v>
      </c>
      <c r="J25" s="526"/>
    </row>
    <row r="26" spans="1:10" ht="49.5" customHeight="1" x14ac:dyDescent="0.2">
      <c r="A26" s="518"/>
      <c r="B26" s="534" t="s">
        <v>627</v>
      </c>
      <c r="C26" s="518" t="s">
        <v>616</v>
      </c>
      <c r="D26" s="521" t="s">
        <v>628</v>
      </c>
      <c r="E26" s="518"/>
      <c r="F26" s="522"/>
      <c r="G26" s="523"/>
      <c r="H26" s="524" t="s">
        <v>608</v>
      </c>
      <c r="I26" s="525" t="s">
        <v>624</v>
      </c>
      <c r="J26" s="526"/>
    </row>
    <row r="27" spans="1:10" ht="24" x14ac:dyDescent="0.2">
      <c r="A27" s="518"/>
      <c r="B27" s="519" t="s">
        <v>629</v>
      </c>
      <c r="C27" s="518" t="s">
        <v>616</v>
      </c>
      <c r="D27" s="521" t="s">
        <v>630</v>
      </c>
      <c r="E27" s="518"/>
      <c r="F27" s="522"/>
      <c r="G27" s="523"/>
      <c r="H27" s="524" t="s">
        <v>608</v>
      </c>
      <c r="I27" s="525" t="s">
        <v>624</v>
      </c>
      <c r="J27" s="526"/>
    </row>
    <row r="28" spans="1:10" ht="36" x14ac:dyDescent="0.2">
      <c r="A28" s="518"/>
      <c r="B28" s="519" t="s">
        <v>631</v>
      </c>
      <c r="C28" s="518" t="s">
        <v>616</v>
      </c>
      <c r="D28" s="521" t="s">
        <v>628</v>
      </c>
      <c r="E28" s="518"/>
      <c r="F28" s="522"/>
      <c r="G28" s="523"/>
      <c r="H28" s="524" t="s">
        <v>608</v>
      </c>
      <c r="I28" s="525" t="s">
        <v>624</v>
      </c>
      <c r="J28" s="526"/>
    </row>
    <row r="29" spans="1:10" x14ac:dyDescent="0.2">
      <c r="A29" s="513"/>
      <c r="B29" s="514" t="s">
        <v>632</v>
      </c>
      <c r="C29" s="515"/>
      <c r="D29" s="515"/>
      <c r="E29" s="515"/>
      <c r="F29" s="515"/>
      <c r="G29" s="515"/>
      <c r="H29" s="515"/>
      <c r="I29" s="516"/>
      <c r="J29" s="517"/>
    </row>
    <row r="30" spans="1:10" ht="51" customHeight="1" x14ac:dyDescent="0.2">
      <c r="A30" s="518"/>
      <c r="B30" s="519" t="s">
        <v>633</v>
      </c>
      <c r="C30" s="520" t="s">
        <v>596</v>
      </c>
      <c r="D30" s="521" t="s">
        <v>634</v>
      </c>
      <c r="E30" s="518"/>
      <c r="F30" s="535"/>
      <c r="G30" s="523">
        <v>99374996.049999997</v>
      </c>
      <c r="H30" s="524" t="s">
        <v>608</v>
      </c>
      <c r="I30" s="525" t="s">
        <v>635</v>
      </c>
      <c r="J30" s="526"/>
    </row>
    <row r="31" spans="1:10" ht="33" customHeight="1" x14ac:dyDescent="0.2">
      <c r="A31" s="518"/>
      <c r="B31" s="519" t="s">
        <v>636</v>
      </c>
      <c r="C31" s="520" t="s">
        <v>596</v>
      </c>
      <c r="D31" s="521" t="s">
        <v>634</v>
      </c>
      <c r="E31" s="518"/>
      <c r="F31" s="535"/>
      <c r="G31" s="523">
        <v>93961154.61999999</v>
      </c>
      <c r="H31" s="524" t="s">
        <v>608</v>
      </c>
      <c r="I31" s="525" t="s">
        <v>637</v>
      </c>
      <c r="J31" s="526"/>
    </row>
    <row r="32" spans="1:10" ht="24" x14ac:dyDescent="0.2">
      <c r="A32" s="536"/>
      <c r="B32" s="537" t="s">
        <v>638</v>
      </c>
      <c r="C32" s="538"/>
      <c r="D32" s="538"/>
      <c r="E32" s="538"/>
      <c r="F32" s="538"/>
      <c r="G32" s="538"/>
      <c r="H32" s="538"/>
      <c r="I32" s="539"/>
      <c r="J32" s="540"/>
    </row>
    <row r="33" spans="1:10" ht="24" x14ac:dyDescent="0.2">
      <c r="A33" s="518"/>
      <c r="B33" s="519" t="s">
        <v>633</v>
      </c>
      <c r="C33" s="518" t="s">
        <v>616</v>
      </c>
      <c r="D33" s="521" t="s">
        <v>639</v>
      </c>
      <c r="E33" s="518"/>
      <c r="F33" s="535"/>
      <c r="G33" s="523"/>
      <c r="H33" s="524" t="s">
        <v>608</v>
      </c>
      <c r="I33" s="525" t="s">
        <v>640</v>
      </c>
      <c r="J33" s="541"/>
    </row>
    <row r="34" spans="1:10" x14ac:dyDescent="0.2">
      <c r="A34" s="536"/>
      <c r="B34" s="542" t="s">
        <v>641</v>
      </c>
      <c r="C34" s="536"/>
      <c r="D34" s="543"/>
      <c r="E34" s="536"/>
      <c r="F34" s="540"/>
      <c r="G34" s="544"/>
      <c r="H34" s="545"/>
      <c r="I34" s="546"/>
      <c r="J34" s="544"/>
    </row>
    <row r="35" spans="1:10" ht="30.75" customHeight="1" x14ac:dyDescent="0.2">
      <c r="A35" s="518"/>
      <c r="B35" s="519" t="s">
        <v>642</v>
      </c>
      <c r="C35" s="518" t="s">
        <v>616</v>
      </c>
      <c r="D35" s="521" t="s">
        <v>643</v>
      </c>
      <c r="E35" s="518"/>
      <c r="F35" s="535"/>
      <c r="G35" s="523"/>
      <c r="H35" s="524" t="s">
        <v>608</v>
      </c>
      <c r="I35" s="525" t="s">
        <v>644</v>
      </c>
      <c r="J35" s="526"/>
    </row>
    <row r="36" spans="1:10" ht="30.75" customHeight="1" x14ac:dyDescent="0.2">
      <c r="A36" s="518"/>
      <c r="B36" s="519" t="s">
        <v>645</v>
      </c>
      <c r="C36" s="518" t="s">
        <v>616</v>
      </c>
      <c r="D36" s="521" t="s">
        <v>634</v>
      </c>
      <c r="E36" s="518"/>
      <c r="F36" s="535"/>
      <c r="G36" s="523"/>
      <c r="H36" s="524" t="s">
        <v>608</v>
      </c>
      <c r="I36" s="525" t="s">
        <v>644</v>
      </c>
      <c r="J36" s="526"/>
    </row>
    <row r="37" spans="1:10" ht="30.75" customHeight="1" x14ac:dyDescent="0.2">
      <c r="A37" s="547"/>
      <c r="B37" s="548" t="s">
        <v>646</v>
      </c>
      <c r="C37" s="518" t="s">
        <v>616</v>
      </c>
      <c r="D37" s="521" t="s">
        <v>626</v>
      </c>
      <c r="E37" s="518"/>
      <c r="F37" s="535"/>
      <c r="G37" s="523"/>
      <c r="H37" s="524" t="s">
        <v>608</v>
      </c>
      <c r="I37" s="525" t="s">
        <v>644</v>
      </c>
      <c r="J37" s="526"/>
    </row>
    <row r="38" spans="1:10" x14ac:dyDescent="0.2">
      <c r="A38" s="549"/>
      <c r="B38" s="509" t="s">
        <v>647</v>
      </c>
      <c r="C38" s="510"/>
      <c r="D38" s="510"/>
      <c r="E38" s="510"/>
      <c r="F38" s="510"/>
      <c r="G38" s="510"/>
      <c r="H38" s="510"/>
      <c r="I38" s="511"/>
      <c r="J38" s="512"/>
    </row>
    <row r="39" spans="1:10" ht="24" x14ac:dyDescent="0.2">
      <c r="A39" s="536"/>
      <c r="B39" s="537" t="s">
        <v>648</v>
      </c>
      <c r="C39" s="538"/>
      <c r="D39" s="538"/>
      <c r="E39" s="538"/>
      <c r="F39" s="538"/>
      <c r="G39" s="538"/>
      <c r="H39" s="538"/>
      <c r="I39" s="539"/>
      <c r="J39" s="540"/>
    </row>
    <row r="40" spans="1:10" ht="36" x14ac:dyDescent="0.2">
      <c r="A40" s="518"/>
      <c r="B40" s="519" t="s">
        <v>649</v>
      </c>
      <c r="C40" s="520" t="s">
        <v>596</v>
      </c>
      <c r="D40" s="521" t="s">
        <v>650</v>
      </c>
      <c r="E40" s="518"/>
      <c r="F40" s="535"/>
      <c r="G40" s="544"/>
      <c r="H40" s="545"/>
      <c r="I40" s="525" t="s">
        <v>651</v>
      </c>
      <c r="J40" s="526"/>
    </row>
    <row r="41" spans="1:10" ht="48" x14ac:dyDescent="0.2">
      <c r="A41" s="518"/>
      <c r="B41" s="519" t="s">
        <v>652</v>
      </c>
      <c r="C41" s="518"/>
      <c r="D41" s="521" t="s">
        <v>653</v>
      </c>
      <c r="E41" s="518" t="s">
        <v>597</v>
      </c>
      <c r="F41" s="535">
        <v>43131</v>
      </c>
      <c r="G41" s="544"/>
      <c r="H41" s="545"/>
      <c r="I41" s="525" t="s">
        <v>651</v>
      </c>
      <c r="J41" s="526"/>
    </row>
    <row r="42" spans="1:10" ht="45.75" customHeight="1" x14ac:dyDescent="0.2">
      <c r="A42" s="518"/>
      <c r="B42" s="519" t="s">
        <v>654</v>
      </c>
      <c r="C42" s="518" t="s">
        <v>616</v>
      </c>
      <c r="D42" s="521" t="s">
        <v>650</v>
      </c>
      <c r="E42" s="518"/>
      <c r="F42" s="535"/>
      <c r="G42" s="544"/>
      <c r="H42" s="545"/>
      <c r="I42" s="525" t="s">
        <v>651</v>
      </c>
      <c r="J42" s="526"/>
    </row>
    <row r="43" spans="1:10" ht="36" x14ac:dyDescent="0.2">
      <c r="A43" s="550"/>
      <c r="B43" s="551" t="s">
        <v>655</v>
      </c>
      <c r="C43" s="518"/>
      <c r="D43" s="521" t="s">
        <v>656</v>
      </c>
      <c r="E43" s="518" t="s">
        <v>597</v>
      </c>
      <c r="F43" s="535">
        <v>43131</v>
      </c>
      <c r="G43" s="544"/>
      <c r="H43" s="545"/>
      <c r="I43" s="525" t="s">
        <v>651</v>
      </c>
      <c r="J43" s="526"/>
    </row>
    <row r="44" spans="1:10" ht="45.75" customHeight="1" x14ac:dyDescent="0.2">
      <c r="A44" s="518"/>
      <c r="B44" s="519">
        <v>0</v>
      </c>
      <c r="C44" s="518"/>
      <c r="D44" s="521" t="s">
        <v>657</v>
      </c>
      <c r="E44" s="518" t="s">
        <v>597</v>
      </c>
      <c r="F44" s="535">
        <v>43465</v>
      </c>
      <c r="G44" s="544"/>
      <c r="H44" s="545"/>
      <c r="I44" s="525" t="s">
        <v>651</v>
      </c>
      <c r="J44" s="526"/>
    </row>
    <row r="45" spans="1:10" ht="24" x14ac:dyDescent="0.2">
      <c r="A45" s="528"/>
      <c r="B45" s="529" t="s">
        <v>658</v>
      </c>
      <c r="C45" s="530"/>
      <c r="D45" s="530"/>
      <c r="E45" s="530"/>
      <c r="F45" s="530"/>
      <c r="G45" s="530"/>
      <c r="H45" s="530"/>
      <c r="I45" s="531"/>
      <c r="J45" s="532"/>
    </row>
    <row r="46" spans="1:10" x14ac:dyDescent="0.2">
      <c r="A46" s="528"/>
      <c r="B46" s="529" t="s">
        <v>659</v>
      </c>
      <c r="C46" s="530"/>
      <c r="D46" s="530"/>
      <c r="E46" s="530"/>
      <c r="F46" s="530"/>
      <c r="G46" s="530"/>
      <c r="H46" s="530"/>
      <c r="I46" s="531"/>
      <c r="J46" s="532"/>
    </row>
    <row r="47" spans="1:10" ht="51" customHeight="1" x14ac:dyDescent="0.2">
      <c r="A47" s="518"/>
      <c r="B47" s="519" t="s">
        <v>660</v>
      </c>
      <c r="C47" s="518" t="s">
        <v>616</v>
      </c>
      <c r="D47" s="521" t="s">
        <v>661</v>
      </c>
      <c r="E47" s="518"/>
      <c r="F47" s="535"/>
      <c r="G47" s="544"/>
      <c r="H47" s="545"/>
      <c r="I47" s="525" t="s">
        <v>662</v>
      </c>
      <c r="J47" s="526"/>
    </row>
    <row r="48" spans="1:10" ht="36" customHeight="1" x14ac:dyDescent="0.2">
      <c r="A48" s="518"/>
      <c r="B48" s="519" t="s">
        <v>663</v>
      </c>
      <c r="C48" s="518" t="s">
        <v>616</v>
      </c>
      <c r="D48" s="521" t="s">
        <v>661</v>
      </c>
      <c r="E48" s="518"/>
      <c r="F48" s="535"/>
      <c r="G48" s="544"/>
      <c r="H48" s="545"/>
      <c r="I48" s="525" t="s">
        <v>662</v>
      </c>
      <c r="J48" s="526"/>
    </row>
    <row r="49" spans="1:10" ht="44.25" customHeight="1" x14ac:dyDescent="0.2">
      <c r="A49" s="518"/>
      <c r="B49" s="552" t="s">
        <v>664</v>
      </c>
      <c r="C49" s="518" t="s">
        <v>616</v>
      </c>
      <c r="D49" s="521" t="s">
        <v>661</v>
      </c>
      <c r="E49" s="518"/>
      <c r="F49" s="535"/>
      <c r="G49" s="544"/>
      <c r="H49" s="545"/>
      <c r="I49" s="525" t="s">
        <v>662</v>
      </c>
      <c r="J49" s="526"/>
    </row>
    <row r="50" spans="1:10" ht="40.5" customHeight="1" x14ac:dyDescent="0.2">
      <c r="A50" s="518"/>
      <c r="B50" s="519" t="s">
        <v>665</v>
      </c>
      <c r="C50" s="518" t="s">
        <v>616</v>
      </c>
      <c r="D50" s="521" t="s">
        <v>666</v>
      </c>
      <c r="E50" s="518"/>
      <c r="F50" s="535"/>
      <c r="G50" s="544"/>
      <c r="H50" s="545"/>
      <c r="I50" s="525" t="s">
        <v>662</v>
      </c>
      <c r="J50" s="526"/>
    </row>
    <row r="51" spans="1:10" x14ac:dyDescent="0.2">
      <c r="A51" s="513"/>
      <c r="B51" s="514" t="s">
        <v>667</v>
      </c>
      <c r="C51" s="515"/>
      <c r="D51" s="515"/>
      <c r="E51" s="515"/>
      <c r="F51" s="515"/>
      <c r="G51" s="515"/>
      <c r="H51" s="515"/>
      <c r="I51" s="516"/>
      <c r="J51" s="517"/>
    </row>
    <row r="52" spans="1:10" ht="51" customHeight="1" x14ac:dyDescent="0.2">
      <c r="A52" s="518"/>
      <c r="B52" s="519" t="s">
        <v>668</v>
      </c>
      <c r="C52" s="520" t="s">
        <v>596</v>
      </c>
      <c r="D52" s="521" t="s">
        <v>669</v>
      </c>
      <c r="E52" s="518"/>
      <c r="F52" s="535"/>
      <c r="G52" s="553">
        <v>96239567.950000003</v>
      </c>
      <c r="H52" s="524" t="s">
        <v>608</v>
      </c>
      <c r="I52" s="525" t="s">
        <v>635</v>
      </c>
      <c r="J52" s="526"/>
    </row>
    <row r="53" spans="1:10" ht="37.5" customHeight="1" x14ac:dyDescent="0.2">
      <c r="A53" s="518"/>
      <c r="B53" s="519" t="s">
        <v>670</v>
      </c>
      <c r="C53" s="520" t="s">
        <v>596</v>
      </c>
      <c r="D53" s="521" t="s">
        <v>669</v>
      </c>
      <c r="E53" s="518"/>
      <c r="F53" s="535"/>
      <c r="G53" s="554">
        <v>3135428.1</v>
      </c>
      <c r="H53" s="524" t="s">
        <v>608</v>
      </c>
      <c r="I53" s="525" t="s">
        <v>635</v>
      </c>
      <c r="J53" s="526"/>
    </row>
    <row r="54" spans="1:10" x14ac:dyDescent="0.2">
      <c r="A54" s="503"/>
      <c r="B54" s="504" t="s">
        <v>671</v>
      </c>
      <c r="C54" s="505"/>
      <c r="D54" s="505"/>
      <c r="E54" s="505"/>
      <c r="F54" s="505"/>
      <c r="G54" s="505"/>
      <c r="H54" s="505"/>
      <c r="I54" s="506"/>
      <c r="J54" s="507"/>
    </row>
    <row r="55" spans="1:10" x14ac:dyDescent="0.2">
      <c r="A55" s="549"/>
      <c r="B55" s="509" t="s">
        <v>604</v>
      </c>
      <c r="C55" s="510"/>
      <c r="D55" s="510"/>
      <c r="E55" s="510"/>
      <c r="F55" s="510"/>
      <c r="G55" s="510"/>
      <c r="H55" s="510"/>
      <c r="I55" s="511"/>
      <c r="J55" s="512"/>
    </row>
    <row r="56" spans="1:10" ht="24" x14ac:dyDescent="0.2">
      <c r="A56" s="536"/>
      <c r="B56" s="537" t="s">
        <v>672</v>
      </c>
      <c r="C56" s="538"/>
      <c r="D56" s="538"/>
      <c r="E56" s="538"/>
      <c r="F56" s="538"/>
      <c r="G56" s="538"/>
      <c r="H56" s="538"/>
      <c r="I56" s="539"/>
      <c r="J56" s="540"/>
    </row>
    <row r="57" spans="1:10" ht="51" customHeight="1" x14ac:dyDescent="0.2">
      <c r="A57" s="518"/>
      <c r="B57" s="519" t="s">
        <v>673</v>
      </c>
      <c r="C57" s="520" t="s">
        <v>596</v>
      </c>
      <c r="D57" s="521" t="s">
        <v>674</v>
      </c>
      <c r="E57" s="518"/>
      <c r="F57" s="535"/>
      <c r="G57" s="555">
        <v>3178991.65</v>
      </c>
      <c r="H57" s="524" t="s">
        <v>608</v>
      </c>
      <c r="I57" s="525" t="s">
        <v>675</v>
      </c>
      <c r="J57" s="526"/>
    </row>
    <row r="58" spans="1:10" ht="45.75" customHeight="1" x14ac:dyDescent="0.2">
      <c r="A58" s="518"/>
      <c r="B58" s="519" t="s">
        <v>676</v>
      </c>
      <c r="C58" s="518" t="s">
        <v>616</v>
      </c>
      <c r="D58" s="521" t="s">
        <v>677</v>
      </c>
      <c r="E58" s="518"/>
      <c r="F58" s="535"/>
      <c r="G58" s="555"/>
      <c r="H58" s="524" t="s">
        <v>608</v>
      </c>
      <c r="I58" s="525" t="s">
        <v>675</v>
      </c>
      <c r="J58" s="526"/>
    </row>
    <row r="59" spans="1:10" ht="47.25" customHeight="1" x14ac:dyDescent="0.2">
      <c r="A59" s="518"/>
      <c r="B59" s="519" t="s">
        <v>678</v>
      </c>
      <c r="C59" s="518" t="s">
        <v>616</v>
      </c>
      <c r="D59" s="521" t="s">
        <v>677</v>
      </c>
      <c r="E59" s="518"/>
      <c r="F59" s="535"/>
      <c r="G59" s="555"/>
      <c r="H59" s="524" t="s">
        <v>608</v>
      </c>
      <c r="I59" s="525" t="s">
        <v>675</v>
      </c>
      <c r="J59" s="526"/>
    </row>
    <row r="60" spans="1:10" ht="45.75" customHeight="1" x14ac:dyDescent="0.2">
      <c r="A60" s="550"/>
      <c r="B60" s="551" t="s">
        <v>679</v>
      </c>
      <c r="C60" s="518" t="s">
        <v>616</v>
      </c>
      <c r="D60" s="521" t="s">
        <v>677</v>
      </c>
      <c r="E60" s="556"/>
      <c r="F60" s="535"/>
      <c r="G60" s="555"/>
      <c r="H60" s="524" t="s">
        <v>608</v>
      </c>
      <c r="I60" s="525" t="s">
        <v>675</v>
      </c>
      <c r="J60" s="526"/>
    </row>
    <row r="61" spans="1:10" ht="51" customHeight="1" x14ac:dyDescent="0.2">
      <c r="A61" s="518"/>
      <c r="B61" s="519" t="s">
        <v>680</v>
      </c>
      <c r="C61" s="518" t="s">
        <v>616</v>
      </c>
      <c r="D61" s="557"/>
      <c r="E61" s="518"/>
      <c r="F61" s="535"/>
      <c r="G61" s="555"/>
      <c r="H61" s="524" t="s">
        <v>608</v>
      </c>
      <c r="I61" s="525" t="s">
        <v>681</v>
      </c>
      <c r="J61" s="526"/>
    </row>
    <row r="62" spans="1:10" x14ac:dyDescent="0.2">
      <c r="A62" s="528"/>
      <c r="B62" s="529" t="s">
        <v>647</v>
      </c>
      <c r="C62" s="530"/>
      <c r="D62" s="530"/>
      <c r="E62" s="530"/>
      <c r="F62" s="530"/>
      <c r="G62" s="530"/>
      <c r="H62" s="530"/>
      <c r="I62" s="531"/>
      <c r="J62" s="532"/>
    </row>
    <row r="63" spans="1:10" ht="51" customHeight="1" x14ac:dyDescent="0.2">
      <c r="A63" s="518"/>
      <c r="B63" s="519" t="s">
        <v>682</v>
      </c>
      <c r="C63" s="518" t="s">
        <v>616</v>
      </c>
      <c r="D63" s="521" t="s">
        <v>683</v>
      </c>
      <c r="E63" s="518"/>
      <c r="F63" s="535"/>
      <c r="G63" s="544"/>
      <c r="H63" s="545"/>
      <c r="I63" s="525" t="s">
        <v>684</v>
      </c>
      <c r="J63" s="526"/>
    </row>
    <row r="64" spans="1:10" ht="49.5" customHeight="1" x14ac:dyDescent="0.2">
      <c r="A64" s="518"/>
      <c r="B64" s="519" t="s">
        <v>685</v>
      </c>
      <c r="C64" s="518" t="s">
        <v>616</v>
      </c>
      <c r="D64" s="521" t="s">
        <v>683</v>
      </c>
      <c r="E64" s="518"/>
      <c r="F64" s="535"/>
      <c r="G64" s="544"/>
      <c r="H64" s="545"/>
      <c r="I64" s="525" t="s">
        <v>684</v>
      </c>
      <c r="J64" s="526"/>
    </row>
    <row r="65" spans="1:10" ht="51" customHeight="1" x14ac:dyDescent="0.2">
      <c r="A65" s="518"/>
      <c r="B65" s="519" t="s">
        <v>686</v>
      </c>
      <c r="C65" s="518" t="s">
        <v>616</v>
      </c>
      <c r="D65" s="521" t="s">
        <v>683</v>
      </c>
      <c r="E65" s="518"/>
      <c r="F65" s="535"/>
      <c r="G65" s="544"/>
      <c r="H65" s="545"/>
      <c r="I65" s="525" t="s">
        <v>684</v>
      </c>
      <c r="J65" s="526"/>
    </row>
    <row r="66" spans="1:10" x14ac:dyDescent="0.2">
      <c r="A66" s="503"/>
      <c r="B66" s="504" t="s">
        <v>687</v>
      </c>
      <c r="C66" s="505"/>
      <c r="D66" s="505"/>
      <c r="E66" s="505"/>
      <c r="F66" s="505"/>
      <c r="G66" s="505"/>
      <c r="H66" s="505"/>
      <c r="I66" s="506"/>
      <c r="J66" s="507"/>
    </row>
    <row r="67" spans="1:10" x14ac:dyDescent="0.2">
      <c r="A67" s="549"/>
      <c r="B67" s="509" t="s">
        <v>604</v>
      </c>
      <c r="C67" s="510"/>
      <c r="D67" s="510"/>
      <c r="E67" s="510"/>
      <c r="F67" s="510"/>
      <c r="G67" s="510"/>
      <c r="H67" s="510"/>
      <c r="I67" s="511"/>
      <c r="J67" s="512"/>
    </row>
    <row r="68" spans="1:10" x14ac:dyDescent="0.2">
      <c r="A68" s="536"/>
      <c r="B68" s="537" t="s">
        <v>688</v>
      </c>
      <c r="C68" s="538"/>
      <c r="D68" s="538"/>
      <c r="E68" s="538"/>
      <c r="F68" s="538"/>
      <c r="G68" s="538"/>
      <c r="H68" s="538"/>
      <c r="I68" s="539"/>
      <c r="J68" s="540"/>
    </row>
    <row r="69" spans="1:10" ht="22.5" customHeight="1" x14ac:dyDescent="0.2">
      <c r="A69" s="518"/>
      <c r="B69" s="519" t="s">
        <v>689</v>
      </c>
      <c r="C69" s="518" t="s">
        <v>616</v>
      </c>
      <c r="D69" s="521"/>
      <c r="E69" s="518"/>
      <c r="F69" s="535"/>
      <c r="G69" s="555"/>
      <c r="H69" s="524" t="s">
        <v>608</v>
      </c>
      <c r="I69" s="525" t="s">
        <v>690</v>
      </c>
      <c r="J69" s="526"/>
    </row>
    <row r="70" spans="1:10" ht="27.75" customHeight="1" x14ac:dyDescent="0.2">
      <c r="A70" s="518"/>
      <c r="B70" s="552" t="s">
        <v>691</v>
      </c>
      <c r="C70" s="518" t="s">
        <v>616</v>
      </c>
      <c r="D70" s="521"/>
      <c r="E70" s="518"/>
      <c r="F70" s="535"/>
      <c r="G70" s="555"/>
      <c r="H70" s="524" t="s">
        <v>608</v>
      </c>
      <c r="I70" s="525" t="s">
        <v>690</v>
      </c>
      <c r="J70" s="526"/>
    </row>
    <row r="74" spans="1:10" x14ac:dyDescent="0.2">
      <c r="C74" s="556"/>
      <c r="D74" s="556"/>
      <c r="E74" s="556"/>
      <c r="H74" s="556"/>
      <c r="I74" s="559"/>
      <c r="J74" s="556"/>
    </row>
    <row r="75" spans="1:10" x14ac:dyDescent="0.2">
      <c r="B75" s="750" t="s">
        <v>186</v>
      </c>
      <c r="C75" s="750"/>
      <c r="D75" s="565"/>
      <c r="E75" s="199"/>
      <c r="F75" s="724" t="s">
        <v>217</v>
      </c>
      <c r="G75" s="724"/>
      <c r="H75" s="724"/>
      <c r="I75" s="724"/>
      <c r="J75" s="199"/>
    </row>
    <row r="76" spans="1:10" x14ac:dyDescent="0.2">
      <c r="B76" s="723" t="s">
        <v>187</v>
      </c>
      <c r="C76" s="723"/>
      <c r="D76" s="566"/>
      <c r="E76" s="567"/>
      <c r="F76" s="725" t="s">
        <v>218</v>
      </c>
      <c r="G76" s="725"/>
      <c r="H76" s="725"/>
      <c r="I76" s="725"/>
      <c r="J76" s="199"/>
    </row>
  </sheetData>
  <mergeCells count="15">
    <mergeCell ref="B76:C76"/>
    <mergeCell ref="F75:I75"/>
    <mergeCell ref="F76:I76"/>
    <mergeCell ref="A1:J1"/>
    <mergeCell ref="A2:J2"/>
    <mergeCell ref="A3:J3"/>
    <mergeCell ref="A4:J4"/>
    <mergeCell ref="C5:F5"/>
    <mergeCell ref="G5:H5"/>
    <mergeCell ref="I5:I7"/>
    <mergeCell ref="J5:J7"/>
    <mergeCell ref="C6:D6"/>
    <mergeCell ref="E6:F6"/>
    <mergeCell ref="E7:F7"/>
    <mergeCell ref="B75:C75"/>
  </mergeCells>
  <dataValidations disablePrompts="1" count="3">
    <dataValidation type="whole" allowBlank="1" showInputMessage="1" showErrorMessage="1" error="Solo importes sin decimales, por favor._x000a__x000a_" sqref="G11:G28">
      <formula1>-999999999999999</formula1>
      <formula2>999999999999999</formula2>
    </dataValidation>
    <dataValidation type="whole" allowBlank="1" showInputMessage="1" showErrorMessage="1" error="Solo importe sin decimales, por favor._x000a_" sqref="G30:G50 G52">
      <formula1>-999999999999999</formula1>
      <formula2>99999999999999</formula2>
    </dataValidation>
    <dataValidation type="whole" allowBlank="1" showInputMessage="1" showErrorMessage="1" error="Solo importes sn decimales, por favor." sqref="G57:G62 G69:G70">
      <formula1>-999999999999999</formula1>
      <formula2>999999999999999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9"/>
  <sheetViews>
    <sheetView view="pageBreakPreview" zoomScaleNormal="80" zoomScaleSheetLayoutView="100" workbookViewId="0">
      <selection activeCell="D55" sqref="D55"/>
    </sheetView>
  </sheetViews>
  <sheetFormatPr baseColWidth="10" defaultRowHeight="12" x14ac:dyDescent="0.2"/>
  <cols>
    <col min="1" max="1" width="5.42578125" style="92" customWidth="1"/>
    <col min="2" max="2" width="43.42578125" style="117" bestFit="1" customWidth="1"/>
    <col min="3" max="3" width="14.42578125" style="117" customWidth="1"/>
    <col min="4" max="4" width="15.140625" style="117" bestFit="1" customWidth="1"/>
    <col min="5" max="5" width="15.5703125" style="117" bestFit="1" customWidth="1"/>
    <col min="6" max="6" width="18.7109375" style="117" bestFit="1" customWidth="1"/>
    <col min="7" max="7" width="19.5703125" style="117" bestFit="1" customWidth="1"/>
    <col min="8" max="8" width="17.28515625" style="117" bestFit="1" customWidth="1"/>
    <col min="9" max="9" width="21.7109375" style="117" bestFit="1" customWidth="1"/>
    <col min="10" max="10" width="3.140625" style="92" customWidth="1"/>
    <col min="11" max="16384" width="11.42578125" style="117"/>
  </cols>
  <sheetData>
    <row r="1" spans="2:9" x14ac:dyDescent="0.2">
      <c r="B1" s="92"/>
      <c r="C1" s="92"/>
      <c r="D1" s="92"/>
      <c r="E1" s="92"/>
      <c r="F1" s="92"/>
      <c r="G1" s="92"/>
      <c r="H1" s="92"/>
      <c r="I1" s="92"/>
    </row>
    <row r="2" spans="2:9" hidden="1" x14ac:dyDescent="0.2">
      <c r="B2" s="578"/>
      <c r="C2" s="578"/>
      <c r="D2" s="578"/>
      <c r="E2" s="578"/>
      <c r="F2" s="578"/>
      <c r="G2" s="578"/>
      <c r="H2" s="578"/>
      <c r="I2" s="578"/>
    </row>
    <row r="3" spans="2:9" x14ac:dyDescent="0.2">
      <c r="B3" s="577" t="s">
        <v>143</v>
      </c>
      <c r="C3" s="577"/>
      <c r="D3" s="577"/>
      <c r="E3" s="577"/>
      <c r="F3" s="577"/>
      <c r="G3" s="577"/>
      <c r="H3" s="577"/>
      <c r="I3" s="577"/>
    </row>
    <row r="4" spans="2:9" x14ac:dyDescent="0.2">
      <c r="B4" s="577" t="s">
        <v>144</v>
      </c>
      <c r="C4" s="577"/>
      <c r="D4" s="577"/>
      <c r="E4" s="577"/>
      <c r="F4" s="577"/>
      <c r="G4" s="577"/>
      <c r="H4" s="577"/>
      <c r="I4" s="577"/>
    </row>
    <row r="5" spans="2:9" x14ac:dyDescent="0.2">
      <c r="B5" s="577" t="s">
        <v>17</v>
      </c>
      <c r="C5" s="577"/>
      <c r="D5" s="577"/>
      <c r="E5" s="577"/>
      <c r="F5" s="577"/>
      <c r="G5" s="577"/>
      <c r="H5" s="577"/>
      <c r="I5" s="577"/>
    </row>
    <row r="6" spans="2:9" x14ac:dyDescent="0.2">
      <c r="B6" s="93"/>
      <c r="C6" s="93"/>
      <c r="D6" s="93"/>
      <c r="E6" s="93"/>
      <c r="F6" s="93"/>
      <c r="G6" s="93"/>
      <c r="H6" s="93"/>
      <c r="I6" s="93"/>
    </row>
    <row r="7" spans="2:9" x14ac:dyDescent="0.2">
      <c r="B7" s="94" t="s">
        <v>18</v>
      </c>
      <c r="C7" s="579" t="s">
        <v>145</v>
      </c>
      <c r="D7" s="579"/>
      <c r="E7" s="579"/>
      <c r="F7" s="579"/>
      <c r="G7" s="579"/>
      <c r="H7" s="579"/>
      <c r="I7" s="95"/>
    </row>
    <row r="8" spans="2:9" x14ac:dyDescent="0.2">
      <c r="B8" s="96"/>
      <c r="C8" s="96"/>
      <c r="D8" s="96"/>
      <c r="E8" s="96"/>
      <c r="F8" s="96"/>
      <c r="G8" s="96"/>
      <c r="H8" s="96"/>
      <c r="I8" s="96"/>
    </row>
    <row r="9" spans="2:9" ht="55.5" customHeight="1" x14ac:dyDescent="0.2">
      <c r="B9" s="97" t="s">
        <v>146</v>
      </c>
      <c r="C9" s="98" t="s">
        <v>147</v>
      </c>
      <c r="D9" s="99" t="s">
        <v>148</v>
      </c>
      <c r="E9" s="99" t="s">
        <v>149</v>
      </c>
      <c r="F9" s="98" t="s">
        <v>150</v>
      </c>
      <c r="G9" s="99" t="s">
        <v>151</v>
      </c>
      <c r="H9" s="98" t="s">
        <v>152</v>
      </c>
      <c r="I9" s="100" t="s">
        <v>153</v>
      </c>
    </row>
    <row r="10" spans="2:9" x14ac:dyDescent="0.2">
      <c r="B10" s="101"/>
      <c r="C10" s="12"/>
      <c r="D10" s="12"/>
      <c r="E10" s="12"/>
      <c r="F10" s="12"/>
      <c r="G10" s="12"/>
      <c r="H10" s="12"/>
      <c r="I10" s="16"/>
    </row>
    <row r="11" spans="2:9" x14ac:dyDescent="0.2">
      <c r="B11" s="102" t="s">
        <v>154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4">
        <v>0</v>
      </c>
    </row>
    <row r="12" spans="2:9" x14ac:dyDescent="0.2">
      <c r="B12" s="105" t="s">
        <v>155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7">
        <v>0</v>
      </c>
    </row>
    <row r="13" spans="2:9" x14ac:dyDescent="0.2">
      <c r="B13" s="108" t="s">
        <v>156</v>
      </c>
      <c r="C13" s="109">
        <v>0</v>
      </c>
      <c r="D13" s="109">
        <v>0</v>
      </c>
      <c r="E13" s="109">
        <v>0</v>
      </c>
      <c r="F13" s="109">
        <v>0</v>
      </c>
      <c r="G13" s="110">
        <v>0</v>
      </c>
      <c r="H13" s="109">
        <v>0</v>
      </c>
      <c r="I13" s="111">
        <v>0</v>
      </c>
    </row>
    <row r="14" spans="2:9" x14ac:dyDescent="0.2">
      <c r="B14" s="108" t="s">
        <v>157</v>
      </c>
      <c r="C14" s="109">
        <v>0</v>
      </c>
      <c r="D14" s="109">
        <v>0</v>
      </c>
      <c r="E14" s="109">
        <v>0</v>
      </c>
      <c r="F14" s="109">
        <v>0</v>
      </c>
      <c r="G14" s="110">
        <v>0</v>
      </c>
      <c r="H14" s="109">
        <v>0</v>
      </c>
      <c r="I14" s="111">
        <v>0</v>
      </c>
    </row>
    <row r="15" spans="2:9" x14ac:dyDescent="0.2">
      <c r="B15" s="108" t="s">
        <v>158</v>
      </c>
      <c r="C15" s="109">
        <v>0</v>
      </c>
      <c r="D15" s="109">
        <v>0</v>
      </c>
      <c r="E15" s="109">
        <v>0</v>
      </c>
      <c r="F15" s="109">
        <v>0</v>
      </c>
      <c r="G15" s="110">
        <v>0</v>
      </c>
      <c r="H15" s="109">
        <v>0</v>
      </c>
      <c r="I15" s="111">
        <v>0</v>
      </c>
    </row>
    <row r="16" spans="2:9" x14ac:dyDescent="0.2">
      <c r="B16" s="108"/>
      <c r="C16" s="110"/>
      <c r="D16" s="110"/>
      <c r="E16" s="110"/>
      <c r="F16" s="110"/>
      <c r="G16" s="110"/>
      <c r="H16" s="110"/>
      <c r="I16" s="112"/>
    </row>
    <row r="17" spans="2:9" x14ac:dyDescent="0.2">
      <c r="B17" s="105" t="s">
        <v>159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4">
        <v>0</v>
      </c>
    </row>
    <row r="18" spans="2:9" x14ac:dyDescent="0.2">
      <c r="B18" s="108" t="s">
        <v>160</v>
      </c>
      <c r="C18" s="109">
        <v>0</v>
      </c>
      <c r="D18" s="109">
        <v>0</v>
      </c>
      <c r="E18" s="109">
        <v>0</v>
      </c>
      <c r="F18" s="109">
        <v>0</v>
      </c>
      <c r="G18" s="110">
        <v>0</v>
      </c>
      <c r="H18" s="109">
        <v>0</v>
      </c>
      <c r="I18" s="111">
        <v>0</v>
      </c>
    </row>
    <row r="19" spans="2:9" x14ac:dyDescent="0.2">
      <c r="B19" s="108" t="s">
        <v>161</v>
      </c>
      <c r="C19" s="109">
        <v>0</v>
      </c>
      <c r="D19" s="109">
        <v>0</v>
      </c>
      <c r="E19" s="109">
        <v>0</v>
      </c>
      <c r="F19" s="109">
        <v>0</v>
      </c>
      <c r="G19" s="110">
        <v>0</v>
      </c>
      <c r="H19" s="109">
        <v>0</v>
      </c>
      <c r="I19" s="111">
        <v>0</v>
      </c>
    </row>
    <row r="20" spans="2:9" x14ac:dyDescent="0.2">
      <c r="B20" s="108" t="s">
        <v>162</v>
      </c>
      <c r="C20" s="109">
        <v>0</v>
      </c>
      <c r="D20" s="109">
        <v>0</v>
      </c>
      <c r="E20" s="109">
        <v>0</v>
      </c>
      <c r="F20" s="109">
        <v>0</v>
      </c>
      <c r="G20" s="110">
        <v>0</v>
      </c>
      <c r="H20" s="109">
        <v>0</v>
      </c>
      <c r="I20" s="111">
        <v>0</v>
      </c>
    </row>
    <row r="21" spans="2:9" x14ac:dyDescent="0.2">
      <c r="B21" s="108"/>
      <c r="C21" s="110"/>
      <c r="D21" s="110"/>
      <c r="E21" s="110"/>
      <c r="F21" s="110"/>
      <c r="G21" s="110"/>
      <c r="H21" s="110"/>
      <c r="I21" s="112"/>
    </row>
    <row r="22" spans="2:9" x14ac:dyDescent="0.2">
      <c r="B22" s="102" t="s">
        <v>163</v>
      </c>
      <c r="C22" s="113">
        <v>4466417</v>
      </c>
      <c r="D22" s="113">
        <v>0</v>
      </c>
      <c r="E22" s="113">
        <v>0</v>
      </c>
      <c r="F22" s="113">
        <f>4670337.69-4466417</f>
        <v>203920.69000000041</v>
      </c>
      <c r="G22" s="110">
        <f>+C22+D22+E22+F22</f>
        <v>4670337.6900000004</v>
      </c>
      <c r="H22" s="113">
        <v>0</v>
      </c>
      <c r="I22" s="114">
        <v>0</v>
      </c>
    </row>
    <row r="23" spans="2:9" x14ac:dyDescent="0.2">
      <c r="B23" s="115"/>
      <c r="C23" s="110"/>
      <c r="D23" s="110"/>
      <c r="E23" s="110"/>
      <c r="F23" s="110"/>
      <c r="G23" s="110"/>
      <c r="H23" s="110"/>
      <c r="I23" s="112"/>
    </row>
    <row r="24" spans="2:9" x14ac:dyDescent="0.2">
      <c r="B24" s="102" t="s">
        <v>164</v>
      </c>
      <c r="C24" s="103">
        <f>C11+C22</f>
        <v>4466417</v>
      </c>
      <c r="D24" s="103">
        <f t="shared" ref="D24:I24" si="0">D11+D22</f>
        <v>0</v>
      </c>
      <c r="E24" s="103">
        <f t="shared" si="0"/>
        <v>0</v>
      </c>
      <c r="F24" s="103">
        <f>F11+F22</f>
        <v>203920.69000000041</v>
      </c>
      <c r="G24" s="103">
        <f>G11+G22</f>
        <v>4670337.6900000004</v>
      </c>
      <c r="H24" s="103">
        <f t="shared" si="0"/>
        <v>0</v>
      </c>
      <c r="I24" s="103">
        <f t="shared" si="0"/>
        <v>0</v>
      </c>
    </row>
    <row r="25" spans="2:9" x14ac:dyDescent="0.2">
      <c r="B25" s="115"/>
      <c r="C25" s="110"/>
      <c r="D25" s="110"/>
      <c r="E25" s="110"/>
      <c r="F25" s="110"/>
      <c r="G25" s="110"/>
      <c r="H25" s="110"/>
      <c r="I25" s="112"/>
    </row>
    <row r="26" spans="2:9" x14ac:dyDescent="0.2">
      <c r="B26" s="116" t="s">
        <v>165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4">
        <v>0</v>
      </c>
    </row>
    <row r="27" spans="2:9" x14ac:dyDescent="0.2">
      <c r="B27" s="108" t="s">
        <v>166</v>
      </c>
      <c r="C27" s="109"/>
      <c r="D27" s="109"/>
      <c r="E27" s="109"/>
      <c r="F27" s="109"/>
      <c r="G27" s="110">
        <v>0</v>
      </c>
      <c r="H27" s="109"/>
      <c r="I27" s="111"/>
    </row>
    <row r="28" spans="2:9" x14ac:dyDescent="0.2">
      <c r="B28" s="108" t="s">
        <v>167</v>
      </c>
      <c r="C28" s="109"/>
      <c r="D28" s="109"/>
      <c r="E28" s="109"/>
      <c r="F28" s="109"/>
      <c r="G28" s="110">
        <v>0</v>
      </c>
      <c r="H28" s="109"/>
      <c r="I28" s="111"/>
    </row>
    <row r="29" spans="2:9" x14ac:dyDescent="0.2">
      <c r="B29" s="108" t="s">
        <v>168</v>
      </c>
      <c r="C29" s="109"/>
      <c r="D29" s="109"/>
      <c r="E29" s="109"/>
      <c r="F29" s="109"/>
      <c r="G29" s="110">
        <v>0</v>
      </c>
      <c r="H29" s="109"/>
      <c r="I29" s="111"/>
    </row>
    <row r="30" spans="2:9" x14ac:dyDescent="0.2">
      <c r="B30" s="108"/>
      <c r="C30" s="110"/>
      <c r="D30" s="110"/>
      <c r="E30" s="110"/>
      <c r="F30" s="110"/>
      <c r="G30" s="110"/>
      <c r="H30" s="110"/>
      <c r="I30" s="112"/>
    </row>
    <row r="31" spans="2:9" x14ac:dyDescent="0.2">
      <c r="B31" s="102" t="s">
        <v>169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</row>
    <row r="32" spans="2:9" x14ac:dyDescent="0.2">
      <c r="B32" s="108" t="s">
        <v>170</v>
      </c>
      <c r="C32" s="109"/>
      <c r="D32" s="109"/>
      <c r="E32" s="109"/>
      <c r="F32" s="109"/>
      <c r="G32" s="110">
        <v>0</v>
      </c>
      <c r="H32" s="109"/>
      <c r="I32" s="111"/>
    </row>
    <row r="33" spans="1:10" x14ac:dyDescent="0.2">
      <c r="B33" s="108" t="s">
        <v>171</v>
      </c>
      <c r="C33" s="109"/>
      <c r="D33" s="109"/>
      <c r="E33" s="109"/>
      <c r="F33" s="109"/>
      <c r="G33" s="110">
        <v>0</v>
      </c>
      <c r="H33" s="109"/>
      <c r="I33" s="111"/>
    </row>
    <row r="34" spans="1:10" x14ac:dyDescent="0.2">
      <c r="B34" s="108" t="s">
        <v>172</v>
      </c>
      <c r="C34" s="109"/>
      <c r="D34" s="109"/>
      <c r="E34" s="109"/>
      <c r="F34" s="109"/>
      <c r="G34" s="110">
        <v>0</v>
      </c>
      <c r="H34" s="109"/>
      <c r="I34" s="111"/>
    </row>
    <row r="35" spans="1:10" x14ac:dyDescent="0.2">
      <c r="A35" s="118"/>
      <c r="B35" s="108"/>
      <c r="C35" s="119"/>
      <c r="D35" s="119"/>
      <c r="E35" s="119"/>
      <c r="F35" s="119"/>
      <c r="G35" s="119"/>
      <c r="H35" s="119"/>
      <c r="I35" s="120"/>
      <c r="J35" s="118"/>
    </row>
    <row r="36" spans="1:10" x14ac:dyDescent="0.2">
      <c r="A36" s="118"/>
      <c r="B36" s="121"/>
      <c r="C36" s="122"/>
      <c r="D36" s="122"/>
      <c r="E36" s="122"/>
      <c r="F36" s="122"/>
      <c r="G36" s="122"/>
      <c r="H36" s="122"/>
      <c r="I36" s="123"/>
      <c r="J36" s="118"/>
    </row>
    <row r="37" spans="1:10" x14ac:dyDescent="0.2">
      <c r="A37" s="118"/>
      <c r="B37" s="580" t="s">
        <v>173</v>
      </c>
      <c r="C37" s="580"/>
      <c r="D37" s="580"/>
      <c r="E37" s="580"/>
      <c r="F37" s="580"/>
      <c r="G37" s="580"/>
      <c r="H37" s="580"/>
      <c r="I37" s="580"/>
      <c r="J37" s="118"/>
    </row>
    <row r="38" spans="1:10" x14ac:dyDescent="0.2">
      <c r="A38" s="118"/>
      <c r="B38" s="581" t="s">
        <v>174</v>
      </c>
      <c r="C38" s="581"/>
      <c r="D38" s="581"/>
      <c r="E38" s="581"/>
      <c r="F38" s="581"/>
      <c r="G38" s="581"/>
      <c r="H38" s="581"/>
      <c r="I38" s="581"/>
      <c r="J38" s="118"/>
    </row>
    <row r="39" spans="1:10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45" x14ac:dyDescent="0.2">
      <c r="A41" s="118"/>
      <c r="B41" s="118"/>
      <c r="C41" s="124" t="s">
        <v>175</v>
      </c>
      <c r="D41" s="125" t="s">
        <v>176</v>
      </c>
      <c r="E41" s="126" t="s">
        <v>177</v>
      </c>
      <c r="F41" s="125" t="s">
        <v>178</v>
      </c>
      <c r="G41" s="127" t="s">
        <v>179</v>
      </c>
      <c r="H41" s="128" t="s">
        <v>180</v>
      </c>
      <c r="I41" s="118"/>
      <c r="J41" s="118"/>
    </row>
    <row r="42" spans="1:10" x14ac:dyDescent="0.2">
      <c r="A42" s="118"/>
      <c r="B42" s="118"/>
      <c r="C42" s="129"/>
      <c r="D42" s="130"/>
      <c r="E42" s="130"/>
      <c r="F42" s="130"/>
      <c r="G42" s="130"/>
      <c r="H42" s="131"/>
      <c r="I42" s="118"/>
      <c r="J42" s="118"/>
    </row>
    <row r="43" spans="1:10" ht="22.5" x14ac:dyDescent="0.2">
      <c r="A43" s="118"/>
      <c r="B43" s="118"/>
      <c r="C43" s="132" t="s">
        <v>181</v>
      </c>
      <c r="D43" s="133">
        <v>0</v>
      </c>
      <c r="E43" s="133">
        <v>0</v>
      </c>
      <c r="F43" s="133">
        <v>0</v>
      </c>
      <c r="G43" s="133">
        <v>0</v>
      </c>
      <c r="H43" s="134">
        <v>0</v>
      </c>
      <c r="I43" s="118"/>
      <c r="J43" s="118"/>
    </row>
    <row r="44" spans="1:10" x14ac:dyDescent="0.2">
      <c r="A44" s="118"/>
      <c r="B44" s="118"/>
      <c r="C44" s="132" t="s">
        <v>182</v>
      </c>
      <c r="D44" s="133"/>
      <c r="E44" s="133"/>
      <c r="F44" s="133"/>
      <c r="G44" s="133"/>
      <c r="H44" s="134"/>
      <c r="I44" s="118"/>
      <c r="J44" s="118"/>
    </row>
    <row r="45" spans="1:10" x14ac:dyDescent="0.2">
      <c r="A45" s="118"/>
      <c r="B45" s="118"/>
      <c r="C45" s="129"/>
      <c r="D45" s="135"/>
      <c r="E45" s="135"/>
      <c r="F45" s="135"/>
      <c r="G45" s="135"/>
      <c r="H45" s="136"/>
      <c r="I45" s="118"/>
      <c r="J45" s="118"/>
    </row>
    <row r="46" spans="1:10" x14ac:dyDescent="0.2">
      <c r="A46" s="118"/>
      <c r="B46" s="118"/>
      <c r="C46" s="129" t="s">
        <v>183</v>
      </c>
      <c r="D46" s="137"/>
      <c r="E46" s="137"/>
      <c r="F46" s="137"/>
      <c r="G46" s="137"/>
      <c r="H46" s="138"/>
      <c r="I46" s="118"/>
      <c r="J46" s="118"/>
    </row>
    <row r="47" spans="1:10" x14ac:dyDescent="0.2">
      <c r="A47" s="118"/>
      <c r="B47" s="118"/>
      <c r="C47" s="129" t="s">
        <v>184</v>
      </c>
      <c r="D47" s="137"/>
      <c r="E47" s="137"/>
      <c r="F47" s="137"/>
      <c r="G47" s="137"/>
      <c r="H47" s="138"/>
      <c r="I47" s="118"/>
      <c r="J47" s="118"/>
    </row>
    <row r="48" spans="1:10" x14ac:dyDescent="0.2">
      <c r="A48" s="118"/>
      <c r="B48" s="118"/>
      <c r="C48" s="139" t="s">
        <v>185</v>
      </c>
      <c r="D48" s="140"/>
      <c r="E48" s="140"/>
      <c r="F48" s="140"/>
      <c r="G48" s="140"/>
      <c r="H48" s="141"/>
      <c r="I48" s="118"/>
      <c r="J48" s="118"/>
    </row>
    <row r="49" spans="1:10" ht="12" customHeight="1" x14ac:dyDescent="0.2">
      <c r="A49" s="118"/>
      <c r="B49" s="582" t="s">
        <v>24</v>
      </c>
      <c r="C49" s="582"/>
      <c r="D49" s="582"/>
      <c r="E49" s="582"/>
      <c r="F49" s="582"/>
      <c r="G49" s="582"/>
      <c r="H49" s="582"/>
      <c r="I49" s="582"/>
      <c r="J49" s="118"/>
    </row>
    <row r="50" spans="1:10" x14ac:dyDescent="0.2">
      <c r="A50" s="118"/>
      <c r="B50" s="583"/>
      <c r="C50" s="583"/>
      <c r="D50" s="583"/>
      <c r="E50" s="583"/>
      <c r="F50" s="583"/>
      <c r="G50" s="583"/>
      <c r="H50" s="583"/>
      <c r="I50" s="583"/>
      <c r="J50" s="118"/>
    </row>
    <row r="51" spans="1:10" x14ac:dyDescent="0.2">
      <c r="A51" s="118"/>
      <c r="B51" s="583"/>
      <c r="C51" s="583"/>
      <c r="D51" s="583"/>
      <c r="E51" s="583"/>
      <c r="F51" s="583"/>
      <c r="G51" s="583"/>
      <c r="H51" s="583"/>
      <c r="I51" s="583"/>
      <c r="J51" s="118"/>
    </row>
    <row r="52" spans="1:10" x14ac:dyDescent="0.2">
      <c r="A52" s="118"/>
      <c r="B52" s="583"/>
      <c r="C52" s="583"/>
      <c r="D52" s="583"/>
      <c r="E52" s="583"/>
      <c r="F52" s="583"/>
      <c r="G52" s="583"/>
      <c r="H52" s="583"/>
      <c r="I52" s="583"/>
      <c r="J52" s="118"/>
    </row>
    <row r="53" spans="1:10" x14ac:dyDescent="0.2">
      <c r="A53" s="118"/>
      <c r="B53" s="583"/>
      <c r="C53" s="583"/>
      <c r="D53" s="583"/>
      <c r="E53" s="583"/>
      <c r="F53" s="583"/>
      <c r="G53" s="583"/>
      <c r="H53" s="583"/>
      <c r="I53" s="583"/>
      <c r="J53" s="118"/>
    </row>
    <row r="54" spans="1:10" x14ac:dyDescent="0.2">
      <c r="A54" s="118"/>
      <c r="B54" s="583"/>
      <c r="C54" s="583"/>
      <c r="D54" s="583"/>
      <c r="E54" s="583"/>
      <c r="F54" s="583"/>
      <c r="G54" s="583"/>
      <c r="H54" s="583"/>
      <c r="I54" s="583"/>
      <c r="J54" s="118"/>
    </row>
    <row r="55" spans="1:10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 x14ac:dyDescent="0.2">
      <c r="A56" s="118"/>
      <c r="B56" s="118"/>
      <c r="C56" s="142"/>
      <c r="D56" s="142"/>
      <c r="E56" s="142"/>
      <c r="F56" s="143"/>
      <c r="G56" s="142"/>
      <c r="H56" s="142"/>
      <c r="I56" s="142"/>
      <c r="J56" s="118"/>
    </row>
    <row r="57" spans="1:10" x14ac:dyDescent="0.2">
      <c r="A57" s="118"/>
      <c r="B57" s="118"/>
      <c r="C57" s="584" t="s">
        <v>186</v>
      </c>
      <c r="D57" s="584"/>
      <c r="E57" s="584"/>
      <c r="F57" s="143"/>
      <c r="G57" s="584" t="s">
        <v>217</v>
      </c>
      <c r="H57" s="584"/>
      <c r="I57" s="584"/>
      <c r="J57" s="118"/>
    </row>
    <row r="58" spans="1:10" x14ac:dyDescent="0.2">
      <c r="A58" s="118"/>
      <c r="B58" s="118"/>
      <c r="C58" s="577" t="s">
        <v>187</v>
      </c>
      <c r="D58" s="577"/>
      <c r="E58" s="577"/>
      <c r="F58" s="143"/>
      <c r="G58" s="577" t="s">
        <v>218</v>
      </c>
      <c r="H58" s="577"/>
      <c r="I58" s="577"/>
      <c r="J58" s="118"/>
    </row>
    <row r="59" spans="1:10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</row>
  </sheetData>
  <sheetProtection selectLockedCells="1"/>
  <mergeCells count="13">
    <mergeCell ref="C58:E58"/>
    <mergeCell ref="G58:I58"/>
    <mergeCell ref="B2:I2"/>
    <mergeCell ref="B3:I3"/>
    <mergeCell ref="B4:I4"/>
    <mergeCell ref="B5:I5"/>
    <mergeCell ref="C7:H7"/>
    <mergeCell ref="B37:I37"/>
    <mergeCell ref="B38:I38"/>
    <mergeCell ref="B49:I49"/>
    <mergeCell ref="B50:I54"/>
    <mergeCell ref="C57:E57"/>
    <mergeCell ref="G57:I57"/>
  </mergeCells>
  <printOptions horizont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 xml:space="preserve">&amp;R&amp;"-,Negrita"&amp;14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9"/>
  <sheetViews>
    <sheetView workbookViewId="0">
      <selection activeCell="B28" sqref="B28:D28"/>
    </sheetView>
  </sheetViews>
  <sheetFormatPr baseColWidth="10" defaultRowHeight="15" x14ac:dyDescent="0.25"/>
  <sheetData>
    <row r="1" spans="1:11" x14ac:dyDescent="0.25">
      <c r="A1" s="182"/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1" x14ac:dyDescent="0.25">
      <c r="A2" s="182"/>
    </row>
    <row r="3" spans="1:11" ht="15.75" thickBot="1" x14ac:dyDescent="0.3">
      <c r="A3" s="182"/>
    </row>
    <row r="4" spans="1:11" ht="15.75" thickBot="1" x14ac:dyDescent="0.3">
      <c r="A4" s="588" t="s">
        <v>277</v>
      </c>
      <c r="B4" s="589"/>
      <c r="C4" s="589"/>
      <c r="D4" s="589"/>
      <c r="E4" s="589"/>
      <c r="F4" s="589"/>
      <c r="G4" s="589"/>
      <c r="H4" s="589"/>
      <c r="I4" s="589"/>
      <c r="J4" s="589"/>
      <c r="K4" s="590"/>
    </row>
    <row r="5" spans="1:11" ht="15.75" thickBot="1" x14ac:dyDescent="0.3">
      <c r="A5" s="591" t="s">
        <v>278</v>
      </c>
      <c r="B5" s="592"/>
      <c r="C5" s="592"/>
      <c r="D5" s="592"/>
      <c r="E5" s="592"/>
      <c r="F5" s="592"/>
      <c r="G5" s="592"/>
      <c r="H5" s="592"/>
      <c r="I5" s="592"/>
      <c r="J5" s="592"/>
      <c r="K5" s="593"/>
    </row>
    <row r="6" spans="1:11" ht="15.75" thickBot="1" x14ac:dyDescent="0.3">
      <c r="A6" s="591" t="s">
        <v>144</v>
      </c>
      <c r="B6" s="592"/>
      <c r="C6" s="592"/>
      <c r="D6" s="592"/>
      <c r="E6" s="592"/>
      <c r="F6" s="592"/>
      <c r="G6" s="592"/>
      <c r="H6" s="592"/>
      <c r="I6" s="592"/>
      <c r="J6" s="592"/>
      <c r="K6" s="593"/>
    </row>
    <row r="7" spans="1:11" ht="15.75" thickBot="1" x14ac:dyDescent="0.3">
      <c r="A7" s="591" t="s">
        <v>190</v>
      </c>
      <c r="B7" s="592"/>
      <c r="C7" s="592"/>
      <c r="D7" s="592"/>
      <c r="E7" s="592"/>
      <c r="F7" s="592"/>
      <c r="G7" s="592"/>
      <c r="H7" s="592"/>
      <c r="I7" s="592"/>
      <c r="J7" s="592"/>
      <c r="K7" s="593"/>
    </row>
    <row r="8" spans="1:11" ht="75" thickBot="1" x14ac:dyDescent="0.3">
      <c r="A8" s="183" t="s">
        <v>279</v>
      </c>
      <c r="B8" s="184" t="s">
        <v>280</v>
      </c>
      <c r="C8" s="184" t="s">
        <v>281</v>
      </c>
      <c r="D8" s="184" t="s">
        <v>282</v>
      </c>
      <c r="E8" s="184" t="s">
        <v>283</v>
      </c>
      <c r="F8" s="184" t="s">
        <v>284</v>
      </c>
      <c r="G8" s="184" t="s">
        <v>285</v>
      </c>
      <c r="H8" s="184" t="s">
        <v>286</v>
      </c>
      <c r="I8" s="184" t="s">
        <v>287</v>
      </c>
      <c r="J8" s="184" t="s">
        <v>288</v>
      </c>
      <c r="K8" s="184" t="s">
        <v>289</v>
      </c>
    </row>
    <row r="9" spans="1:11" x14ac:dyDescent="0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ht="49.5" x14ac:dyDescent="0.25">
      <c r="A10" s="187" t="s">
        <v>290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x14ac:dyDescent="0.25">
      <c r="A11" s="189" t="s">
        <v>291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x14ac:dyDescent="0.25">
      <c r="A12" s="189" t="s">
        <v>292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 x14ac:dyDescent="0.25">
      <c r="A13" s="189" t="s">
        <v>293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x14ac:dyDescent="0.25">
      <c r="A14" s="189" t="s">
        <v>294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x14ac:dyDescent="0.25">
      <c r="A15" s="190"/>
      <c r="B15" s="188"/>
      <c r="C15" s="185"/>
      <c r="D15" s="188"/>
      <c r="E15" s="188"/>
      <c r="F15" s="188"/>
      <c r="G15" s="188"/>
      <c r="H15" s="188"/>
      <c r="I15" s="188"/>
      <c r="J15" s="188"/>
      <c r="K15" s="188"/>
    </row>
    <row r="16" spans="1:11" ht="24.75" x14ac:dyDescent="0.25">
      <c r="A16" s="187" t="s">
        <v>295</v>
      </c>
      <c r="B16" s="188"/>
      <c r="C16" s="185"/>
      <c r="D16" s="586" t="s">
        <v>14</v>
      </c>
      <c r="E16" s="586"/>
      <c r="F16" s="586"/>
      <c r="G16" s="586"/>
      <c r="H16" s="586"/>
      <c r="I16" s="188"/>
      <c r="J16" s="188"/>
      <c r="K16" s="188"/>
    </row>
    <row r="17" spans="1:11" ht="16.5" x14ac:dyDescent="0.25">
      <c r="A17" s="189" t="s">
        <v>296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6.5" x14ac:dyDescent="0.25">
      <c r="A18" s="189" t="s">
        <v>297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16.5" x14ac:dyDescent="0.25">
      <c r="A19" s="189" t="s">
        <v>298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16.5" x14ac:dyDescent="0.25">
      <c r="A20" s="189" t="s">
        <v>299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x14ac:dyDescent="0.25">
      <c r="A21" s="190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41.25" x14ac:dyDescent="0.25">
      <c r="A22" s="187" t="s">
        <v>300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11" ht="15.75" thickBot="1" x14ac:dyDescent="0.3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7" spans="1:11" s="117" customFormat="1" ht="12" x14ac:dyDescent="0.2">
      <c r="A27" s="92"/>
      <c r="B27" s="193"/>
      <c r="C27" s="193"/>
      <c r="D27" s="194"/>
      <c r="E27" s="195"/>
      <c r="F27" s="195"/>
      <c r="G27" s="194"/>
      <c r="H27" s="194"/>
      <c r="I27" s="194"/>
      <c r="J27" s="195"/>
      <c r="K27" s="92"/>
    </row>
    <row r="28" spans="1:11" s="117" customFormat="1" ht="12" x14ac:dyDescent="0.2">
      <c r="A28" s="92"/>
      <c r="B28" s="585" t="s">
        <v>186</v>
      </c>
      <c r="C28" s="585"/>
      <c r="D28" s="585"/>
      <c r="E28" s="197"/>
      <c r="F28" s="195"/>
      <c r="G28" s="584" t="s">
        <v>217</v>
      </c>
      <c r="H28" s="584"/>
      <c r="I28" s="584"/>
      <c r="J28" s="198"/>
      <c r="K28" s="92"/>
    </row>
    <row r="29" spans="1:11" s="117" customFormat="1" ht="12" x14ac:dyDescent="0.2">
      <c r="A29" s="92"/>
      <c r="B29" s="577" t="s">
        <v>187</v>
      </c>
      <c r="C29" s="577"/>
      <c r="D29" s="577"/>
      <c r="E29" s="197"/>
      <c r="F29" s="195"/>
      <c r="G29" s="577" t="s">
        <v>218</v>
      </c>
      <c r="H29" s="577"/>
      <c r="I29" s="577"/>
      <c r="J29" s="195"/>
      <c r="K29" s="92"/>
    </row>
  </sheetData>
  <mergeCells count="10">
    <mergeCell ref="B1:K1"/>
    <mergeCell ref="A4:K4"/>
    <mergeCell ref="A5:K5"/>
    <mergeCell ref="A6:K6"/>
    <mergeCell ref="A7:K7"/>
    <mergeCell ref="B29:D29"/>
    <mergeCell ref="B28:D28"/>
    <mergeCell ref="G28:I28"/>
    <mergeCell ref="G29:I29"/>
    <mergeCell ref="D16:H16"/>
  </mergeCells>
  <printOptions horizontalCentered="1"/>
  <pageMargins left="0.51181102362204722" right="0.51181102362204722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5"/>
  <sheetViews>
    <sheetView view="pageBreakPreview" topLeftCell="B1" zoomScale="106" zoomScaleNormal="10" zoomScaleSheetLayoutView="106" workbookViewId="0">
      <selection activeCell="B79" sqref="B79:C79"/>
    </sheetView>
  </sheetViews>
  <sheetFormatPr baseColWidth="10" defaultRowHeight="12" x14ac:dyDescent="0.2"/>
  <cols>
    <col min="1" max="1" width="2.7109375" style="92" customWidth="1"/>
    <col min="2" max="2" width="35.85546875" style="117" customWidth="1"/>
    <col min="3" max="3" width="23.5703125" style="117" customWidth="1"/>
    <col min="4" max="4" width="26" style="117" bestFit="1" customWidth="1"/>
    <col min="5" max="5" width="19.85546875" style="117" customWidth="1"/>
    <col min="6" max="6" width="22.7109375" style="117" bestFit="1" customWidth="1"/>
    <col min="7" max="7" width="3.140625" style="92" customWidth="1"/>
    <col min="8" max="16384" width="11.42578125" style="117"/>
  </cols>
  <sheetData>
    <row r="1" spans="1:13" x14ac:dyDescent="0.2">
      <c r="B1" s="92"/>
      <c r="C1" s="92"/>
      <c r="D1" s="92"/>
      <c r="E1" s="92"/>
      <c r="F1" s="92"/>
    </row>
    <row r="2" spans="1:13" x14ac:dyDescent="0.2">
      <c r="B2" s="578"/>
      <c r="C2" s="578"/>
      <c r="D2" s="578"/>
      <c r="E2" s="578"/>
      <c r="F2" s="578"/>
      <c r="G2" s="200"/>
      <c r="H2" s="201"/>
      <c r="I2" s="201"/>
      <c r="J2" s="201"/>
      <c r="K2" s="201"/>
      <c r="L2" s="201"/>
      <c r="M2" s="201"/>
    </row>
    <row r="3" spans="1:13" x14ac:dyDescent="0.2">
      <c r="B3" s="603" t="s">
        <v>303</v>
      </c>
      <c r="C3" s="603"/>
      <c r="D3" s="577"/>
      <c r="E3" s="577"/>
      <c r="F3" s="577"/>
    </row>
    <row r="4" spans="1:13" x14ac:dyDescent="0.2">
      <c r="B4" s="603" t="s">
        <v>144</v>
      </c>
      <c r="C4" s="603"/>
      <c r="D4" s="577"/>
      <c r="E4" s="577"/>
      <c r="F4" s="577"/>
    </row>
    <row r="5" spans="1:13" x14ac:dyDescent="0.2">
      <c r="B5" s="604" t="s">
        <v>17</v>
      </c>
      <c r="C5" s="604"/>
      <c r="D5" s="605"/>
      <c r="E5" s="605"/>
      <c r="F5" s="605"/>
    </row>
    <row r="6" spans="1:13" x14ac:dyDescent="0.2">
      <c r="B6" s="202"/>
      <c r="C6" s="202"/>
      <c r="D6" s="14"/>
      <c r="E6" s="14"/>
      <c r="F6" s="14"/>
    </row>
    <row r="7" spans="1:13" x14ac:dyDescent="0.2">
      <c r="B7" s="203" t="s">
        <v>18</v>
      </c>
      <c r="C7" s="579" t="s">
        <v>304</v>
      </c>
      <c r="D7" s="579"/>
      <c r="E7" s="579"/>
      <c r="F7" s="579"/>
    </row>
    <row r="8" spans="1:13" x14ac:dyDescent="0.2">
      <c r="B8" s="13"/>
      <c r="C8" s="13"/>
      <c r="D8" s="13"/>
      <c r="E8" s="13"/>
      <c r="F8" s="13"/>
    </row>
    <row r="9" spans="1:13" s="208" customFormat="1" x14ac:dyDescent="0.2">
      <c r="A9" s="92"/>
      <c r="B9" s="204" t="s">
        <v>305</v>
      </c>
      <c r="C9" s="205"/>
      <c r="D9" s="204" t="s">
        <v>306</v>
      </c>
      <c r="E9" s="206" t="s">
        <v>3</v>
      </c>
      <c r="F9" s="207" t="s">
        <v>307</v>
      </c>
      <c r="G9" s="92"/>
    </row>
    <row r="10" spans="1:13" s="208" customFormat="1" x14ac:dyDescent="0.2">
      <c r="A10" s="92"/>
      <c r="B10" s="209"/>
      <c r="C10" s="210"/>
      <c r="D10" s="211"/>
      <c r="E10" s="212"/>
      <c r="F10" s="213"/>
      <c r="G10" s="92"/>
    </row>
    <row r="11" spans="1:13" s="208" customFormat="1" x14ac:dyDescent="0.2">
      <c r="A11" s="92"/>
      <c r="B11" s="214" t="s">
        <v>308</v>
      </c>
      <c r="C11" s="210"/>
      <c r="D11" s="215">
        <f>SUM(D12:D14)</f>
        <v>129632847.63</v>
      </c>
      <c r="E11" s="215">
        <f t="shared" ref="E11:F11" si="0">SUM(E12:E14)</f>
        <v>142479208.38</v>
      </c>
      <c r="F11" s="216">
        <f t="shared" si="0"/>
        <v>142479208.38</v>
      </c>
      <c r="G11" s="92"/>
    </row>
    <row r="12" spans="1:13" x14ac:dyDescent="0.2">
      <c r="B12" s="211" t="s">
        <v>309</v>
      </c>
      <c r="C12" s="110"/>
      <c r="D12" s="217">
        <v>129632847.63</v>
      </c>
      <c r="E12" s="217">
        <v>132811838.91</v>
      </c>
      <c r="F12" s="217">
        <v>132811838.91</v>
      </c>
    </row>
    <row r="13" spans="1:13" ht="12" customHeight="1" x14ac:dyDescent="0.2">
      <c r="B13" s="218" t="s">
        <v>310</v>
      </c>
      <c r="C13" s="219"/>
      <c r="D13" s="220">
        <v>0</v>
      </c>
      <c r="E13" s="220">
        <v>9667369.4700000007</v>
      </c>
      <c r="F13" s="220">
        <v>9667369.4700000007</v>
      </c>
    </row>
    <row r="14" spans="1:13" x14ac:dyDescent="0.2">
      <c r="B14" s="221" t="s">
        <v>311</v>
      </c>
      <c r="C14" s="222"/>
      <c r="D14" s="211">
        <v>0</v>
      </c>
      <c r="E14" s="223">
        <v>0</v>
      </c>
      <c r="F14" s="224">
        <f t="shared" ref="F14" si="1">SUM(D14-E14)</f>
        <v>0</v>
      </c>
    </row>
    <row r="15" spans="1:13" x14ac:dyDescent="0.2">
      <c r="B15" s="214" t="s">
        <v>312</v>
      </c>
      <c r="C15" s="210"/>
      <c r="D15" s="225">
        <f>SUM(D16:D17)</f>
        <v>129632847.63</v>
      </c>
      <c r="E15" s="226">
        <f>E16+E17</f>
        <v>142610760.34999999</v>
      </c>
      <c r="F15" s="226">
        <f>F16+F17</f>
        <v>142610760.34999999</v>
      </c>
    </row>
    <row r="16" spans="1:13" x14ac:dyDescent="0.2">
      <c r="B16" s="211" t="s">
        <v>313</v>
      </c>
      <c r="C16" s="110"/>
      <c r="D16" s="227">
        <v>129632847.63</v>
      </c>
      <c r="E16" s="228">
        <v>131745048.99999999</v>
      </c>
      <c r="F16" s="228">
        <v>131745048.99999999</v>
      </c>
    </row>
    <row r="17" spans="1:7" x14ac:dyDescent="0.2">
      <c r="B17" s="606" t="s">
        <v>314</v>
      </c>
      <c r="C17" s="607"/>
      <c r="D17" s="220">
        <v>0</v>
      </c>
      <c r="E17" s="229">
        <v>10865711.35</v>
      </c>
      <c r="F17" s="229">
        <v>10865711.35</v>
      </c>
    </row>
    <row r="18" spans="1:7" x14ac:dyDescent="0.2">
      <c r="B18" s="214" t="s">
        <v>315</v>
      </c>
      <c r="C18" s="210"/>
      <c r="D18" s="225">
        <f>SUM(D19:D20)</f>
        <v>6911146.5600000005</v>
      </c>
      <c r="E18" s="230">
        <f t="shared" ref="E18:F18" si="2">SUM(E19:E20)</f>
        <v>6911146.5600000005</v>
      </c>
      <c r="F18" s="231">
        <f t="shared" si="2"/>
        <v>6911146.5600000005</v>
      </c>
    </row>
    <row r="19" spans="1:7" x14ac:dyDescent="0.2">
      <c r="B19" s="108" t="s">
        <v>316</v>
      </c>
      <c r="C19" s="119"/>
      <c r="D19" s="232">
        <v>378907.32999999996</v>
      </c>
      <c r="E19" s="232">
        <v>378907.32999999996</v>
      </c>
      <c r="F19" s="232">
        <v>378907.32999999996</v>
      </c>
    </row>
    <row r="20" spans="1:7" ht="25.5" customHeight="1" x14ac:dyDescent="0.2">
      <c r="B20" s="595" t="s">
        <v>317</v>
      </c>
      <c r="C20" s="596"/>
      <c r="D20" s="233">
        <v>6532239.2300000004</v>
      </c>
      <c r="E20" s="233">
        <v>6532239.2300000004</v>
      </c>
      <c r="F20" s="234">
        <v>6532239.2300000004</v>
      </c>
    </row>
    <row r="21" spans="1:7" x14ac:dyDescent="0.2">
      <c r="B21" s="235"/>
      <c r="C21" s="236"/>
      <c r="D21" s="211"/>
      <c r="E21" s="237"/>
      <c r="F21" s="212"/>
    </row>
    <row r="22" spans="1:7" x14ac:dyDescent="0.2">
      <c r="B22" s="238" t="s">
        <v>318</v>
      </c>
      <c r="C22" s="239"/>
      <c r="D22" s="225">
        <f>D11-D15+D19+D20</f>
        <v>6911146.5600000005</v>
      </c>
      <c r="E22" s="225">
        <f t="shared" ref="E22:F22" si="3">E11-E15+E19+E20</f>
        <v>6779594.5900000017</v>
      </c>
      <c r="F22" s="226">
        <f t="shared" si="3"/>
        <v>6779594.5900000017</v>
      </c>
    </row>
    <row r="23" spans="1:7" x14ac:dyDescent="0.2">
      <c r="B23" s="238" t="s">
        <v>319</v>
      </c>
      <c r="C23" s="239"/>
      <c r="D23" s="225">
        <f>SUM(D22-D14)</f>
        <v>6911146.5600000005</v>
      </c>
      <c r="E23" s="225">
        <f t="shared" ref="E23:F23" si="4">SUM(E22-E14)</f>
        <v>6779594.5900000017</v>
      </c>
      <c r="F23" s="226">
        <f t="shared" si="4"/>
        <v>6779594.5900000017</v>
      </c>
    </row>
    <row r="24" spans="1:7" x14ac:dyDescent="0.2">
      <c r="B24" s="238" t="s">
        <v>320</v>
      </c>
      <c r="C24" s="239"/>
      <c r="D24" s="225">
        <f>SUM(D23-D18)</f>
        <v>0</v>
      </c>
      <c r="E24" s="225">
        <f t="shared" ref="E24:F24" si="5">SUM(E23-E18)</f>
        <v>-131551.96999999881</v>
      </c>
      <c r="F24" s="226">
        <f t="shared" si="5"/>
        <v>-131551.96999999881</v>
      </c>
    </row>
    <row r="25" spans="1:7" x14ac:dyDescent="0.2">
      <c r="B25" s="235"/>
      <c r="C25" s="236"/>
      <c r="D25" s="211"/>
      <c r="E25" s="237"/>
      <c r="F25" s="212"/>
    </row>
    <row r="26" spans="1:7" x14ac:dyDescent="0.2">
      <c r="B26" s="240" t="s">
        <v>305</v>
      </c>
      <c r="C26" s="241"/>
      <c r="D26" s="242" t="s">
        <v>306</v>
      </c>
      <c r="E26" s="243" t="s">
        <v>3</v>
      </c>
      <c r="F26" s="243" t="s">
        <v>307</v>
      </c>
    </row>
    <row r="27" spans="1:7" x14ac:dyDescent="0.2">
      <c r="B27" s="244"/>
      <c r="C27" s="245"/>
      <c r="D27" s="211"/>
      <c r="E27" s="237"/>
      <c r="F27" s="212"/>
    </row>
    <row r="28" spans="1:7" x14ac:dyDescent="0.2">
      <c r="B28" s="238" t="s">
        <v>321</v>
      </c>
      <c r="C28" s="239"/>
      <c r="D28" s="225">
        <v>0</v>
      </c>
      <c r="E28" s="226">
        <v>0</v>
      </c>
      <c r="F28" s="226">
        <v>0</v>
      </c>
    </row>
    <row r="29" spans="1:7" x14ac:dyDescent="0.2">
      <c r="B29" s="108" t="s">
        <v>322</v>
      </c>
      <c r="C29" s="119"/>
      <c r="D29" s="211">
        <v>0</v>
      </c>
      <c r="E29" s="237">
        <v>0</v>
      </c>
      <c r="F29" s="237">
        <v>0</v>
      </c>
    </row>
    <row r="30" spans="1:7" x14ac:dyDescent="0.2">
      <c r="B30" s="595" t="s">
        <v>323</v>
      </c>
      <c r="C30" s="596"/>
      <c r="D30" s="211">
        <v>0</v>
      </c>
      <c r="E30" s="237">
        <v>0</v>
      </c>
      <c r="F30" s="237">
        <v>0</v>
      </c>
    </row>
    <row r="31" spans="1:7" x14ac:dyDescent="0.2">
      <c r="B31" s="235"/>
      <c r="C31" s="236"/>
      <c r="D31" s="211"/>
      <c r="E31" s="237"/>
      <c r="F31" s="237"/>
    </row>
    <row r="32" spans="1:7" s="250" customFormat="1" x14ac:dyDescent="0.2">
      <c r="A32" s="246"/>
      <c r="B32" s="102" t="s">
        <v>324</v>
      </c>
      <c r="C32" s="247"/>
      <c r="D32" s="248">
        <v>0</v>
      </c>
      <c r="E32" s="249">
        <v>0</v>
      </c>
      <c r="F32" s="249">
        <v>0</v>
      </c>
      <c r="G32" s="246"/>
    </row>
    <row r="33" spans="1:7" x14ac:dyDescent="0.2">
      <c r="B33" s="235"/>
      <c r="C33" s="236"/>
      <c r="D33" s="211"/>
      <c r="E33" s="237"/>
      <c r="F33" s="237"/>
    </row>
    <row r="34" spans="1:7" x14ac:dyDescent="0.2">
      <c r="B34" s="240" t="s">
        <v>305</v>
      </c>
      <c r="C34" s="241"/>
      <c r="D34" s="242" t="s">
        <v>306</v>
      </c>
      <c r="E34" s="243" t="s">
        <v>3</v>
      </c>
      <c r="F34" s="243" t="s">
        <v>307</v>
      </c>
    </row>
    <row r="35" spans="1:7" x14ac:dyDescent="0.2">
      <c r="B35" s="235"/>
      <c r="C35" s="236"/>
      <c r="D35" s="211"/>
      <c r="E35" s="237"/>
      <c r="F35" s="237"/>
    </row>
    <row r="36" spans="1:7" x14ac:dyDescent="0.2">
      <c r="B36" s="238" t="s">
        <v>325</v>
      </c>
      <c r="C36" s="239"/>
      <c r="D36" s="248">
        <v>0</v>
      </c>
      <c r="E36" s="249">
        <v>0</v>
      </c>
      <c r="F36" s="249">
        <v>0</v>
      </c>
    </row>
    <row r="37" spans="1:7" x14ac:dyDescent="0.2">
      <c r="B37" s="108" t="s">
        <v>326</v>
      </c>
      <c r="C37" s="119"/>
      <c r="D37" s="251"/>
      <c r="E37" s="252"/>
      <c r="F37" s="253"/>
    </row>
    <row r="38" spans="1:7" ht="24" customHeight="1" x14ac:dyDescent="0.2">
      <c r="B38" s="595" t="s">
        <v>327</v>
      </c>
      <c r="C38" s="596"/>
      <c r="D38" s="254"/>
      <c r="E38" s="255"/>
      <c r="F38" s="255"/>
    </row>
    <row r="39" spans="1:7" x14ac:dyDescent="0.2">
      <c r="B39" s="238" t="s">
        <v>328</v>
      </c>
      <c r="C39" s="239"/>
      <c r="D39" s="225">
        <v>0</v>
      </c>
      <c r="E39" s="226">
        <v>0</v>
      </c>
      <c r="F39" s="226">
        <v>0</v>
      </c>
    </row>
    <row r="40" spans="1:7" x14ac:dyDescent="0.2">
      <c r="B40" s="108" t="s">
        <v>329</v>
      </c>
      <c r="C40" s="119"/>
      <c r="D40" s="256">
        <v>0</v>
      </c>
      <c r="E40" s="257">
        <v>0</v>
      </c>
      <c r="F40" s="237">
        <v>0</v>
      </c>
    </row>
    <row r="41" spans="1:7" ht="24" x14ac:dyDescent="0.2">
      <c r="B41" s="115" t="s">
        <v>330</v>
      </c>
      <c r="C41" s="258"/>
      <c r="D41" s="211">
        <v>0</v>
      </c>
      <c r="E41" s="237">
        <v>0</v>
      </c>
      <c r="F41" s="212">
        <v>0</v>
      </c>
    </row>
    <row r="42" spans="1:7" x14ac:dyDescent="0.2">
      <c r="B42" s="108"/>
      <c r="C42" s="119"/>
      <c r="D42" s="211"/>
      <c r="E42" s="237"/>
      <c r="F42" s="237"/>
    </row>
    <row r="43" spans="1:7" x14ac:dyDescent="0.2">
      <c r="B43" s="238" t="s">
        <v>331</v>
      </c>
      <c r="C43" s="239"/>
      <c r="D43" s="225">
        <v>0</v>
      </c>
      <c r="E43" s="226">
        <v>0</v>
      </c>
      <c r="F43" s="226">
        <v>0</v>
      </c>
    </row>
    <row r="44" spans="1:7" x14ac:dyDescent="0.2">
      <c r="B44" s="235"/>
      <c r="C44" s="236"/>
      <c r="D44" s="211"/>
      <c r="E44" s="237"/>
      <c r="F44" s="237"/>
    </row>
    <row r="45" spans="1:7" x14ac:dyDescent="0.2">
      <c r="B45" s="240" t="s">
        <v>305</v>
      </c>
      <c r="C45" s="241"/>
      <c r="D45" s="242" t="s">
        <v>306</v>
      </c>
      <c r="E45" s="243" t="s">
        <v>3</v>
      </c>
      <c r="F45" s="243" t="s">
        <v>307</v>
      </c>
    </row>
    <row r="46" spans="1:7" x14ac:dyDescent="0.2">
      <c r="B46" s="235"/>
      <c r="C46" s="236"/>
      <c r="D46" s="211"/>
      <c r="E46" s="237"/>
      <c r="F46" s="237"/>
    </row>
    <row r="47" spans="1:7" s="208" customFormat="1" x14ac:dyDescent="0.2">
      <c r="A47" s="92"/>
      <c r="B47" s="235" t="s">
        <v>332</v>
      </c>
      <c r="C47" s="236"/>
      <c r="D47" s="217">
        <v>129632847.63</v>
      </c>
      <c r="E47" s="217">
        <v>132811838.91</v>
      </c>
      <c r="F47" s="228">
        <v>132811838.91</v>
      </c>
      <c r="G47" s="92"/>
    </row>
    <row r="48" spans="1:7" s="208" customFormat="1" ht="24.75" customHeight="1" x14ac:dyDescent="0.2">
      <c r="A48" s="92"/>
      <c r="B48" s="601" t="s">
        <v>333</v>
      </c>
      <c r="C48" s="602"/>
      <c r="D48" s="256">
        <v>0</v>
      </c>
      <c r="E48" s="257">
        <v>0</v>
      </c>
      <c r="F48" s="257">
        <v>0</v>
      </c>
      <c r="G48" s="92"/>
    </row>
    <row r="49" spans="1:7" s="208" customFormat="1" x14ac:dyDescent="0.2">
      <c r="A49" s="92" t="s">
        <v>15</v>
      </c>
      <c r="B49" s="235" t="s">
        <v>326</v>
      </c>
      <c r="C49" s="236"/>
      <c r="D49" s="256">
        <v>0</v>
      </c>
      <c r="E49" s="257">
        <v>0</v>
      </c>
      <c r="F49" s="259">
        <v>0</v>
      </c>
      <c r="G49" s="92"/>
    </row>
    <row r="50" spans="1:7" x14ac:dyDescent="0.2">
      <c r="B50" s="235" t="s">
        <v>329</v>
      </c>
      <c r="C50" s="236"/>
      <c r="D50" s="211">
        <v>0</v>
      </c>
      <c r="E50" s="257">
        <v>0</v>
      </c>
      <c r="F50" s="257">
        <v>0</v>
      </c>
    </row>
    <row r="51" spans="1:7" x14ac:dyDescent="0.2">
      <c r="B51" s="235" t="s">
        <v>334</v>
      </c>
      <c r="C51" s="236"/>
      <c r="D51" s="211">
        <v>0</v>
      </c>
      <c r="E51" s="257">
        <v>0</v>
      </c>
      <c r="F51" s="257">
        <v>0</v>
      </c>
    </row>
    <row r="52" spans="1:7" x14ac:dyDescent="0.2">
      <c r="B52" s="235" t="s">
        <v>335</v>
      </c>
      <c r="C52" s="236"/>
      <c r="D52" s="211">
        <v>0</v>
      </c>
      <c r="E52" s="257">
        <v>0</v>
      </c>
      <c r="F52" s="257">
        <v>0</v>
      </c>
    </row>
    <row r="53" spans="1:7" x14ac:dyDescent="0.2">
      <c r="B53" s="235"/>
      <c r="C53" s="236"/>
      <c r="D53" s="211"/>
      <c r="E53" s="237"/>
      <c r="F53" s="237"/>
    </row>
    <row r="54" spans="1:7" x14ac:dyDescent="0.2">
      <c r="B54" s="238" t="s">
        <v>336</v>
      </c>
      <c r="C54" s="239"/>
      <c r="D54" s="225">
        <f>D12+D48-D16+D19</f>
        <v>378907.32999999996</v>
      </c>
      <c r="E54" s="225">
        <f>E12+E48-E16+E19</f>
        <v>1445697.2400000114</v>
      </c>
      <c r="F54" s="226">
        <f t="shared" ref="F54" si="6">F12+F48-F16+F19</f>
        <v>1445697.2400000114</v>
      </c>
    </row>
    <row r="55" spans="1:7" x14ac:dyDescent="0.2">
      <c r="B55" s="260" t="s">
        <v>337</v>
      </c>
      <c r="C55" s="261"/>
      <c r="D55" s="262">
        <f>SUM(D54-D48)</f>
        <v>378907.32999999996</v>
      </c>
      <c r="E55" s="262">
        <f t="shared" ref="E55:F55" si="7">SUM(E54-E48)</f>
        <v>1445697.2400000114</v>
      </c>
      <c r="F55" s="263">
        <f t="shared" si="7"/>
        <v>1445697.2400000114</v>
      </c>
    </row>
    <row r="56" spans="1:7" x14ac:dyDescent="0.2">
      <c r="B56" s="240" t="s">
        <v>305</v>
      </c>
      <c r="C56" s="241"/>
      <c r="D56" s="242" t="s">
        <v>306</v>
      </c>
      <c r="E56" s="243" t="s">
        <v>3</v>
      </c>
      <c r="F56" s="243" t="s">
        <v>307</v>
      </c>
    </row>
    <row r="57" spans="1:7" x14ac:dyDescent="0.2">
      <c r="B57" s="264"/>
      <c r="C57" s="265"/>
      <c r="D57" s="266"/>
      <c r="E57" s="267"/>
      <c r="F57" s="267"/>
    </row>
    <row r="58" spans="1:7" x14ac:dyDescent="0.2">
      <c r="B58" s="235"/>
      <c r="C58" s="236"/>
      <c r="D58" s="211"/>
      <c r="E58" s="237"/>
      <c r="F58" s="237"/>
    </row>
    <row r="59" spans="1:7" x14ac:dyDescent="0.2">
      <c r="B59" s="115" t="s">
        <v>338</v>
      </c>
      <c r="C59" s="258"/>
      <c r="D59" s="220">
        <v>0</v>
      </c>
      <c r="E59" s="220">
        <v>9667369.4700000007</v>
      </c>
      <c r="F59" s="220">
        <v>9667369.4700000007</v>
      </c>
    </row>
    <row r="60" spans="1:7" ht="25.5" customHeight="1" x14ac:dyDescent="0.2">
      <c r="B60" s="601" t="s">
        <v>339</v>
      </c>
      <c r="C60" s="602"/>
      <c r="D60" s="211">
        <v>0</v>
      </c>
      <c r="E60" s="211">
        <v>0</v>
      </c>
      <c r="F60" s="237">
        <v>0</v>
      </c>
    </row>
    <row r="61" spans="1:7" ht="24.75" customHeight="1" x14ac:dyDescent="0.2">
      <c r="B61" s="601" t="s">
        <v>327</v>
      </c>
      <c r="C61" s="602"/>
      <c r="D61" s="211">
        <v>0</v>
      </c>
      <c r="E61" s="211">
        <v>0</v>
      </c>
      <c r="F61" s="257">
        <v>0</v>
      </c>
    </row>
    <row r="62" spans="1:7" x14ac:dyDescent="0.2">
      <c r="B62" s="595" t="s">
        <v>330</v>
      </c>
      <c r="C62" s="596"/>
      <c r="D62" s="256">
        <v>0</v>
      </c>
      <c r="E62" s="257">
        <v>0</v>
      </c>
      <c r="F62" s="212">
        <v>0</v>
      </c>
    </row>
    <row r="63" spans="1:7" x14ac:dyDescent="0.2">
      <c r="B63" s="108"/>
      <c r="C63" s="119"/>
      <c r="D63" s="211"/>
      <c r="E63" s="237"/>
      <c r="F63" s="212"/>
    </row>
    <row r="64" spans="1:7" x14ac:dyDescent="0.2">
      <c r="B64" s="235" t="s">
        <v>340</v>
      </c>
      <c r="C64" s="236"/>
      <c r="D64" s="211">
        <v>0</v>
      </c>
      <c r="E64" s="237">
        <v>10865711.35</v>
      </c>
      <c r="F64" s="211">
        <v>10865711.35</v>
      </c>
    </row>
    <row r="65" spans="2:8" x14ac:dyDescent="0.2">
      <c r="B65" s="235"/>
      <c r="C65" s="236"/>
      <c r="D65" s="218"/>
      <c r="E65" s="212"/>
      <c r="F65" s="212"/>
    </row>
    <row r="66" spans="2:8" x14ac:dyDescent="0.2">
      <c r="B66" s="235" t="s">
        <v>341</v>
      </c>
      <c r="C66" s="236"/>
      <c r="D66" s="211">
        <v>0</v>
      </c>
      <c r="E66" s="211">
        <v>6532239.2300000004</v>
      </c>
      <c r="F66" s="211">
        <v>6532239.2300000004</v>
      </c>
    </row>
    <row r="67" spans="2:8" x14ac:dyDescent="0.2">
      <c r="B67" s="244"/>
      <c r="C67" s="245"/>
      <c r="D67" s="211"/>
      <c r="E67" s="237"/>
      <c r="F67" s="237"/>
    </row>
    <row r="68" spans="2:8" x14ac:dyDescent="0.2">
      <c r="B68" s="238" t="s">
        <v>342</v>
      </c>
      <c r="C68" s="239"/>
      <c r="D68" s="225">
        <f>SUM(D59-D60-D64+D66)</f>
        <v>0</v>
      </c>
      <c r="E68" s="225">
        <f t="shared" ref="E68:F68" si="8">SUM(E59-E60-E64+E66)</f>
        <v>5333897.3500000015</v>
      </c>
      <c r="F68" s="226">
        <f t="shared" si="8"/>
        <v>5333897.3500000015</v>
      </c>
    </row>
    <row r="69" spans="2:8" x14ac:dyDescent="0.2">
      <c r="B69" s="238" t="s">
        <v>343</v>
      </c>
      <c r="C69" s="239"/>
      <c r="D69" s="225">
        <v>0</v>
      </c>
      <c r="E69" s="225">
        <v>0</v>
      </c>
      <c r="F69" s="226">
        <v>0</v>
      </c>
    </row>
    <row r="70" spans="2:8" x14ac:dyDescent="0.2">
      <c r="B70" s="121"/>
      <c r="C70" s="122"/>
      <c r="D70" s="268"/>
      <c r="E70" s="269"/>
      <c r="F70" s="270"/>
    </row>
    <row r="71" spans="2:8" x14ac:dyDescent="0.2">
      <c r="B71" s="597" t="s">
        <v>24</v>
      </c>
      <c r="C71" s="597"/>
      <c r="D71" s="597"/>
      <c r="E71" s="597"/>
      <c r="F71" s="597"/>
      <c r="G71" s="597"/>
      <c r="H71" s="597"/>
    </row>
    <row r="72" spans="2:8" x14ac:dyDescent="0.2">
      <c r="B72" s="597"/>
      <c r="C72" s="597"/>
      <c r="D72" s="597"/>
      <c r="E72" s="597"/>
      <c r="F72" s="597"/>
      <c r="G72" s="597"/>
      <c r="H72" s="597"/>
    </row>
    <row r="73" spans="2:8" x14ac:dyDescent="0.2">
      <c r="B73" s="597"/>
      <c r="C73" s="597"/>
      <c r="D73" s="597"/>
      <c r="E73" s="597"/>
      <c r="F73" s="597"/>
      <c r="G73" s="597"/>
      <c r="H73" s="597"/>
    </row>
    <row r="74" spans="2:8" x14ac:dyDescent="0.2">
      <c r="B74" s="271"/>
      <c r="C74" s="271"/>
      <c r="D74" s="118"/>
      <c r="E74" s="118"/>
      <c r="F74" s="271"/>
    </row>
    <row r="75" spans="2:8" x14ac:dyDescent="0.2">
      <c r="B75" s="271"/>
      <c r="C75" s="271"/>
      <c r="D75" s="118"/>
      <c r="E75" s="118"/>
      <c r="F75" s="271"/>
    </row>
    <row r="76" spans="2:8" x14ac:dyDescent="0.2">
      <c r="B76" s="272"/>
      <c r="C76" s="272"/>
      <c r="D76" s="273"/>
      <c r="E76" s="273"/>
      <c r="F76" s="274"/>
    </row>
    <row r="77" spans="2:8" x14ac:dyDescent="0.2">
      <c r="B77" s="196"/>
      <c r="C77" s="196"/>
      <c r="D77" s="143"/>
      <c r="E77" s="143"/>
      <c r="F77" s="196"/>
    </row>
    <row r="78" spans="2:8" x14ac:dyDescent="0.2">
      <c r="B78" s="598"/>
      <c r="C78" s="598"/>
      <c r="D78" s="143"/>
      <c r="E78" s="143"/>
      <c r="F78" s="143"/>
    </row>
    <row r="79" spans="2:8" x14ac:dyDescent="0.2">
      <c r="B79" s="599" t="s">
        <v>186</v>
      </c>
      <c r="C79" s="599"/>
      <c r="D79" s="200"/>
      <c r="E79" s="600" t="s">
        <v>692</v>
      </c>
      <c r="F79" s="600"/>
    </row>
    <row r="80" spans="2:8" x14ac:dyDescent="0.2">
      <c r="B80" s="594" t="s">
        <v>187</v>
      </c>
      <c r="C80" s="594"/>
      <c r="D80" s="562"/>
      <c r="E80" s="577" t="s">
        <v>302</v>
      </c>
      <c r="F80" s="577"/>
    </row>
    <row r="81" spans="2:6" x14ac:dyDescent="0.2">
      <c r="B81" s="196"/>
      <c r="C81" s="196"/>
      <c r="D81" s="143"/>
      <c r="E81" s="143"/>
      <c r="F81" s="143"/>
    </row>
    <row r="82" spans="2:6" x14ac:dyDescent="0.2">
      <c r="B82" s="274"/>
      <c r="C82" s="274"/>
      <c r="D82" s="274"/>
      <c r="E82" s="274"/>
      <c r="F82" s="271"/>
    </row>
    <row r="83" spans="2:6" x14ac:dyDescent="0.2">
      <c r="B83" s="273"/>
      <c r="C83" s="273"/>
      <c r="D83" s="118"/>
      <c r="E83" s="118"/>
      <c r="F83" s="274"/>
    </row>
    <row r="84" spans="2:6" x14ac:dyDescent="0.2">
      <c r="B84" s="271"/>
      <c r="C84" s="271"/>
      <c r="D84" s="118"/>
      <c r="E84" s="118"/>
      <c r="F84" s="274"/>
    </row>
    <row r="85" spans="2:6" x14ac:dyDescent="0.2">
      <c r="B85" s="271"/>
      <c r="C85" s="271"/>
      <c r="D85" s="118"/>
      <c r="E85" s="118"/>
      <c r="F85" s="118"/>
    </row>
    <row r="86" spans="2:6" x14ac:dyDescent="0.2">
      <c r="B86" s="271"/>
      <c r="C86" s="271"/>
      <c r="D86" s="118"/>
      <c r="E86" s="118"/>
      <c r="F86" s="118"/>
    </row>
    <row r="87" spans="2:6" x14ac:dyDescent="0.2">
      <c r="B87" s="271"/>
      <c r="C87" s="271"/>
      <c r="D87" s="118"/>
      <c r="E87" s="118"/>
      <c r="F87" s="118"/>
    </row>
    <row r="88" spans="2:6" x14ac:dyDescent="0.2">
      <c r="B88" s="274"/>
      <c r="C88" s="274"/>
      <c r="D88" s="273"/>
      <c r="E88" s="273"/>
      <c r="F88" s="273"/>
    </row>
    <row r="89" spans="2:6" x14ac:dyDescent="0.2">
      <c r="B89" s="271"/>
      <c r="C89" s="271"/>
      <c r="D89" s="118"/>
      <c r="E89" s="118"/>
      <c r="F89" s="271"/>
    </row>
    <row r="90" spans="2:6" x14ac:dyDescent="0.2">
      <c r="B90" s="271"/>
      <c r="C90" s="271"/>
      <c r="D90" s="118"/>
      <c r="E90" s="118"/>
      <c r="F90" s="118"/>
    </row>
    <row r="91" spans="2:6" x14ac:dyDescent="0.2">
      <c r="B91" s="271"/>
      <c r="C91" s="271"/>
      <c r="D91" s="118"/>
      <c r="E91" s="118"/>
      <c r="F91" s="118"/>
    </row>
    <row r="92" spans="2:6" x14ac:dyDescent="0.2">
      <c r="B92" s="271"/>
      <c r="C92" s="271"/>
      <c r="D92" s="118"/>
      <c r="E92" s="118"/>
      <c r="F92" s="118"/>
    </row>
    <row r="93" spans="2:6" x14ac:dyDescent="0.2">
      <c r="B93" s="271"/>
      <c r="C93" s="271"/>
      <c r="D93" s="118"/>
      <c r="E93" s="118"/>
      <c r="F93" s="271"/>
    </row>
    <row r="94" spans="2:6" x14ac:dyDescent="0.2">
      <c r="B94" s="274"/>
      <c r="C94" s="274"/>
      <c r="D94" s="273"/>
      <c r="E94" s="273"/>
      <c r="F94" s="118"/>
    </row>
    <row r="95" spans="2:6" x14ac:dyDescent="0.2">
      <c r="B95" s="274"/>
      <c r="C95" s="274"/>
      <c r="D95" s="273"/>
      <c r="E95" s="273"/>
      <c r="F95" s="272"/>
    </row>
    <row r="96" spans="2:6" x14ac:dyDescent="0.2">
      <c r="B96" s="271"/>
      <c r="C96" s="271"/>
      <c r="D96" s="118"/>
      <c r="E96" s="118"/>
      <c r="F96" s="118"/>
    </row>
    <row r="97" spans="2:6" x14ac:dyDescent="0.2">
      <c r="B97" s="271"/>
      <c r="C97" s="271"/>
      <c r="D97" s="118"/>
      <c r="E97" s="118"/>
      <c r="F97" s="118"/>
    </row>
    <row r="98" spans="2:6" x14ac:dyDescent="0.2">
      <c r="B98" s="271"/>
      <c r="C98" s="271"/>
      <c r="D98" s="118"/>
      <c r="E98" s="118"/>
      <c r="F98" s="118"/>
    </row>
    <row r="99" spans="2:6" x14ac:dyDescent="0.2">
      <c r="B99" s="271"/>
      <c r="C99" s="271"/>
      <c r="D99" s="118"/>
      <c r="E99" s="118"/>
      <c r="F99" s="118"/>
    </row>
    <row r="100" spans="2:6" x14ac:dyDescent="0.2">
      <c r="B100" s="271"/>
      <c r="C100" s="271"/>
      <c r="D100" s="118"/>
      <c r="E100" s="118"/>
      <c r="F100" s="118"/>
    </row>
    <row r="101" spans="2:6" x14ac:dyDescent="0.2">
      <c r="B101" s="271"/>
      <c r="C101" s="271"/>
      <c r="D101" s="118"/>
      <c r="E101" s="118"/>
      <c r="F101" s="118"/>
    </row>
    <row r="102" spans="2:6" x14ac:dyDescent="0.2">
      <c r="B102" s="271"/>
      <c r="C102" s="271"/>
      <c r="D102" s="118"/>
      <c r="E102" s="118"/>
      <c r="F102" s="118"/>
    </row>
    <row r="103" spans="2:6" x14ac:dyDescent="0.2">
      <c r="B103" s="271"/>
      <c r="C103" s="271"/>
      <c r="D103" s="118"/>
      <c r="E103" s="118"/>
      <c r="F103" s="118"/>
    </row>
    <row r="104" spans="2:6" x14ac:dyDescent="0.2">
      <c r="B104" s="271"/>
      <c r="C104" s="271"/>
      <c r="D104" s="118"/>
      <c r="E104" s="118"/>
      <c r="F104" s="118"/>
    </row>
    <row r="105" spans="2:6" x14ac:dyDescent="0.2">
      <c r="B105" s="271"/>
      <c r="C105" s="271"/>
      <c r="D105" s="118"/>
      <c r="E105" s="118"/>
      <c r="F105" s="118"/>
    </row>
    <row r="106" spans="2:6" x14ac:dyDescent="0.2">
      <c r="B106" s="271"/>
      <c r="C106" s="271"/>
      <c r="D106" s="118"/>
      <c r="E106" s="118"/>
      <c r="F106" s="118"/>
    </row>
    <row r="107" spans="2:6" x14ac:dyDescent="0.2">
      <c r="B107" s="271"/>
      <c r="C107" s="271"/>
      <c r="D107" s="118"/>
      <c r="E107" s="118"/>
      <c r="F107" s="118"/>
    </row>
    <row r="108" spans="2:6" x14ac:dyDescent="0.2">
      <c r="B108" s="274"/>
      <c r="C108" s="274"/>
      <c r="D108" s="273"/>
      <c r="E108" s="273"/>
      <c r="F108" s="118"/>
    </row>
    <row r="109" spans="2:6" x14ac:dyDescent="0.2">
      <c r="B109" s="274"/>
      <c r="C109" s="274"/>
      <c r="D109" s="273"/>
      <c r="E109" s="273"/>
      <c r="F109" s="118"/>
    </row>
    <row r="110" spans="2:6" x14ac:dyDescent="0.2">
      <c r="B110" s="271"/>
      <c r="C110" s="271"/>
      <c r="D110" s="118"/>
      <c r="E110" s="118"/>
      <c r="F110" s="274"/>
    </row>
    <row r="111" spans="2:6" x14ac:dyDescent="0.2">
      <c r="B111" s="271"/>
      <c r="C111" s="271"/>
      <c r="D111" s="118"/>
      <c r="E111" s="118"/>
      <c r="F111" s="274"/>
    </row>
    <row r="112" spans="2:6" x14ac:dyDescent="0.2">
      <c r="B112" s="271"/>
      <c r="C112" s="271"/>
      <c r="D112" s="118"/>
      <c r="E112" s="118"/>
      <c r="F112" s="274"/>
    </row>
    <row r="113" spans="2:6" x14ac:dyDescent="0.2">
      <c r="B113" s="271"/>
      <c r="C113" s="271"/>
      <c r="D113" s="118"/>
      <c r="E113" s="118"/>
      <c r="F113" s="274"/>
    </row>
    <row r="114" spans="2:6" x14ac:dyDescent="0.2">
      <c r="B114" s="271"/>
      <c r="C114" s="271"/>
      <c r="D114" s="118"/>
      <c r="E114" s="118"/>
      <c r="F114" s="118"/>
    </row>
    <row r="115" spans="2:6" x14ac:dyDescent="0.2">
      <c r="B115" s="271"/>
      <c r="C115" s="271"/>
      <c r="D115" s="118"/>
      <c r="E115" s="118"/>
      <c r="F115" s="118"/>
    </row>
    <row r="116" spans="2:6" x14ac:dyDescent="0.2">
      <c r="B116" s="271"/>
      <c r="C116" s="271"/>
      <c r="D116" s="118"/>
      <c r="E116" s="118"/>
      <c r="F116" s="118"/>
    </row>
    <row r="117" spans="2:6" x14ac:dyDescent="0.2">
      <c r="B117" s="271"/>
      <c r="C117" s="271"/>
      <c r="D117" s="118"/>
      <c r="E117" s="118"/>
      <c r="F117" s="118"/>
    </row>
    <row r="118" spans="2:6" x14ac:dyDescent="0.2">
      <c r="B118" s="271"/>
      <c r="C118" s="271"/>
      <c r="D118" s="118"/>
      <c r="E118" s="118"/>
      <c r="F118" s="118"/>
    </row>
    <row r="119" spans="2:6" x14ac:dyDescent="0.2">
      <c r="B119" s="271"/>
      <c r="C119" s="271"/>
      <c r="D119" s="118"/>
      <c r="E119" s="118"/>
      <c r="F119" s="118"/>
    </row>
    <row r="120" spans="2:6" x14ac:dyDescent="0.2">
      <c r="B120" s="271"/>
      <c r="C120" s="271"/>
      <c r="D120" s="118"/>
      <c r="E120" s="118"/>
      <c r="F120" s="118"/>
    </row>
    <row r="121" spans="2:6" x14ac:dyDescent="0.2">
      <c r="B121" s="271"/>
      <c r="C121" s="271"/>
      <c r="D121" s="118"/>
      <c r="E121" s="118"/>
      <c r="F121" s="118"/>
    </row>
    <row r="122" spans="2:6" x14ac:dyDescent="0.2">
      <c r="B122" s="271"/>
      <c r="C122" s="271"/>
      <c r="D122" s="118"/>
      <c r="E122" s="118"/>
      <c r="F122" s="118"/>
    </row>
    <row r="123" spans="2:6" x14ac:dyDescent="0.2">
      <c r="B123" s="271"/>
      <c r="C123" s="271"/>
      <c r="D123" s="118"/>
      <c r="E123" s="118"/>
      <c r="F123" s="118"/>
    </row>
    <row r="124" spans="2:6" x14ac:dyDescent="0.2">
      <c r="B124" s="250"/>
      <c r="C124" s="250"/>
    </row>
    <row r="125" spans="2:6" x14ac:dyDescent="0.2">
      <c r="B125" s="250"/>
      <c r="C125" s="250"/>
    </row>
  </sheetData>
  <sheetProtection selectLockedCells="1"/>
  <mergeCells count="21">
    <mergeCell ref="B61:C61"/>
    <mergeCell ref="B2:F2"/>
    <mergeCell ref="B3:F3"/>
    <mergeCell ref="B4:F4"/>
    <mergeCell ref="B5:F5"/>
    <mergeCell ref="C7:F7"/>
    <mergeCell ref="B17:C17"/>
    <mergeCell ref="B20:C20"/>
    <mergeCell ref="B30:C30"/>
    <mergeCell ref="B38:C38"/>
    <mergeCell ref="B48:C48"/>
    <mergeCell ref="B60:C60"/>
    <mergeCell ref="B80:C80"/>
    <mergeCell ref="B62:C62"/>
    <mergeCell ref="B71:H71"/>
    <mergeCell ref="B72:H72"/>
    <mergeCell ref="B73:H73"/>
    <mergeCell ref="B78:C78"/>
    <mergeCell ref="B79:C79"/>
    <mergeCell ref="E79:F79"/>
    <mergeCell ref="E80:F80"/>
  </mergeCells>
  <printOptions horizontalCentered="1"/>
  <pageMargins left="0.11811023622047245" right="0.11811023622047245" top="0.35433070866141736" bottom="0.55118110236220474" header="0" footer="0"/>
  <pageSetup scale="72" orientation="portrait" r:id="rId1"/>
  <headerFooter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8"/>
  <sheetViews>
    <sheetView workbookViewId="0">
      <selection activeCell="D96" sqref="D96"/>
    </sheetView>
  </sheetViews>
  <sheetFormatPr baseColWidth="10" defaultRowHeight="15" x14ac:dyDescent="0.25"/>
  <cols>
    <col min="1" max="1" width="5.28515625" customWidth="1"/>
    <col min="2" max="2" width="3.5703125" customWidth="1"/>
    <col min="3" max="3" width="48.28515625" customWidth="1"/>
    <col min="6" max="6" width="12.28515625" customWidth="1"/>
  </cols>
  <sheetData>
    <row r="1" spans="1:9" x14ac:dyDescent="0.25">
      <c r="A1" s="634" t="s">
        <v>277</v>
      </c>
      <c r="B1" s="635"/>
      <c r="C1" s="635"/>
      <c r="D1" s="635"/>
      <c r="E1" s="635"/>
      <c r="F1" s="635"/>
      <c r="G1" s="635"/>
      <c r="H1" s="635"/>
      <c r="I1" s="636"/>
    </row>
    <row r="2" spans="1:9" x14ac:dyDescent="0.25">
      <c r="A2" s="637" t="s">
        <v>344</v>
      </c>
      <c r="B2" s="638"/>
      <c r="C2" s="638"/>
      <c r="D2" s="638"/>
      <c r="E2" s="638"/>
      <c r="F2" s="638"/>
      <c r="G2" s="638"/>
      <c r="H2" s="638"/>
      <c r="I2" s="639"/>
    </row>
    <row r="3" spans="1:9" x14ac:dyDescent="0.25">
      <c r="A3" s="637" t="s">
        <v>144</v>
      </c>
      <c r="B3" s="638"/>
      <c r="C3" s="638"/>
      <c r="D3" s="638"/>
      <c r="E3" s="638"/>
      <c r="F3" s="638"/>
      <c r="G3" s="638"/>
      <c r="H3" s="638"/>
      <c r="I3" s="639"/>
    </row>
    <row r="4" spans="1:9" ht="15.75" thickBot="1" x14ac:dyDescent="0.3">
      <c r="A4" s="627" t="s">
        <v>190</v>
      </c>
      <c r="B4" s="628"/>
      <c r="C4" s="628"/>
      <c r="D4" s="628"/>
      <c r="E4" s="628"/>
      <c r="F4" s="628"/>
      <c r="G4" s="628"/>
      <c r="H4" s="628"/>
      <c r="I4" s="629"/>
    </row>
    <row r="5" spans="1:9" ht="15.75" thickBot="1" x14ac:dyDescent="0.3">
      <c r="A5" s="634"/>
      <c r="B5" s="635"/>
      <c r="C5" s="636"/>
      <c r="D5" s="588" t="s">
        <v>1</v>
      </c>
      <c r="E5" s="589"/>
      <c r="F5" s="589"/>
      <c r="G5" s="589"/>
      <c r="H5" s="590"/>
      <c r="I5" s="625" t="s">
        <v>345</v>
      </c>
    </row>
    <row r="6" spans="1:9" ht="27" customHeight="1" x14ac:dyDescent="0.25">
      <c r="A6" s="637" t="s">
        <v>6</v>
      </c>
      <c r="B6" s="638"/>
      <c r="C6" s="639"/>
      <c r="D6" s="625" t="s">
        <v>346</v>
      </c>
      <c r="E6" s="625" t="s">
        <v>9</v>
      </c>
      <c r="F6" s="625" t="s">
        <v>2</v>
      </c>
      <c r="G6" s="625" t="s">
        <v>3</v>
      </c>
      <c r="H6" s="625" t="s">
        <v>4</v>
      </c>
      <c r="I6" s="640"/>
    </row>
    <row r="7" spans="1:9" ht="15.75" thickBot="1" x14ac:dyDescent="0.3">
      <c r="A7" s="627" t="s">
        <v>347</v>
      </c>
      <c r="B7" s="628"/>
      <c r="C7" s="629"/>
      <c r="D7" s="626"/>
      <c r="E7" s="626"/>
      <c r="F7" s="626"/>
      <c r="G7" s="626"/>
      <c r="H7" s="626"/>
      <c r="I7" s="626"/>
    </row>
    <row r="8" spans="1:9" x14ac:dyDescent="0.25">
      <c r="A8" s="630"/>
      <c r="B8" s="631"/>
      <c r="C8" s="632"/>
      <c r="D8" s="275"/>
      <c r="E8" s="275"/>
      <c r="F8" s="275"/>
      <c r="G8" s="275"/>
      <c r="H8" s="275"/>
      <c r="I8" s="275"/>
    </row>
    <row r="9" spans="1:9" x14ac:dyDescent="0.25">
      <c r="A9" s="616" t="s">
        <v>348</v>
      </c>
      <c r="B9" s="617"/>
      <c r="C9" s="633"/>
      <c r="D9" s="275"/>
      <c r="E9" s="275"/>
      <c r="F9" s="275"/>
      <c r="G9" s="275"/>
      <c r="H9" s="275"/>
      <c r="I9" s="275"/>
    </row>
    <row r="10" spans="1:9" x14ac:dyDescent="0.25">
      <c r="A10" s="276"/>
      <c r="B10" s="614" t="s">
        <v>349</v>
      </c>
      <c r="C10" s="615"/>
      <c r="D10" s="275"/>
      <c r="E10" s="275"/>
      <c r="F10" s="275"/>
      <c r="G10" s="275"/>
      <c r="H10" s="275"/>
      <c r="I10" s="275"/>
    </row>
    <row r="11" spans="1:9" x14ac:dyDescent="0.25">
      <c r="A11" s="276"/>
      <c r="B11" s="614" t="s">
        <v>350</v>
      </c>
      <c r="C11" s="615"/>
      <c r="D11" s="275"/>
      <c r="E11" s="275"/>
      <c r="F11" s="275"/>
      <c r="G11" s="275"/>
      <c r="H11" s="275"/>
      <c r="I11" s="275"/>
    </row>
    <row r="12" spans="1:9" x14ac:dyDescent="0.25">
      <c r="A12" s="276"/>
      <c r="B12" s="614" t="s">
        <v>351</v>
      </c>
      <c r="C12" s="615"/>
      <c r="D12" s="275"/>
      <c r="E12" s="275"/>
      <c r="F12" s="275"/>
      <c r="G12" s="275"/>
      <c r="H12" s="275"/>
      <c r="I12" s="275"/>
    </row>
    <row r="13" spans="1:9" x14ac:dyDescent="0.25">
      <c r="A13" s="276"/>
      <c r="B13" s="614" t="s">
        <v>352</v>
      </c>
      <c r="C13" s="615"/>
      <c r="D13" s="275"/>
      <c r="E13" s="275"/>
      <c r="F13" s="275"/>
      <c r="G13" s="275"/>
      <c r="H13" s="275"/>
      <c r="I13" s="275"/>
    </row>
    <row r="14" spans="1:9" x14ac:dyDescent="0.25">
      <c r="A14" s="276"/>
      <c r="B14" s="614" t="s">
        <v>353</v>
      </c>
      <c r="C14" s="615"/>
      <c r="D14" s="275"/>
      <c r="E14" s="275"/>
      <c r="F14" s="275"/>
      <c r="G14" s="275"/>
      <c r="H14" s="275"/>
      <c r="I14" s="275"/>
    </row>
    <row r="15" spans="1:9" x14ac:dyDescent="0.25">
      <c r="A15" s="276"/>
      <c r="B15" s="614" t="s">
        <v>354</v>
      </c>
      <c r="C15" s="615"/>
      <c r="D15" s="275"/>
      <c r="E15" s="275"/>
      <c r="F15" s="275"/>
      <c r="G15" s="275"/>
      <c r="H15" s="275"/>
      <c r="I15" s="275"/>
    </row>
    <row r="16" spans="1:9" x14ac:dyDescent="0.25">
      <c r="A16" s="276"/>
      <c r="B16" s="614" t="s">
        <v>355</v>
      </c>
      <c r="C16" s="615"/>
      <c r="D16" s="277">
        <v>22829288</v>
      </c>
      <c r="E16" s="278">
        <v>3370477.36</v>
      </c>
      <c r="F16" s="279">
        <f>SUM(D16:E16)</f>
        <v>26199765.359999999</v>
      </c>
      <c r="G16" s="278">
        <v>26000589.579999998</v>
      </c>
      <c r="H16" s="278">
        <f>SUM(G16)</f>
        <v>26000589.579999998</v>
      </c>
      <c r="I16" s="279">
        <f>SUM(F16-G16)</f>
        <v>199175.78000000119</v>
      </c>
    </row>
    <row r="17" spans="1:9" x14ac:dyDescent="0.25">
      <c r="A17" s="620"/>
      <c r="B17" s="614" t="s">
        <v>356</v>
      </c>
      <c r="C17" s="615"/>
      <c r="D17" s="619"/>
      <c r="E17" s="624"/>
      <c r="F17" s="624"/>
      <c r="G17" s="624"/>
      <c r="H17" s="624"/>
      <c r="I17" s="624"/>
    </row>
    <row r="18" spans="1:9" x14ac:dyDescent="0.25">
      <c r="A18" s="620"/>
      <c r="B18" s="614" t="s">
        <v>357</v>
      </c>
      <c r="C18" s="615"/>
      <c r="D18" s="619"/>
      <c r="E18" s="624"/>
      <c r="F18" s="624"/>
      <c r="G18" s="624"/>
      <c r="H18" s="624"/>
      <c r="I18" s="624"/>
    </row>
    <row r="19" spans="1:9" x14ac:dyDescent="0.25">
      <c r="A19" s="276"/>
      <c r="B19" s="280"/>
      <c r="C19" s="281" t="s">
        <v>358</v>
      </c>
      <c r="D19" s="275"/>
      <c r="E19" s="275"/>
      <c r="F19" s="275"/>
      <c r="G19" s="275"/>
      <c r="H19" s="275"/>
      <c r="I19" s="275"/>
    </row>
    <row r="20" spans="1:9" x14ac:dyDescent="0.25">
      <c r="A20" s="276"/>
      <c r="B20" s="280"/>
      <c r="C20" s="281" t="s">
        <v>359</v>
      </c>
      <c r="D20" s="275"/>
      <c r="E20" s="275"/>
      <c r="F20" s="275"/>
      <c r="G20" s="275"/>
      <c r="H20" s="275"/>
      <c r="I20" s="275"/>
    </row>
    <row r="21" spans="1:9" x14ac:dyDescent="0.25">
      <c r="A21" s="276"/>
      <c r="B21" s="280"/>
      <c r="C21" s="281" t="s">
        <v>360</v>
      </c>
      <c r="D21" s="275"/>
      <c r="E21" s="275"/>
      <c r="F21" s="275"/>
      <c r="G21" s="275"/>
      <c r="H21" s="275"/>
      <c r="I21" s="275"/>
    </row>
    <row r="22" spans="1:9" x14ac:dyDescent="0.25">
      <c r="A22" s="276"/>
      <c r="B22" s="280"/>
      <c r="C22" s="281" t="s">
        <v>361</v>
      </c>
      <c r="D22" s="275"/>
      <c r="E22" s="275"/>
      <c r="F22" s="275"/>
      <c r="G22" s="275"/>
      <c r="H22" s="275"/>
      <c r="I22" s="275"/>
    </row>
    <row r="23" spans="1:9" x14ac:dyDescent="0.25">
      <c r="A23" s="276"/>
      <c r="B23" s="280"/>
      <c r="C23" s="281" t="s">
        <v>362</v>
      </c>
      <c r="D23" s="275"/>
      <c r="E23" s="275"/>
      <c r="F23" s="275"/>
      <c r="G23" s="275"/>
      <c r="H23" s="275"/>
      <c r="I23" s="275"/>
    </row>
    <row r="24" spans="1:9" x14ac:dyDescent="0.25">
      <c r="A24" s="276"/>
      <c r="B24" s="280"/>
      <c r="C24" s="281" t="s">
        <v>363</v>
      </c>
      <c r="D24" s="275"/>
      <c r="E24" s="275"/>
      <c r="F24" s="275"/>
      <c r="G24" s="275"/>
      <c r="H24" s="275"/>
      <c r="I24" s="275"/>
    </row>
    <row r="25" spans="1:9" x14ac:dyDescent="0.25">
      <c r="A25" s="276"/>
      <c r="B25" s="280"/>
      <c r="C25" s="281" t="s">
        <v>364</v>
      </c>
      <c r="D25" s="275"/>
      <c r="E25" s="275"/>
      <c r="F25" s="275"/>
      <c r="G25" s="275"/>
      <c r="H25" s="275"/>
      <c r="I25" s="275"/>
    </row>
    <row r="26" spans="1:9" x14ac:dyDescent="0.25">
      <c r="A26" s="276"/>
      <c r="B26" s="280"/>
      <c r="C26" s="281" t="s">
        <v>365</v>
      </c>
      <c r="D26" s="275"/>
      <c r="E26" s="275"/>
      <c r="F26" s="275"/>
      <c r="G26" s="275"/>
      <c r="H26" s="275"/>
      <c r="I26" s="275"/>
    </row>
    <row r="27" spans="1:9" x14ac:dyDescent="0.25">
      <c r="A27" s="276"/>
      <c r="B27" s="280"/>
      <c r="C27" s="281" t="s">
        <v>366</v>
      </c>
      <c r="D27" s="275"/>
      <c r="E27" s="275"/>
      <c r="F27" s="275"/>
      <c r="G27" s="275"/>
      <c r="H27" s="275"/>
      <c r="I27" s="275"/>
    </row>
    <row r="28" spans="1:9" x14ac:dyDescent="0.25">
      <c r="A28" s="276"/>
      <c r="B28" s="280"/>
      <c r="C28" s="281" t="s">
        <v>367</v>
      </c>
      <c r="D28" s="275"/>
      <c r="E28" s="275"/>
      <c r="F28" s="275"/>
      <c r="G28" s="275"/>
      <c r="H28" s="275"/>
      <c r="I28" s="275"/>
    </row>
    <row r="29" spans="1:9" x14ac:dyDescent="0.25">
      <c r="A29" s="276"/>
      <c r="B29" s="280"/>
      <c r="C29" s="281" t="s">
        <v>368</v>
      </c>
      <c r="D29" s="275"/>
      <c r="E29" s="275"/>
      <c r="F29" s="275"/>
      <c r="G29" s="275"/>
      <c r="H29" s="275"/>
      <c r="I29" s="275"/>
    </row>
    <row r="30" spans="1:9" x14ac:dyDescent="0.25">
      <c r="A30" s="276"/>
      <c r="B30" s="614" t="s">
        <v>369</v>
      </c>
      <c r="C30" s="615"/>
      <c r="D30" s="275"/>
      <c r="E30" s="275"/>
      <c r="F30" s="275"/>
      <c r="G30" s="275"/>
      <c r="H30" s="275"/>
      <c r="I30" s="275"/>
    </row>
    <row r="31" spans="1:9" x14ac:dyDescent="0.25">
      <c r="A31" s="276"/>
      <c r="B31" s="280"/>
      <c r="C31" s="281" t="s">
        <v>370</v>
      </c>
      <c r="D31" s="275"/>
      <c r="E31" s="275"/>
      <c r="F31" s="275"/>
      <c r="G31" s="275"/>
      <c r="H31" s="275"/>
      <c r="I31" s="275"/>
    </row>
    <row r="32" spans="1:9" x14ac:dyDescent="0.25">
      <c r="A32" s="276"/>
      <c r="B32" s="280"/>
      <c r="C32" s="281" t="s">
        <v>371</v>
      </c>
      <c r="D32" s="275"/>
      <c r="E32" s="275"/>
      <c r="F32" s="275"/>
      <c r="G32" s="275"/>
      <c r="H32" s="275"/>
      <c r="I32" s="275"/>
    </row>
    <row r="33" spans="1:9" x14ac:dyDescent="0.25">
      <c r="A33" s="276"/>
      <c r="B33" s="280"/>
      <c r="C33" s="281" t="s">
        <v>372</v>
      </c>
      <c r="D33" s="275"/>
      <c r="E33" s="275"/>
      <c r="F33" s="275"/>
      <c r="G33" s="275"/>
      <c r="H33" s="275"/>
      <c r="I33" s="275"/>
    </row>
    <row r="34" spans="1:9" x14ac:dyDescent="0.25">
      <c r="A34" s="276"/>
      <c r="B34" s="280"/>
      <c r="C34" s="281" t="s">
        <v>373</v>
      </c>
      <c r="D34" s="275"/>
      <c r="E34" s="275"/>
      <c r="F34" s="275"/>
      <c r="G34" s="275"/>
      <c r="H34" s="275"/>
      <c r="I34" s="275"/>
    </row>
    <row r="35" spans="1:9" x14ac:dyDescent="0.25">
      <c r="A35" s="276"/>
      <c r="B35" s="280"/>
      <c r="C35" s="281" t="s">
        <v>374</v>
      </c>
      <c r="D35" s="275"/>
      <c r="E35" s="275"/>
      <c r="F35" s="275"/>
      <c r="G35" s="275"/>
      <c r="H35" s="275"/>
      <c r="I35" s="275"/>
    </row>
    <row r="36" spans="1:9" ht="15.75" thickBot="1" x14ac:dyDescent="0.3">
      <c r="A36" s="282"/>
      <c r="B36" s="608" t="s">
        <v>375</v>
      </c>
      <c r="C36" s="609"/>
      <c r="D36" s="283"/>
      <c r="E36" s="283"/>
      <c r="F36" s="283"/>
      <c r="G36" s="283"/>
      <c r="H36" s="283"/>
      <c r="I36" s="283"/>
    </row>
    <row r="37" spans="1:9" ht="15.75" thickBot="1" x14ac:dyDescent="0.3">
      <c r="A37" s="284"/>
    </row>
    <row r="38" spans="1:9" x14ac:dyDescent="0.25">
      <c r="A38" s="285"/>
      <c r="B38" s="622" t="s">
        <v>376</v>
      </c>
      <c r="C38" s="623"/>
      <c r="D38" s="286">
        <f>SUM(D39)</f>
        <v>106803559.63</v>
      </c>
      <c r="E38" s="286">
        <f t="shared" ref="E38:I38" si="0">SUM(E39)</f>
        <v>113686.19</v>
      </c>
      <c r="F38" s="286">
        <f t="shared" si="0"/>
        <v>106917245.81999999</v>
      </c>
      <c r="G38" s="287">
        <f t="shared" si="0"/>
        <v>106804362.47999999</v>
      </c>
      <c r="H38" s="287">
        <f t="shared" si="0"/>
        <v>106804362.47999999</v>
      </c>
      <c r="I38" s="286">
        <f t="shared" si="0"/>
        <v>112883.34000000358</v>
      </c>
    </row>
    <row r="39" spans="1:9" x14ac:dyDescent="0.25">
      <c r="A39" s="276"/>
      <c r="B39" s="280"/>
      <c r="C39" s="281" t="s">
        <v>377</v>
      </c>
      <c r="D39" s="277">
        <v>106803559.63</v>
      </c>
      <c r="E39" s="277">
        <v>113686.19</v>
      </c>
      <c r="F39" s="279">
        <f>SUM(D39:E39)</f>
        <v>106917245.81999999</v>
      </c>
      <c r="G39" s="278">
        <v>106804362.47999999</v>
      </c>
      <c r="H39" s="278">
        <f>SUM(G39)</f>
        <v>106804362.47999999</v>
      </c>
      <c r="I39" s="279">
        <f>SUM(F39-G39)</f>
        <v>112883.34000000358</v>
      </c>
    </row>
    <row r="40" spans="1:9" x14ac:dyDescent="0.25">
      <c r="A40" s="276"/>
      <c r="B40" s="614" t="s">
        <v>378</v>
      </c>
      <c r="C40" s="615"/>
      <c r="D40" s="275"/>
      <c r="E40" s="277">
        <f>SUM(E41+E42)</f>
        <v>73735.06</v>
      </c>
      <c r="F40" s="277">
        <f t="shared" ref="F40:I40" si="1">SUM(F41+F42)</f>
        <v>73735.06</v>
      </c>
      <c r="G40" s="277">
        <f t="shared" si="1"/>
        <v>6887.22</v>
      </c>
      <c r="H40" s="277">
        <f t="shared" si="1"/>
        <v>6887.22</v>
      </c>
      <c r="I40" s="277">
        <f t="shared" si="1"/>
        <v>66847.839999999997</v>
      </c>
    </row>
    <row r="41" spans="1:9" x14ac:dyDescent="0.25">
      <c r="A41" s="276"/>
      <c r="B41" s="280"/>
      <c r="C41" s="281" t="s">
        <v>379</v>
      </c>
      <c r="D41" s="275"/>
      <c r="E41" s="278"/>
      <c r="F41" s="278"/>
      <c r="G41" s="278"/>
      <c r="H41" s="278"/>
      <c r="I41" s="279">
        <f t="shared" ref="I41:I42" si="2">SUM(F41-G41)</f>
        <v>0</v>
      </c>
    </row>
    <row r="42" spans="1:9" x14ac:dyDescent="0.25">
      <c r="A42" s="276"/>
      <c r="B42" s="280"/>
      <c r="C42" s="281" t="s">
        <v>380</v>
      </c>
      <c r="D42" s="275"/>
      <c r="E42" s="277">
        <v>73735.06</v>
      </c>
      <c r="F42" s="279">
        <f>SUM(D42:E42)</f>
        <v>73735.06</v>
      </c>
      <c r="G42" s="278">
        <v>6887.22</v>
      </c>
      <c r="H42" s="288">
        <f>SUM(G42)</f>
        <v>6887.22</v>
      </c>
      <c r="I42" s="279">
        <f t="shared" si="2"/>
        <v>66847.839999999997</v>
      </c>
    </row>
    <row r="43" spans="1:9" x14ac:dyDescent="0.25">
      <c r="A43" s="276"/>
      <c r="B43" s="280"/>
      <c r="C43" s="281"/>
      <c r="D43" s="275"/>
      <c r="E43" s="275"/>
      <c r="F43" s="275"/>
      <c r="G43" s="275"/>
      <c r="H43" s="275"/>
      <c r="I43" s="275"/>
    </row>
    <row r="44" spans="1:9" x14ac:dyDescent="0.25">
      <c r="A44" s="616" t="s">
        <v>381</v>
      </c>
      <c r="B44" s="617"/>
      <c r="C44" s="613"/>
      <c r="D44" s="618">
        <f>SUM(D16+D38+D40)</f>
        <v>129632847.63</v>
      </c>
      <c r="E44" s="618">
        <f t="shared" ref="E44:I44" si="3">SUM(E16+E38+E40)</f>
        <v>3557898.61</v>
      </c>
      <c r="F44" s="618">
        <f t="shared" si="3"/>
        <v>133190746.23999999</v>
      </c>
      <c r="G44" s="618">
        <f t="shared" si="3"/>
        <v>132811839.27999999</v>
      </c>
      <c r="H44" s="618">
        <f t="shared" si="3"/>
        <v>132811839.27999999</v>
      </c>
      <c r="I44" s="618">
        <f t="shared" si="3"/>
        <v>378906.96000000474</v>
      </c>
    </row>
    <row r="45" spans="1:9" x14ac:dyDescent="0.25">
      <c r="A45" s="616" t="s">
        <v>382</v>
      </c>
      <c r="B45" s="617"/>
      <c r="C45" s="613"/>
      <c r="D45" s="619"/>
      <c r="E45" s="619"/>
      <c r="F45" s="619"/>
      <c r="G45" s="619"/>
      <c r="H45" s="619"/>
      <c r="I45" s="619"/>
    </row>
    <row r="46" spans="1:9" x14ac:dyDescent="0.25">
      <c r="A46" s="620"/>
      <c r="B46" s="621"/>
      <c r="C46" s="615"/>
      <c r="D46" s="619"/>
      <c r="E46" s="619"/>
      <c r="F46" s="619"/>
      <c r="G46" s="619"/>
      <c r="H46" s="619"/>
      <c r="I46" s="619"/>
    </row>
    <row r="47" spans="1:9" x14ac:dyDescent="0.25">
      <c r="A47" s="616" t="s">
        <v>383</v>
      </c>
      <c r="B47" s="617"/>
      <c r="C47" s="613"/>
      <c r="D47" s="289"/>
      <c r="E47" s="289"/>
      <c r="F47" s="289"/>
      <c r="G47" s="289"/>
      <c r="H47" s="289"/>
      <c r="I47" s="275"/>
    </row>
    <row r="48" spans="1:9" x14ac:dyDescent="0.25">
      <c r="A48" s="276"/>
      <c r="B48" s="280"/>
      <c r="C48" s="281"/>
      <c r="D48" s="290"/>
      <c r="E48" s="290"/>
      <c r="F48" s="290"/>
      <c r="G48" s="290"/>
      <c r="H48" s="290"/>
      <c r="I48" s="290"/>
    </row>
    <row r="49" spans="1:9" x14ac:dyDescent="0.25">
      <c r="A49" s="616" t="s">
        <v>205</v>
      </c>
      <c r="B49" s="617"/>
      <c r="C49" s="613"/>
      <c r="D49" s="275"/>
      <c r="E49" s="275"/>
      <c r="F49" s="275"/>
      <c r="G49" s="275"/>
      <c r="H49" s="275"/>
      <c r="I49" s="275"/>
    </row>
    <row r="50" spans="1:9" x14ac:dyDescent="0.25">
      <c r="A50" s="276"/>
      <c r="B50" s="614" t="s">
        <v>384</v>
      </c>
      <c r="C50" s="615"/>
      <c r="D50" s="275"/>
      <c r="E50" s="275"/>
      <c r="F50" s="275"/>
      <c r="G50" s="275"/>
      <c r="H50" s="275"/>
      <c r="I50" s="275"/>
    </row>
    <row r="51" spans="1:9" x14ac:dyDescent="0.25">
      <c r="A51" s="276"/>
      <c r="B51" s="280"/>
      <c r="C51" s="281" t="s">
        <v>385</v>
      </c>
      <c r="D51" s="275"/>
      <c r="E51" s="275"/>
      <c r="F51" s="275"/>
      <c r="G51" s="275"/>
      <c r="H51" s="275"/>
      <c r="I51" s="275"/>
    </row>
    <row r="52" spans="1:9" x14ac:dyDescent="0.25">
      <c r="A52" s="276"/>
      <c r="B52" s="280"/>
      <c r="C52" s="281" t="s">
        <v>386</v>
      </c>
      <c r="D52" s="275"/>
      <c r="E52" s="275"/>
      <c r="F52" s="275"/>
      <c r="G52" s="275"/>
      <c r="H52" s="275"/>
      <c r="I52" s="275"/>
    </row>
    <row r="53" spans="1:9" x14ac:dyDescent="0.25">
      <c r="A53" s="276"/>
      <c r="B53" s="280"/>
      <c r="C53" s="281" t="s">
        <v>387</v>
      </c>
      <c r="D53" s="275"/>
      <c r="E53" s="275"/>
      <c r="F53" s="275"/>
      <c r="G53" s="275"/>
      <c r="H53" s="275"/>
      <c r="I53" s="275"/>
    </row>
    <row r="54" spans="1:9" ht="20.25" customHeight="1" x14ac:dyDescent="0.25">
      <c r="A54" s="276"/>
      <c r="B54" s="280"/>
      <c r="C54" s="291" t="s">
        <v>388</v>
      </c>
      <c r="D54" s="275"/>
      <c r="E54" s="275"/>
      <c r="F54" s="275"/>
      <c r="G54" s="275"/>
      <c r="H54" s="275"/>
      <c r="I54" s="275"/>
    </row>
    <row r="55" spans="1:9" x14ac:dyDescent="0.25">
      <c r="A55" s="276"/>
      <c r="B55" s="280"/>
      <c r="C55" s="281" t="s">
        <v>389</v>
      </c>
      <c r="D55" s="275"/>
      <c r="E55" s="275"/>
      <c r="F55" s="275"/>
      <c r="G55" s="275"/>
      <c r="H55" s="275"/>
      <c r="I55" s="275"/>
    </row>
    <row r="56" spans="1:9" x14ac:dyDescent="0.25">
      <c r="A56" s="276"/>
      <c r="B56" s="280"/>
      <c r="C56" s="281" t="s">
        <v>390</v>
      </c>
      <c r="D56" s="275"/>
      <c r="E56" s="275"/>
      <c r="F56" s="275"/>
      <c r="G56" s="275"/>
      <c r="H56" s="275"/>
      <c r="I56" s="275"/>
    </row>
    <row r="57" spans="1:9" x14ac:dyDescent="0.25">
      <c r="A57" s="276"/>
      <c r="B57" s="280"/>
      <c r="C57" s="281" t="s">
        <v>391</v>
      </c>
      <c r="D57" s="275"/>
      <c r="E57" s="275"/>
      <c r="F57" s="275"/>
      <c r="G57" s="275"/>
      <c r="H57" s="275"/>
      <c r="I57" s="275"/>
    </row>
    <row r="58" spans="1:9" x14ac:dyDescent="0.25">
      <c r="A58" s="276"/>
      <c r="B58" s="280"/>
      <c r="C58" s="292" t="s">
        <v>392</v>
      </c>
      <c r="D58" s="275"/>
      <c r="E58" s="275"/>
      <c r="F58" s="275"/>
      <c r="G58" s="275"/>
      <c r="H58" s="275"/>
      <c r="I58" s="275"/>
    </row>
    <row r="59" spans="1:9" x14ac:dyDescent="0.25">
      <c r="A59" s="276"/>
      <c r="B59" s="614" t="s">
        <v>393</v>
      </c>
      <c r="C59" s="615"/>
      <c r="D59" s="275"/>
      <c r="E59" s="275"/>
      <c r="F59" s="275"/>
      <c r="G59" s="275"/>
      <c r="H59" s="275"/>
      <c r="I59" s="275"/>
    </row>
    <row r="60" spans="1:9" x14ac:dyDescent="0.25">
      <c r="A60" s="276"/>
      <c r="B60" s="280"/>
      <c r="C60" s="281" t="s">
        <v>394</v>
      </c>
      <c r="D60" s="275"/>
      <c r="E60" s="275"/>
      <c r="F60" s="275"/>
      <c r="G60" s="275"/>
      <c r="H60" s="275"/>
      <c r="I60" s="275"/>
    </row>
    <row r="61" spans="1:9" x14ac:dyDescent="0.25">
      <c r="A61" s="276"/>
      <c r="B61" s="280"/>
      <c r="C61" s="281" t="s">
        <v>395</v>
      </c>
      <c r="D61" s="275"/>
      <c r="E61" s="275"/>
      <c r="F61" s="275"/>
      <c r="G61" s="275"/>
      <c r="H61" s="275"/>
      <c r="I61" s="275"/>
    </row>
    <row r="62" spans="1:9" x14ac:dyDescent="0.25">
      <c r="A62" s="276"/>
      <c r="B62" s="280"/>
      <c r="C62" s="281" t="s">
        <v>396</v>
      </c>
      <c r="D62" s="275"/>
      <c r="E62" s="275"/>
      <c r="F62" s="275"/>
      <c r="G62" s="275"/>
      <c r="H62" s="275"/>
      <c r="I62" s="275"/>
    </row>
    <row r="63" spans="1:9" x14ac:dyDescent="0.25">
      <c r="A63" s="276"/>
      <c r="B63" s="280"/>
      <c r="C63" s="281" t="s">
        <v>397</v>
      </c>
      <c r="D63" s="275"/>
      <c r="E63" s="275"/>
      <c r="F63" s="275"/>
      <c r="G63" s="275"/>
      <c r="H63" s="275"/>
      <c r="I63" s="275"/>
    </row>
    <row r="64" spans="1:9" x14ac:dyDescent="0.25">
      <c r="A64" s="276"/>
      <c r="B64" s="614" t="s">
        <v>398</v>
      </c>
      <c r="C64" s="615"/>
      <c r="D64" s="275"/>
      <c r="E64" s="275"/>
      <c r="F64" s="275"/>
      <c r="G64" s="275"/>
      <c r="H64" s="275"/>
      <c r="I64" s="275"/>
    </row>
    <row r="65" spans="1:9" x14ac:dyDescent="0.25">
      <c r="A65" s="276"/>
      <c r="B65" s="280"/>
      <c r="C65" s="281" t="s">
        <v>399</v>
      </c>
      <c r="D65" s="275"/>
      <c r="E65" s="275"/>
      <c r="F65" s="275"/>
      <c r="G65" s="275"/>
      <c r="H65" s="275"/>
      <c r="I65" s="275"/>
    </row>
    <row r="66" spans="1:9" x14ac:dyDescent="0.25">
      <c r="A66" s="276"/>
      <c r="B66" s="280"/>
      <c r="C66" s="281" t="s">
        <v>400</v>
      </c>
      <c r="D66" s="275"/>
      <c r="E66" s="275"/>
      <c r="F66" s="275"/>
      <c r="G66" s="275"/>
      <c r="H66" s="275"/>
      <c r="I66" s="275"/>
    </row>
    <row r="67" spans="1:9" x14ac:dyDescent="0.25">
      <c r="A67" s="276"/>
      <c r="B67" s="614" t="s">
        <v>401</v>
      </c>
      <c r="C67" s="615"/>
      <c r="D67" s="275"/>
      <c r="E67" s="277">
        <v>16199608.699999999</v>
      </c>
      <c r="F67" s="279">
        <f>SUM(E67)</f>
        <v>16199608.699999999</v>
      </c>
      <c r="G67" s="277">
        <v>9667369.4699999988</v>
      </c>
      <c r="H67" s="277">
        <v>9667369.4699999988</v>
      </c>
      <c r="I67" s="279">
        <f t="shared" ref="I67" si="4">SUM(F67-G67)</f>
        <v>6532239.2300000004</v>
      </c>
    </row>
    <row r="68" spans="1:9" x14ac:dyDescent="0.25">
      <c r="A68" s="276"/>
      <c r="B68" s="614" t="s">
        <v>402</v>
      </c>
      <c r="C68" s="615"/>
      <c r="D68" s="275"/>
      <c r="E68" s="275"/>
      <c r="F68" s="275"/>
      <c r="G68" s="275"/>
      <c r="H68" s="275"/>
      <c r="I68" s="275"/>
    </row>
    <row r="69" spans="1:9" x14ac:dyDescent="0.25">
      <c r="A69" s="276"/>
      <c r="B69" s="614"/>
      <c r="C69" s="615"/>
      <c r="D69" s="290"/>
      <c r="E69" s="290"/>
      <c r="F69" s="290"/>
      <c r="G69" s="290"/>
      <c r="H69" s="290"/>
      <c r="I69" s="290"/>
    </row>
    <row r="70" spans="1:9" x14ac:dyDescent="0.25">
      <c r="A70" s="616" t="s">
        <v>403</v>
      </c>
      <c r="B70" s="617"/>
      <c r="C70" s="613"/>
      <c r="D70" s="290"/>
      <c r="E70" s="293">
        <f>SUM(E50+E59+E64+E67+E68)</f>
        <v>16199608.699999999</v>
      </c>
      <c r="F70" s="293">
        <f t="shared" ref="F70:I70" si="5">SUM(F50+F59+F64+F67+F68)</f>
        <v>16199608.699999999</v>
      </c>
      <c r="G70" s="293">
        <f t="shared" si="5"/>
        <v>9667369.4699999988</v>
      </c>
      <c r="H70" s="293">
        <f t="shared" si="5"/>
        <v>9667369.4699999988</v>
      </c>
      <c r="I70" s="293">
        <f t="shared" si="5"/>
        <v>6532239.2300000004</v>
      </c>
    </row>
    <row r="71" spans="1:9" x14ac:dyDescent="0.25">
      <c r="A71" s="276"/>
      <c r="B71" s="614"/>
      <c r="C71" s="615"/>
      <c r="D71" s="290"/>
      <c r="E71" s="290"/>
      <c r="F71" s="290"/>
      <c r="G71" s="290"/>
      <c r="H71" s="290"/>
      <c r="I71" s="290"/>
    </row>
    <row r="72" spans="1:9" x14ac:dyDescent="0.25">
      <c r="A72" s="616" t="s">
        <v>404</v>
      </c>
      <c r="B72" s="617"/>
      <c r="C72" s="613"/>
      <c r="D72" s="275"/>
      <c r="E72" s="275"/>
      <c r="F72" s="275"/>
      <c r="G72" s="275"/>
      <c r="H72" s="275"/>
      <c r="I72" s="275"/>
    </row>
    <row r="73" spans="1:9" x14ac:dyDescent="0.25">
      <c r="A73" s="276"/>
      <c r="B73" s="614" t="s">
        <v>405</v>
      </c>
      <c r="C73" s="615"/>
      <c r="D73" s="275"/>
      <c r="E73" s="275"/>
      <c r="F73" s="275"/>
      <c r="G73" s="275"/>
      <c r="H73" s="275"/>
      <c r="I73" s="275"/>
    </row>
    <row r="74" spans="1:9" x14ac:dyDescent="0.25">
      <c r="A74" s="276"/>
      <c r="B74" s="614"/>
      <c r="C74" s="615"/>
      <c r="D74" s="275"/>
      <c r="E74" s="275"/>
      <c r="F74" s="275"/>
      <c r="G74" s="275"/>
      <c r="H74" s="275"/>
      <c r="I74" s="275"/>
    </row>
    <row r="75" spans="1:9" x14ac:dyDescent="0.25">
      <c r="A75" s="616" t="s">
        <v>406</v>
      </c>
      <c r="B75" s="617"/>
      <c r="C75" s="613"/>
      <c r="D75" s="294">
        <f>SUM(D44+D70+D72)</f>
        <v>129632847.63</v>
      </c>
      <c r="E75" s="294">
        <f>SUM(E44+E70+E72)</f>
        <v>19757507.309999999</v>
      </c>
      <c r="F75" s="294">
        <f t="shared" ref="F75:I75" si="6">SUM(F44+F70+F72)</f>
        <v>149390354.94</v>
      </c>
      <c r="G75" s="294">
        <f t="shared" si="6"/>
        <v>142479208.75</v>
      </c>
      <c r="H75" s="294">
        <f t="shared" si="6"/>
        <v>142479208.75</v>
      </c>
      <c r="I75" s="294">
        <f t="shared" si="6"/>
        <v>6911146.1900000051</v>
      </c>
    </row>
    <row r="76" spans="1:9" x14ac:dyDescent="0.25">
      <c r="A76" s="276"/>
      <c r="B76" s="614"/>
      <c r="C76" s="615"/>
      <c r="D76" s="275"/>
      <c r="E76" s="275"/>
      <c r="F76" s="275"/>
      <c r="G76" s="275"/>
      <c r="H76" s="275"/>
      <c r="I76" s="275"/>
    </row>
    <row r="77" spans="1:9" x14ac:dyDescent="0.25">
      <c r="A77" s="276"/>
      <c r="B77" s="612" t="s">
        <v>213</v>
      </c>
      <c r="C77" s="613"/>
      <c r="D77" s="275"/>
      <c r="E77" s="275"/>
      <c r="F77" s="275"/>
      <c r="G77" s="275"/>
      <c r="H77" s="275"/>
      <c r="I77" s="275"/>
    </row>
    <row r="78" spans="1:9" x14ac:dyDescent="0.25">
      <c r="A78" s="276"/>
      <c r="B78" s="614" t="s">
        <v>407</v>
      </c>
      <c r="C78" s="615"/>
      <c r="D78" s="275"/>
      <c r="E78" s="275"/>
      <c r="F78" s="275"/>
      <c r="G78" s="275"/>
      <c r="H78" s="275"/>
      <c r="I78" s="275"/>
    </row>
    <row r="79" spans="1:9" x14ac:dyDescent="0.25">
      <c r="A79" s="276"/>
      <c r="B79" s="614" t="s">
        <v>408</v>
      </c>
      <c r="C79" s="615"/>
      <c r="D79" s="275"/>
      <c r="E79" s="275"/>
      <c r="F79" s="275"/>
      <c r="G79" s="275"/>
      <c r="H79" s="275"/>
      <c r="I79" s="275"/>
    </row>
    <row r="80" spans="1:9" x14ac:dyDescent="0.25">
      <c r="A80" s="276"/>
      <c r="B80" s="612" t="s">
        <v>409</v>
      </c>
      <c r="C80" s="613"/>
      <c r="D80" s="275"/>
      <c r="E80" s="275"/>
      <c r="F80" s="275"/>
      <c r="G80" s="275"/>
      <c r="H80" s="275"/>
      <c r="I80" s="275"/>
    </row>
    <row r="81" spans="1:9" ht="15.75" thickBot="1" x14ac:dyDescent="0.3">
      <c r="A81" s="282"/>
      <c r="B81" s="608"/>
      <c r="C81" s="609"/>
      <c r="D81" s="295"/>
      <c r="E81" s="295"/>
      <c r="F81" s="295"/>
      <c r="G81" s="295"/>
      <c r="H81" s="295"/>
      <c r="I81" s="295"/>
    </row>
    <row r="86" spans="1:9" s="117" customFormat="1" ht="12" x14ac:dyDescent="0.2">
      <c r="A86" s="92"/>
      <c r="B86" s="196"/>
      <c r="C86" s="193"/>
      <c r="D86" s="194"/>
      <c r="E86" s="195"/>
      <c r="F86" s="194"/>
      <c r="G86" s="194"/>
      <c r="H86" s="194"/>
      <c r="I86" s="195"/>
    </row>
    <row r="87" spans="1:9" s="117" customFormat="1" ht="12" x14ac:dyDescent="0.2">
      <c r="A87" s="92"/>
      <c r="B87" s="196"/>
      <c r="C87" s="599" t="s">
        <v>186</v>
      </c>
      <c r="D87" s="599"/>
      <c r="E87" s="195"/>
      <c r="F87" s="610" t="s">
        <v>301</v>
      </c>
      <c r="G87" s="610"/>
      <c r="H87" s="610"/>
      <c r="I87" s="195"/>
    </row>
    <row r="88" spans="1:9" s="117" customFormat="1" ht="12" x14ac:dyDescent="0.2">
      <c r="A88" s="92"/>
      <c r="B88" s="196"/>
      <c r="C88" s="594" t="s">
        <v>187</v>
      </c>
      <c r="D88" s="594"/>
      <c r="E88" s="195"/>
      <c r="F88" s="611" t="s">
        <v>302</v>
      </c>
      <c r="G88" s="611"/>
      <c r="H88" s="611"/>
      <c r="I88" s="195"/>
    </row>
  </sheetData>
  <mergeCells count="69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  <mergeCell ref="B15:C15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D17:D18"/>
    <mergeCell ref="G17:G18"/>
    <mergeCell ref="H17:H18"/>
    <mergeCell ref="I17:I18"/>
    <mergeCell ref="B18:C18"/>
    <mergeCell ref="B30:C30"/>
    <mergeCell ref="E17:E18"/>
    <mergeCell ref="F17:F18"/>
    <mergeCell ref="B38:C38"/>
    <mergeCell ref="B40:C40"/>
    <mergeCell ref="A44:C44"/>
    <mergeCell ref="D44:D46"/>
    <mergeCell ref="E44:E46"/>
    <mergeCell ref="B68:C68"/>
    <mergeCell ref="G44:G46"/>
    <mergeCell ref="H44:H46"/>
    <mergeCell ref="I44:I46"/>
    <mergeCell ref="A45:C45"/>
    <mergeCell ref="A46:C46"/>
    <mergeCell ref="A47:C47"/>
    <mergeCell ref="F44:F46"/>
    <mergeCell ref="A49:C49"/>
    <mergeCell ref="B50:C50"/>
    <mergeCell ref="B59:C59"/>
    <mergeCell ref="B64:C64"/>
    <mergeCell ref="B67:C67"/>
    <mergeCell ref="B80:C80"/>
    <mergeCell ref="B69:C69"/>
    <mergeCell ref="A70:C70"/>
    <mergeCell ref="B71:C71"/>
    <mergeCell ref="A72:C72"/>
    <mergeCell ref="B73:C73"/>
    <mergeCell ref="B74:C74"/>
    <mergeCell ref="A75:C75"/>
    <mergeCell ref="B76:C76"/>
    <mergeCell ref="B77:C77"/>
    <mergeCell ref="B78:C78"/>
    <mergeCell ref="B79:C79"/>
    <mergeCell ref="B81:C81"/>
    <mergeCell ref="C87:D87"/>
    <mergeCell ref="F87:H87"/>
    <mergeCell ref="C88:D88"/>
    <mergeCell ref="F88:H88"/>
  </mergeCells>
  <printOptions horizontalCentered="1"/>
  <pageMargins left="0.31496062992125984" right="0.31496062992125984" top="0.74803149606299213" bottom="0.74803149606299213" header="0.31496062992125984" footer="0.31496062992125984"/>
  <pageSetup scale="79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89"/>
  <sheetViews>
    <sheetView view="pageBreakPreview" zoomScale="80" zoomScaleNormal="80" zoomScaleSheetLayoutView="80" workbookViewId="0">
      <selection activeCell="B180" sqref="B180:H180"/>
    </sheetView>
  </sheetViews>
  <sheetFormatPr baseColWidth="10" defaultRowHeight="12" x14ac:dyDescent="0.2"/>
  <cols>
    <col min="1" max="1" width="3.140625" style="92" customWidth="1"/>
    <col min="2" max="2" width="25.85546875" style="391" customWidth="1"/>
    <col min="3" max="3" width="39" style="391" customWidth="1"/>
    <col min="4" max="4" width="17.85546875" style="117" customWidth="1"/>
    <col min="5" max="5" width="17.140625" style="117" customWidth="1"/>
    <col min="6" max="6" width="15" style="117" customWidth="1"/>
    <col min="7" max="7" width="17" style="117" customWidth="1"/>
    <col min="8" max="8" width="14.85546875" style="117" customWidth="1"/>
    <col min="9" max="9" width="13.85546875" style="117" customWidth="1"/>
    <col min="10" max="10" width="3.28515625" style="92" customWidth="1"/>
    <col min="11" max="16384" width="11.42578125" style="117"/>
  </cols>
  <sheetData>
    <row r="1" spans="1:10" x14ac:dyDescent="0.2">
      <c r="B1" s="296"/>
      <c r="C1" s="296"/>
      <c r="D1" s="118"/>
      <c r="E1" s="118"/>
      <c r="F1" s="118"/>
      <c r="G1" s="118"/>
      <c r="H1" s="118"/>
      <c r="I1" s="118"/>
    </row>
    <row r="2" spans="1:10" x14ac:dyDescent="0.2">
      <c r="B2" s="578"/>
      <c r="C2" s="578"/>
      <c r="D2" s="578"/>
      <c r="E2" s="578"/>
      <c r="F2" s="578"/>
      <c r="G2" s="578"/>
      <c r="H2" s="578"/>
      <c r="I2" s="578"/>
    </row>
    <row r="3" spans="1:10" x14ac:dyDescent="0.2">
      <c r="B3" s="577" t="s">
        <v>410</v>
      </c>
      <c r="C3" s="577"/>
      <c r="D3" s="577"/>
      <c r="E3" s="577"/>
      <c r="F3" s="577"/>
      <c r="G3" s="577"/>
      <c r="H3" s="577"/>
      <c r="I3" s="577"/>
    </row>
    <row r="4" spans="1:10" x14ac:dyDescent="0.2">
      <c r="B4" s="605" t="s">
        <v>5</v>
      </c>
      <c r="C4" s="605"/>
      <c r="D4" s="605"/>
      <c r="E4" s="605"/>
      <c r="F4" s="605"/>
      <c r="G4" s="605"/>
      <c r="H4" s="605"/>
      <c r="I4" s="605"/>
    </row>
    <row r="5" spans="1:10" x14ac:dyDescent="0.2">
      <c r="B5" s="605" t="s">
        <v>144</v>
      </c>
      <c r="C5" s="605"/>
      <c r="D5" s="605"/>
      <c r="E5" s="605"/>
      <c r="F5" s="605"/>
      <c r="G5" s="605"/>
      <c r="H5" s="605"/>
      <c r="I5" s="605"/>
    </row>
    <row r="6" spans="1:10" x14ac:dyDescent="0.2">
      <c r="B6" s="605" t="s">
        <v>17</v>
      </c>
      <c r="C6" s="605"/>
      <c r="D6" s="605"/>
      <c r="E6" s="605"/>
      <c r="F6" s="605"/>
      <c r="G6" s="605"/>
      <c r="H6" s="605"/>
      <c r="I6" s="605"/>
    </row>
    <row r="7" spans="1:10" x14ac:dyDescent="0.2">
      <c r="B7" s="297"/>
      <c r="C7" s="297"/>
      <c r="D7" s="14"/>
      <c r="E7" s="14"/>
      <c r="F7" s="14"/>
      <c r="G7" s="14"/>
      <c r="H7" s="14"/>
      <c r="I7" s="14"/>
    </row>
    <row r="8" spans="1:10" x14ac:dyDescent="0.2">
      <c r="B8" s="203" t="s">
        <v>18</v>
      </c>
      <c r="C8" s="579" t="s">
        <v>411</v>
      </c>
      <c r="D8" s="579"/>
      <c r="E8" s="579"/>
      <c r="F8" s="579"/>
      <c r="G8" s="579"/>
      <c r="H8" s="579"/>
      <c r="I8" s="298"/>
      <c r="J8" s="299"/>
    </row>
    <row r="9" spans="1:10" x14ac:dyDescent="0.2">
      <c r="B9" s="300"/>
      <c r="C9" s="300"/>
      <c r="D9" s="15"/>
      <c r="E9" s="15"/>
      <c r="F9" s="15"/>
      <c r="G9" s="15"/>
      <c r="H9" s="15"/>
      <c r="I9" s="15"/>
    </row>
    <row r="10" spans="1:10" x14ac:dyDescent="0.2">
      <c r="B10" s="665" t="s">
        <v>305</v>
      </c>
      <c r="C10" s="666"/>
      <c r="D10" s="669" t="s">
        <v>7</v>
      </c>
      <c r="E10" s="670"/>
      <c r="F10" s="670"/>
      <c r="G10" s="670"/>
      <c r="H10" s="670"/>
      <c r="I10" s="671" t="s">
        <v>8</v>
      </c>
    </row>
    <row r="11" spans="1:10" ht="27" customHeight="1" x14ac:dyDescent="0.2">
      <c r="B11" s="667"/>
      <c r="C11" s="668"/>
      <c r="D11" s="204" t="s">
        <v>412</v>
      </c>
      <c r="E11" s="204" t="s">
        <v>9</v>
      </c>
      <c r="F11" s="206" t="s">
        <v>2</v>
      </c>
      <c r="G11" s="207" t="s">
        <v>3</v>
      </c>
      <c r="H11" s="207" t="s">
        <v>10</v>
      </c>
      <c r="I11" s="672"/>
    </row>
    <row r="12" spans="1:10" x14ac:dyDescent="0.2">
      <c r="B12" s="301"/>
      <c r="C12" s="300"/>
      <c r="D12" s="302"/>
      <c r="E12" s="302"/>
      <c r="F12" s="303"/>
      <c r="G12" s="304"/>
      <c r="H12" s="304"/>
      <c r="I12" s="304"/>
    </row>
    <row r="13" spans="1:10" ht="24" x14ac:dyDescent="0.2">
      <c r="B13" s="305" t="s">
        <v>413</v>
      </c>
      <c r="C13" s="306"/>
      <c r="D13" s="307">
        <v>129632847.63</v>
      </c>
      <c r="E13" s="308">
        <f>E14+E22+E32+E42+E52</f>
        <v>3557898.6000000057</v>
      </c>
      <c r="F13" s="308">
        <f>F14+F22+F32+F42+F52</f>
        <v>133190746.46999998</v>
      </c>
      <c r="G13" s="308">
        <f t="shared" ref="G13:I13" si="0">G14+G22+G32+G42+G52</f>
        <v>131745048.99999999</v>
      </c>
      <c r="H13" s="308">
        <f t="shared" si="0"/>
        <v>131745048.99999999</v>
      </c>
      <c r="I13" s="308">
        <f t="shared" si="0"/>
        <v>1445697.4700000035</v>
      </c>
      <c r="J13" s="307"/>
    </row>
    <row r="14" spans="1:10" s="313" customFormat="1" x14ac:dyDescent="0.2">
      <c r="A14" s="309"/>
      <c r="B14" s="650" t="s">
        <v>414</v>
      </c>
      <c r="C14" s="651"/>
      <c r="D14" s="310">
        <v>99374996.049999997</v>
      </c>
      <c r="E14" s="311">
        <f>SUM(E15:E21)</f>
        <v>-5413841.4199999953</v>
      </c>
      <c r="F14" s="311">
        <f>SUM(F15:F21)</f>
        <v>93961154.629999995</v>
      </c>
      <c r="G14" s="311">
        <f t="shared" ref="G14:I14" si="1">SUM(G15:G21)</f>
        <v>93961154.629999995</v>
      </c>
      <c r="H14" s="311">
        <f t="shared" si="1"/>
        <v>93961154.629999995</v>
      </c>
      <c r="I14" s="312">
        <f t="shared" si="1"/>
        <v>1.862645149230957E-9</v>
      </c>
      <c r="J14" s="309"/>
    </row>
    <row r="15" spans="1:10" x14ac:dyDescent="0.2">
      <c r="B15" s="314" t="s">
        <v>415</v>
      </c>
      <c r="C15" s="315"/>
      <c r="D15" s="316">
        <v>52387512.649999999</v>
      </c>
      <c r="E15" s="317">
        <v>-1161389.6599999962</v>
      </c>
      <c r="F15" s="318">
        <f>SUM(D15:E15)</f>
        <v>51226122.990000002</v>
      </c>
      <c r="G15" s="319">
        <v>51226122.990000002</v>
      </c>
      <c r="H15" s="318">
        <f>SUM(G15)</f>
        <v>51226122.990000002</v>
      </c>
      <c r="I15" s="320">
        <f t="shared" ref="I15:I61" si="2">SUM(F15-G15)</f>
        <v>0</v>
      </c>
    </row>
    <row r="16" spans="1:10" x14ac:dyDescent="0.2">
      <c r="B16" s="314" t="s">
        <v>416</v>
      </c>
      <c r="C16" s="315"/>
      <c r="D16" s="316">
        <v>0</v>
      </c>
      <c r="E16" s="317">
        <v>400555.4</v>
      </c>
      <c r="F16" s="318">
        <f t="shared" ref="F16:F61" si="3">SUM(D16:E16)</f>
        <v>400555.4</v>
      </c>
      <c r="G16" s="319">
        <v>400555.4</v>
      </c>
      <c r="H16" s="318">
        <f t="shared" ref="H16:H53" si="4">SUM(G16)</f>
        <v>400555.4</v>
      </c>
      <c r="I16" s="320">
        <f t="shared" si="2"/>
        <v>0</v>
      </c>
    </row>
    <row r="17" spans="1:10" x14ac:dyDescent="0.2">
      <c r="B17" s="314" t="s">
        <v>417</v>
      </c>
      <c r="C17" s="315"/>
      <c r="D17" s="316">
        <v>17932659.41</v>
      </c>
      <c r="E17" s="317">
        <v>-1472422.1099999996</v>
      </c>
      <c r="F17" s="318">
        <f t="shared" si="3"/>
        <v>16460237.300000001</v>
      </c>
      <c r="G17" s="319">
        <v>16460237.299999999</v>
      </c>
      <c r="H17" s="318">
        <f t="shared" si="4"/>
        <v>16460237.299999999</v>
      </c>
      <c r="I17" s="320">
        <f t="shared" si="2"/>
        <v>1.862645149230957E-9</v>
      </c>
    </row>
    <row r="18" spans="1:10" x14ac:dyDescent="0.2">
      <c r="B18" s="314" t="s">
        <v>418</v>
      </c>
      <c r="C18" s="315"/>
      <c r="D18" s="316">
        <v>11287720.58</v>
      </c>
      <c r="E18" s="317">
        <v>-957276.47000000009</v>
      </c>
      <c r="F18" s="318">
        <f t="shared" si="3"/>
        <v>10330444.109999999</v>
      </c>
      <c r="G18" s="319">
        <v>10330444.109999999</v>
      </c>
      <c r="H18" s="318">
        <f t="shared" si="4"/>
        <v>10330444.109999999</v>
      </c>
      <c r="I18" s="320">
        <f t="shared" si="2"/>
        <v>0</v>
      </c>
    </row>
    <row r="19" spans="1:10" x14ac:dyDescent="0.2">
      <c r="B19" s="314" t="s">
        <v>419</v>
      </c>
      <c r="C19" s="315"/>
      <c r="D19" s="316">
        <v>11926896.310000001</v>
      </c>
      <c r="E19" s="317">
        <v>909989.32000000007</v>
      </c>
      <c r="F19" s="318">
        <f t="shared" si="3"/>
        <v>12836885.630000001</v>
      </c>
      <c r="G19" s="319">
        <v>12836885.630000001</v>
      </c>
      <c r="H19" s="318">
        <f t="shared" si="4"/>
        <v>12836885.630000001</v>
      </c>
      <c r="I19" s="320">
        <f t="shared" si="2"/>
        <v>0</v>
      </c>
    </row>
    <row r="20" spans="1:10" x14ac:dyDescent="0.2">
      <c r="B20" s="321" t="s">
        <v>420</v>
      </c>
      <c r="C20" s="322"/>
      <c r="D20" s="316">
        <v>3135428.1</v>
      </c>
      <c r="E20" s="317">
        <v>-3135428.1</v>
      </c>
      <c r="F20" s="318">
        <f t="shared" si="3"/>
        <v>0</v>
      </c>
      <c r="G20" s="319">
        <v>0</v>
      </c>
      <c r="H20" s="318">
        <f t="shared" si="4"/>
        <v>0</v>
      </c>
      <c r="I20" s="320">
        <f t="shared" si="2"/>
        <v>0</v>
      </c>
    </row>
    <row r="21" spans="1:10" x14ac:dyDescent="0.2">
      <c r="B21" s="314" t="s">
        <v>421</v>
      </c>
      <c r="C21" s="315"/>
      <c r="D21" s="316">
        <v>2704779</v>
      </c>
      <c r="E21" s="317">
        <v>2130.2000000000007</v>
      </c>
      <c r="F21" s="318">
        <f t="shared" si="3"/>
        <v>2706909.2</v>
      </c>
      <c r="G21" s="319">
        <v>2706909.2</v>
      </c>
      <c r="H21" s="318">
        <f t="shared" si="4"/>
        <v>2706909.2</v>
      </c>
      <c r="I21" s="320">
        <f t="shared" si="2"/>
        <v>0</v>
      </c>
    </row>
    <row r="22" spans="1:10" s="325" customFormat="1" x14ac:dyDescent="0.2">
      <c r="A22" s="309"/>
      <c r="B22" s="323" t="s">
        <v>422</v>
      </c>
      <c r="C22" s="324"/>
      <c r="D22" s="310">
        <v>4100432.18</v>
      </c>
      <c r="E22" s="311">
        <f>SUM(E23:E31)</f>
        <v>1178459.5700000003</v>
      </c>
      <c r="F22" s="311">
        <f>SUM(F23:F31)</f>
        <v>5278891.99</v>
      </c>
      <c r="G22" s="311">
        <f t="shared" ref="G22:I22" si="5">SUM(G23:G31)</f>
        <v>5278891.99</v>
      </c>
      <c r="H22" s="311">
        <f t="shared" si="5"/>
        <v>5278891.99</v>
      </c>
      <c r="I22" s="312">
        <f t="shared" si="5"/>
        <v>0</v>
      </c>
      <c r="J22" s="309"/>
    </row>
    <row r="23" spans="1:10" x14ac:dyDescent="0.2">
      <c r="B23" s="314" t="s">
        <v>423</v>
      </c>
      <c r="C23" s="315"/>
      <c r="D23" s="316">
        <v>957841.14</v>
      </c>
      <c r="E23" s="317">
        <v>175183.97999999998</v>
      </c>
      <c r="F23" s="318">
        <f t="shared" si="3"/>
        <v>1133025.1200000001</v>
      </c>
      <c r="G23" s="319">
        <v>1133025.1200000001</v>
      </c>
      <c r="H23" s="318">
        <f t="shared" si="4"/>
        <v>1133025.1200000001</v>
      </c>
      <c r="I23" s="320">
        <f t="shared" si="2"/>
        <v>0</v>
      </c>
    </row>
    <row r="24" spans="1:10" x14ac:dyDescent="0.2">
      <c r="B24" s="314" t="s">
        <v>424</v>
      </c>
      <c r="C24" s="315"/>
      <c r="D24" s="316">
        <v>446930.67</v>
      </c>
      <c r="E24" s="317">
        <v>88660.050000000017</v>
      </c>
      <c r="F24" s="318">
        <f t="shared" si="3"/>
        <v>535590.72</v>
      </c>
      <c r="G24" s="319">
        <v>535590.72</v>
      </c>
      <c r="H24" s="318">
        <f t="shared" si="4"/>
        <v>535590.72</v>
      </c>
      <c r="I24" s="320">
        <f t="shared" si="2"/>
        <v>0</v>
      </c>
    </row>
    <row r="25" spans="1:10" x14ac:dyDescent="0.2">
      <c r="B25" s="646" t="s">
        <v>425</v>
      </c>
      <c r="C25" s="647"/>
      <c r="D25" s="316">
        <v>0</v>
      </c>
      <c r="E25" s="317"/>
      <c r="F25" s="318">
        <f t="shared" si="3"/>
        <v>0</v>
      </c>
      <c r="G25" s="319">
        <v>0</v>
      </c>
      <c r="H25" s="318">
        <f t="shared" si="4"/>
        <v>0</v>
      </c>
      <c r="I25" s="326">
        <f t="shared" si="2"/>
        <v>0</v>
      </c>
    </row>
    <row r="26" spans="1:10" x14ac:dyDescent="0.2">
      <c r="B26" s="314" t="s">
        <v>426</v>
      </c>
      <c r="C26" s="315"/>
      <c r="D26" s="316">
        <v>767451</v>
      </c>
      <c r="E26" s="317">
        <v>314219.38</v>
      </c>
      <c r="F26" s="318">
        <f t="shared" si="3"/>
        <v>1081670.3799999999</v>
      </c>
      <c r="G26" s="319">
        <v>1081670.3799999999</v>
      </c>
      <c r="H26" s="318">
        <f t="shared" si="4"/>
        <v>1081670.3799999999</v>
      </c>
      <c r="I26" s="326">
        <f t="shared" si="2"/>
        <v>0</v>
      </c>
    </row>
    <row r="27" spans="1:10" x14ac:dyDescent="0.2">
      <c r="B27" s="646" t="s">
        <v>427</v>
      </c>
      <c r="C27" s="647"/>
      <c r="D27" s="316">
        <v>298577</v>
      </c>
      <c r="E27" s="317">
        <v>373820.35</v>
      </c>
      <c r="F27" s="318">
        <f t="shared" si="3"/>
        <v>672397.35</v>
      </c>
      <c r="G27" s="319">
        <v>672397.35</v>
      </c>
      <c r="H27" s="318">
        <f t="shared" si="4"/>
        <v>672397.35</v>
      </c>
      <c r="I27" s="326">
        <f t="shared" si="2"/>
        <v>0</v>
      </c>
    </row>
    <row r="28" spans="1:10" x14ac:dyDescent="0.2">
      <c r="B28" s="314" t="s">
        <v>428</v>
      </c>
      <c r="C28" s="315"/>
      <c r="D28" s="316">
        <v>1311802.6299999999</v>
      </c>
      <c r="E28" s="317">
        <v>-205189.46999999997</v>
      </c>
      <c r="F28" s="318">
        <f t="shared" si="3"/>
        <v>1106613.1599999999</v>
      </c>
      <c r="G28" s="319">
        <v>1106613.1599999999</v>
      </c>
      <c r="H28" s="318">
        <f t="shared" si="4"/>
        <v>1106613.1599999999</v>
      </c>
      <c r="I28" s="320">
        <f t="shared" si="2"/>
        <v>0</v>
      </c>
    </row>
    <row r="29" spans="1:10" x14ac:dyDescent="0.2">
      <c r="B29" s="646" t="s">
        <v>429</v>
      </c>
      <c r="C29" s="647"/>
      <c r="D29" s="316">
        <v>134646.32999999999</v>
      </c>
      <c r="E29" s="317">
        <v>386081.70000000007</v>
      </c>
      <c r="F29" s="318">
        <f t="shared" si="3"/>
        <v>520728.03</v>
      </c>
      <c r="G29" s="319">
        <v>520728.03</v>
      </c>
      <c r="H29" s="318">
        <f t="shared" si="4"/>
        <v>520728.03</v>
      </c>
      <c r="I29" s="320">
        <f t="shared" si="2"/>
        <v>0</v>
      </c>
    </row>
    <row r="30" spans="1:10" x14ac:dyDescent="0.2">
      <c r="B30" s="314" t="s">
        <v>430</v>
      </c>
      <c r="C30" s="315"/>
      <c r="D30" s="316">
        <v>0</v>
      </c>
      <c r="E30" s="317"/>
      <c r="F30" s="318">
        <f t="shared" si="3"/>
        <v>0</v>
      </c>
      <c r="G30" s="319">
        <v>0</v>
      </c>
      <c r="H30" s="318">
        <f t="shared" si="4"/>
        <v>0</v>
      </c>
      <c r="I30" s="320">
        <f t="shared" si="2"/>
        <v>0</v>
      </c>
    </row>
    <row r="31" spans="1:10" x14ac:dyDescent="0.2">
      <c r="B31" s="314" t="s">
        <v>431</v>
      </c>
      <c r="C31" s="315"/>
      <c r="D31" s="316">
        <v>183183.65</v>
      </c>
      <c r="E31" s="317">
        <v>45683.58</v>
      </c>
      <c r="F31" s="318">
        <f t="shared" si="3"/>
        <v>228867.22999999998</v>
      </c>
      <c r="G31" s="319">
        <v>228867.22999999998</v>
      </c>
      <c r="H31" s="318">
        <f t="shared" si="4"/>
        <v>228867.22999999998</v>
      </c>
      <c r="I31" s="320">
        <f t="shared" si="2"/>
        <v>0</v>
      </c>
    </row>
    <row r="32" spans="1:10" s="325" customFormat="1" x14ac:dyDescent="0.2">
      <c r="A32" s="309"/>
      <c r="B32" s="323" t="s">
        <v>432</v>
      </c>
      <c r="C32" s="324"/>
      <c r="D32" s="310">
        <v>22487814.399999999</v>
      </c>
      <c r="E32" s="311">
        <f>SUM(E33:E41)</f>
        <v>7016880.4300000006</v>
      </c>
      <c r="F32" s="311">
        <f>SUM(F33:F41)</f>
        <v>29504694.829999994</v>
      </c>
      <c r="G32" s="311">
        <f t="shared" ref="G32:I32" si="6">SUM(G33:G41)</f>
        <v>28110573.479999993</v>
      </c>
      <c r="H32" s="311">
        <f t="shared" si="6"/>
        <v>28110573.479999993</v>
      </c>
      <c r="I32" s="312">
        <f t="shared" si="6"/>
        <v>1394121.3500000015</v>
      </c>
      <c r="J32" s="309"/>
    </row>
    <row r="33" spans="1:10" x14ac:dyDescent="0.2">
      <c r="B33" s="314" t="s">
        <v>433</v>
      </c>
      <c r="C33" s="315"/>
      <c r="D33" s="316">
        <v>2496628.67</v>
      </c>
      <c r="E33" s="317">
        <v>204923.2600000001</v>
      </c>
      <c r="F33" s="318">
        <f t="shared" si="3"/>
        <v>2701551.93</v>
      </c>
      <c r="G33" s="319">
        <v>2701551.93</v>
      </c>
      <c r="H33" s="318">
        <f t="shared" si="4"/>
        <v>2701551.93</v>
      </c>
      <c r="I33" s="320">
        <f t="shared" si="2"/>
        <v>0</v>
      </c>
    </row>
    <row r="34" spans="1:10" x14ac:dyDescent="0.2">
      <c r="B34" s="646" t="s">
        <v>434</v>
      </c>
      <c r="C34" s="647"/>
      <c r="D34" s="316">
        <v>843704.47</v>
      </c>
      <c r="E34" s="317">
        <v>688177.38</v>
      </c>
      <c r="F34" s="318">
        <f t="shared" si="3"/>
        <v>1531881.85</v>
      </c>
      <c r="G34" s="319">
        <v>1531881.85</v>
      </c>
      <c r="H34" s="318">
        <f t="shared" si="4"/>
        <v>1531881.85</v>
      </c>
      <c r="I34" s="326">
        <f t="shared" si="2"/>
        <v>0</v>
      </c>
    </row>
    <row r="35" spans="1:10" x14ac:dyDescent="0.2">
      <c r="B35" s="314" t="s">
        <v>435</v>
      </c>
      <c r="C35" s="315"/>
      <c r="D35" s="316">
        <v>10399653.880000001</v>
      </c>
      <c r="E35" s="317">
        <v>5789185.5099999998</v>
      </c>
      <c r="F35" s="318">
        <f t="shared" si="3"/>
        <v>16188839.390000001</v>
      </c>
      <c r="G35" s="319">
        <v>14816876.969999999</v>
      </c>
      <c r="H35" s="318">
        <f t="shared" si="4"/>
        <v>14816876.969999999</v>
      </c>
      <c r="I35" s="326">
        <f t="shared" si="2"/>
        <v>1371962.4200000018</v>
      </c>
    </row>
    <row r="36" spans="1:10" x14ac:dyDescent="0.2">
      <c r="B36" s="314" t="s">
        <v>436</v>
      </c>
      <c r="C36" s="315"/>
      <c r="D36" s="316">
        <v>524288.56999999995</v>
      </c>
      <c r="E36" s="317">
        <v>265784.75999999995</v>
      </c>
      <c r="F36" s="318">
        <f t="shared" si="3"/>
        <v>790073.32999999984</v>
      </c>
      <c r="G36" s="319">
        <v>767914.4</v>
      </c>
      <c r="H36" s="318">
        <f t="shared" si="4"/>
        <v>767914.4</v>
      </c>
      <c r="I36" s="326">
        <f t="shared" si="2"/>
        <v>22158.929999999818</v>
      </c>
    </row>
    <row r="37" spans="1:10" x14ac:dyDescent="0.2">
      <c r="B37" s="314" t="s">
        <v>437</v>
      </c>
      <c r="C37" s="315"/>
      <c r="D37" s="316">
        <v>2786801.52</v>
      </c>
      <c r="E37" s="317">
        <v>-239984.48000000007</v>
      </c>
      <c r="F37" s="318">
        <f t="shared" si="3"/>
        <v>2546817.04</v>
      </c>
      <c r="G37" s="319">
        <v>2546817.04</v>
      </c>
      <c r="H37" s="318">
        <f t="shared" si="4"/>
        <v>2546817.04</v>
      </c>
      <c r="I37" s="320">
        <f t="shared" si="2"/>
        <v>0</v>
      </c>
    </row>
    <row r="38" spans="1:10" x14ac:dyDescent="0.2">
      <c r="B38" s="314" t="s">
        <v>438</v>
      </c>
      <c r="C38" s="315"/>
      <c r="D38" s="316">
        <v>167464.99</v>
      </c>
      <c r="E38" s="317">
        <v>-1038.1799999999998</v>
      </c>
      <c r="F38" s="318">
        <f t="shared" si="3"/>
        <v>166426.81</v>
      </c>
      <c r="G38" s="319">
        <v>166426.81</v>
      </c>
      <c r="H38" s="318">
        <f t="shared" si="4"/>
        <v>166426.81</v>
      </c>
      <c r="I38" s="320">
        <f t="shared" si="2"/>
        <v>0</v>
      </c>
    </row>
    <row r="39" spans="1:10" x14ac:dyDescent="0.2">
      <c r="B39" s="314" t="s">
        <v>439</v>
      </c>
      <c r="C39" s="315"/>
      <c r="D39" s="316">
        <v>1077607.2</v>
      </c>
      <c r="E39" s="317">
        <v>133457.53999999998</v>
      </c>
      <c r="F39" s="318">
        <f t="shared" si="3"/>
        <v>1211064.74</v>
      </c>
      <c r="G39" s="319">
        <v>1211064.74</v>
      </c>
      <c r="H39" s="318">
        <f t="shared" si="4"/>
        <v>1211064.74</v>
      </c>
      <c r="I39" s="320">
        <f t="shared" si="2"/>
        <v>0</v>
      </c>
    </row>
    <row r="40" spans="1:10" x14ac:dyDescent="0.2">
      <c r="B40" s="314" t="s">
        <v>440</v>
      </c>
      <c r="C40" s="315"/>
      <c r="D40" s="316">
        <v>1591852.57</v>
      </c>
      <c r="E40" s="317">
        <v>234805.19999999995</v>
      </c>
      <c r="F40" s="318">
        <f t="shared" si="3"/>
        <v>1826657.77</v>
      </c>
      <c r="G40" s="319">
        <v>1826657.77</v>
      </c>
      <c r="H40" s="318">
        <f t="shared" si="4"/>
        <v>1826657.77</v>
      </c>
      <c r="I40" s="320">
        <f t="shared" si="2"/>
        <v>0</v>
      </c>
    </row>
    <row r="41" spans="1:10" x14ac:dyDescent="0.2">
      <c r="B41" s="314" t="s">
        <v>441</v>
      </c>
      <c r="C41" s="315"/>
      <c r="D41" s="316">
        <v>2599812.5299999998</v>
      </c>
      <c r="E41" s="317">
        <v>-58430.559999999998</v>
      </c>
      <c r="F41" s="318">
        <f t="shared" si="3"/>
        <v>2541381.9699999997</v>
      </c>
      <c r="G41" s="319">
        <v>2541381.9699999997</v>
      </c>
      <c r="H41" s="318">
        <f t="shared" si="4"/>
        <v>2541381.9699999997</v>
      </c>
      <c r="I41" s="320">
        <f t="shared" si="2"/>
        <v>0</v>
      </c>
    </row>
    <row r="42" spans="1:10" s="325" customFormat="1" ht="24" customHeight="1" x14ac:dyDescent="0.2">
      <c r="A42" s="309"/>
      <c r="B42" s="650" t="s">
        <v>442</v>
      </c>
      <c r="C42" s="651"/>
      <c r="D42" s="327">
        <v>3669605</v>
      </c>
      <c r="E42" s="328">
        <f>SUM(E43:E51)</f>
        <v>-322531.39</v>
      </c>
      <c r="F42" s="328">
        <f>SUM(F43:F51)</f>
        <v>3347073.61</v>
      </c>
      <c r="G42" s="328">
        <f t="shared" ref="G42:I42" si="7">SUM(G43:G51)</f>
        <v>3347073.61</v>
      </c>
      <c r="H42" s="328">
        <f t="shared" si="7"/>
        <v>3347073.61</v>
      </c>
      <c r="I42" s="329">
        <f t="shared" si="7"/>
        <v>0</v>
      </c>
      <c r="J42" s="309"/>
    </row>
    <row r="43" spans="1:10" x14ac:dyDescent="0.2">
      <c r="B43" s="314" t="s">
        <v>443</v>
      </c>
      <c r="C43" s="315"/>
      <c r="D43" s="316">
        <v>0</v>
      </c>
      <c r="E43" s="317">
        <v>0</v>
      </c>
      <c r="F43" s="318">
        <f t="shared" si="3"/>
        <v>0</v>
      </c>
      <c r="G43" s="319">
        <v>0</v>
      </c>
      <c r="H43" s="318">
        <f t="shared" si="4"/>
        <v>0</v>
      </c>
      <c r="I43" s="320">
        <f t="shared" si="2"/>
        <v>0</v>
      </c>
    </row>
    <row r="44" spans="1:10" x14ac:dyDescent="0.2">
      <c r="B44" s="314" t="s">
        <v>444</v>
      </c>
      <c r="C44" s="315"/>
      <c r="D44" s="316">
        <v>0</v>
      </c>
      <c r="E44" s="317">
        <v>0</v>
      </c>
      <c r="F44" s="318">
        <f t="shared" si="3"/>
        <v>0</v>
      </c>
      <c r="G44" s="319">
        <v>0</v>
      </c>
      <c r="H44" s="318">
        <f t="shared" si="4"/>
        <v>0</v>
      </c>
      <c r="I44" s="320">
        <f t="shared" si="2"/>
        <v>0</v>
      </c>
    </row>
    <row r="45" spans="1:10" x14ac:dyDescent="0.2">
      <c r="B45" s="314" t="s">
        <v>445</v>
      </c>
      <c r="C45" s="315"/>
      <c r="D45" s="316">
        <v>0</v>
      </c>
      <c r="E45" s="317">
        <v>0</v>
      </c>
      <c r="F45" s="318">
        <f t="shared" si="3"/>
        <v>0</v>
      </c>
      <c r="G45" s="319">
        <v>0</v>
      </c>
      <c r="H45" s="318">
        <f t="shared" si="4"/>
        <v>0</v>
      </c>
      <c r="I45" s="320">
        <f t="shared" si="2"/>
        <v>0</v>
      </c>
    </row>
    <row r="46" spans="1:10" x14ac:dyDescent="0.2">
      <c r="B46" s="314" t="s">
        <v>446</v>
      </c>
      <c r="C46" s="315"/>
      <c r="D46" s="316">
        <v>3022307</v>
      </c>
      <c r="E46" s="317">
        <v>-207784.47999999998</v>
      </c>
      <c r="F46" s="318">
        <f t="shared" si="3"/>
        <v>2814522.52</v>
      </c>
      <c r="G46" s="319">
        <v>2814522.52</v>
      </c>
      <c r="H46" s="318">
        <f t="shared" si="4"/>
        <v>2814522.52</v>
      </c>
      <c r="I46" s="320">
        <f t="shared" si="2"/>
        <v>0</v>
      </c>
    </row>
    <row r="47" spans="1:10" x14ac:dyDescent="0.2">
      <c r="B47" s="314" t="s">
        <v>447</v>
      </c>
      <c r="C47" s="315"/>
      <c r="D47" s="316">
        <v>647298</v>
      </c>
      <c r="E47" s="317">
        <v>-114746.91000000003</v>
      </c>
      <c r="F47" s="318">
        <f t="shared" si="3"/>
        <v>532551.09</v>
      </c>
      <c r="G47" s="319">
        <v>532551.09</v>
      </c>
      <c r="H47" s="318">
        <f t="shared" si="4"/>
        <v>532551.09</v>
      </c>
      <c r="I47" s="320">
        <f t="shared" si="2"/>
        <v>0</v>
      </c>
    </row>
    <row r="48" spans="1:10" x14ac:dyDescent="0.2">
      <c r="B48" s="314" t="s">
        <v>448</v>
      </c>
      <c r="C48" s="315"/>
      <c r="D48" s="316">
        <v>0</v>
      </c>
      <c r="E48" s="317">
        <v>0</v>
      </c>
      <c r="F48" s="318">
        <f t="shared" si="3"/>
        <v>0</v>
      </c>
      <c r="G48" s="319">
        <v>0</v>
      </c>
      <c r="H48" s="318">
        <f t="shared" si="4"/>
        <v>0</v>
      </c>
      <c r="I48" s="320">
        <f t="shared" si="2"/>
        <v>0</v>
      </c>
    </row>
    <row r="49" spans="1:10" x14ac:dyDescent="0.2">
      <c r="B49" s="314" t="s">
        <v>449</v>
      </c>
      <c r="C49" s="315"/>
      <c r="D49" s="316">
        <v>0</v>
      </c>
      <c r="E49" s="317">
        <v>0</v>
      </c>
      <c r="F49" s="318">
        <f t="shared" si="3"/>
        <v>0</v>
      </c>
      <c r="G49" s="319">
        <v>0</v>
      </c>
      <c r="H49" s="318">
        <f t="shared" si="4"/>
        <v>0</v>
      </c>
      <c r="I49" s="320">
        <f t="shared" si="2"/>
        <v>0</v>
      </c>
    </row>
    <row r="50" spans="1:10" x14ac:dyDescent="0.2">
      <c r="B50" s="314" t="s">
        <v>450</v>
      </c>
      <c r="C50" s="315"/>
      <c r="D50" s="316">
        <v>0</v>
      </c>
      <c r="E50" s="317">
        <v>0</v>
      </c>
      <c r="F50" s="318">
        <f t="shared" si="3"/>
        <v>0</v>
      </c>
      <c r="G50" s="319">
        <v>0</v>
      </c>
      <c r="H50" s="318">
        <f t="shared" si="4"/>
        <v>0</v>
      </c>
      <c r="I50" s="320">
        <f t="shared" si="2"/>
        <v>0</v>
      </c>
    </row>
    <row r="51" spans="1:10" x14ac:dyDescent="0.2">
      <c r="B51" s="314" t="s">
        <v>451</v>
      </c>
      <c r="C51" s="315"/>
      <c r="D51" s="316">
        <v>0</v>
      </c>
      <c r="E51" s="317">
        <v>0</v>
      </c>
      <c r="F51" s="318">
        <f t="shared" si="3"/>
        <v>0</v>
      </c>
      <c r="G51" s="319">
        <v>0</v>
      </c>
      <c r="H51" s="318">
        <f t="shared" si="4"/>
        <v>0</v>
      </c>
      <c r="I51" s="320">
        <f t="shared" si="2"/>
        <v>0</v>
      </c>
    </row>
    <row r="52" spans="1:10" s="325" customFormat="1" x14ac:dyDescent="0.2">
      <c r="A52" s="309"/>
      <c r="B52" s="323" t="s">
        <v>452</v>
      </c>
      <c r="C52" s="324"/>
      <c r="D52" s="330">
        <v>0</v>
      </c>
      <c r="E52" s="331">
        <f>SUM(E53:E61)</f>
        <v>1098931.4100000001</v>
      </c>
      <c r="F52" s="331">
        <f>SUM(F53:F61)</f>
        <v>1098931.4100000001</v>
      </c>
      <c r="G52" s="331">
        <f t="shared" ref="G52:I52" si="8">SUM(G53:G61)</f>
        <v>1047355.29</v>
      </c>
      <c r="H52" s="331">
        <f t="shared" si="8"/>
        <v>1047355.29</v>
      </c>
      <c r="I52" s="332">
        <f t="shared" si="8"/>
        <v>51576.12</v>
      </c>
      <c r="J52" s="309"/>
    </row>
    <row r="53" spans="1:10" x14ac:dyDescent="0.2">
      <c r="B53" s="646" t="s">
        <v>453</v>
      </c>
      <c r="C53" s="647"/>
      <c r="D53" s="316">
        <v>0</v>
      </c>
      <c r="E53" s="317">
        <v>133941.82</v>
      </c>
      <c r="F53" s="318">
        <f t="shared" si="3"/>
        <v>133941.82</v>
      </c>
      <c r="G53" s="319">
        <v>133941.82</v>
      </c>
      <c r="H53" s="318">
        <f t="shared" si="4"/>
        <v>133941.82</v>
      </c>
      <c r="I53" s="320">
        <f t="shared" si="2"/>
        <v>0</v>
      </c>
    </row>
    <row r="54" spans="1:10" x14ac:dyDescent="0.2">
      <c r="B54" s="314" t="s">
        <v>454</v>
      </c>
      <c r="C54" s="315"/>
      <c r="D54" s="316">
        <v>0</v>
      </c>
      <c r="E54" s="317">
        <v>129794.21</v>
      </c>
      <c r="F54" s="318">
        <f t="shared" si="3"/>
        <v>129794.21</v>
      </c>
      <c r="G54" s="319">
        <v>129794.21</v>
      </c>
      <c r="H54" s="318">
        <f>SUM(G54)</f>
        <v>129794.21</v>
      </c>
      <c r="I54" s="326">
        <f t="shared" si="2"/>
        <v>0</v>
      </c>
    </row>
    <row r="55" spans="1:10" x14ac:dyDescent="0.2">
      <c r="B55" s="314" t="s">
        <v>455</v>
      </c>
      <c r="C55" s="315"/>
      <c r="D55" s="316">
        <v>0</v>
      </c>
      <c r="E55" s="317">
        <v>0</v>
      </c>
      <c r="F55" s="318">
        <f t="shared" si="3"/>
        <v>0</v>
      </c>
      <c r="G55" s="319">
        <v>0</v>
      </c>
      <c r="H55" s="318">
        <f>SUM(G55)</f>
        <v>0</v>
      </c>
      <c r="I55" s="326">
        <f t="shared" si="2"/>
        <v>0</v>
      </c>
    </row>
    <row r="56" spans="1:10" x14ac:dyDescent="0.2">
      <c r="B56" s="646" t="s">
        <v>456</v>
      </c>
      <c r="C56" s="647"/>
      <c r="D56" s="316">
        <v>0</v>
      </c>
      <c r="E56" s="317">
        <v>0</v>
      </c>
      <c r="F56" s="318">
        <f t="shared" si="3"/>
        <v>0</v>
      </c>
      <c r="G56" s="319">
        <v>0</v>
      </c>
      <c r="H56" s="318">
        <f t="shared" ref="H56:H61" si="9">SUM(G56)</f>
        <v>0</v>
      </c>
      <c r="I56" s="326">
        <f t="shared" si="2"/>
        <v>0</v>
      </c>
    </row>
    <row r="57" spans="1:10" x14ac:dyDescent="0.2">
      <c r="B57" s="646" t="s">
        <v>457</v>
      </c>
      <c r="C57" s="647"/>
      <c r="D57" s="316">
        <v>0</v>
      </c>
      <c r="E57" s="317">
        <v>0</v>
      </c>
      <c r="F57" s="318">
        <f t="shared" si="3"/>
        <v>0</v>
      </c>
      <c r="G57" s="319">
        <v>0</v>
      </c>
      <c r="H57" s="318">
        <f t="shared" si="9"/>
        <v>0</v>
      </c>
      <c r="I57" s="326">
        <f t="shared" si="2"/>
        <v>0</v>
      </c>
    </row>
    <row r="58" spans="1:10" x14ac:dyDescent="0.2">
      <c r="B58" s="646" t="s">
        <v>458</v>
      </c>
      <c r="C58" s="647"/>
      <c r="D58" s="316">
        <v>0</v>
      </c>
      <c r="E58" s="317">
        <v>783619.26</v>
      </c>
      <c r="F58" s="318">
        <f t="shared" si="3"/>
        <v>783619.26</v>
      </c>
      <c r="G58" s="319">
        <v>783619.26</v>
      </c>
      <c r="H58" s="318">
        <f t="shared" si="9"/>
        <v>783619.26</v>
      </c>
      <c r="I58" s="326">
        <f t="shared" si="2"/>
        <v>0</v>
      </c>
    </row>
    <row r="59" spans="1:10" x14ac:dyDescent="0.2">
      <c r="B59" s="321" t="s">
        <v>459</v>
      </c>
      <c r="C59" s="322"/>
      <c r="D59" s="316">
        <v>0</v>
      </c>
      <c r="E59" s="317">
        <v>0</v>
      </c>
      <c r="F59" s="318">
        <f t="shared" si="3"/>
        <v>0</v>
      </c>
      <c r="G59" s="319">
        <v>0</v>
      </c>
      <c r="H59" s="318">
        <f t="shared" si="9"/>
        <v>0</v>
      </c>
      <c r="I59" s="326">
        <f t="shared" si="2"/>
        <v>0</v>
      </c>
    </row>
    <row r="60" spans="1:10" x14ac:dyDescent="0.2">
      <c r="B60" s="314" t="s">
        <v>460</v>
      </c>
      <c r="C60" s="315"/>
      <c r="D60" s="316">
        <v>0</v>
      </c>
      <c r="E60" s="317">
        <v>51576.12</v>
      </c>
      <c r="F60" s="318">
        <f t="shared" si="3"/>
        <v>51576.12</v>
      </c>
      <c r="G60" s="319">
        <v>0</v>
      </c>
      <c r="H60" s="318">
        <f>SUM(G60)</f>
        <v>0</v>
      </c>
      <c r="I60" s="326">
        <f t="shared" si="2"/>
        <v>51576.12</v>
      </c>
    </row>
    <row r="61" spans="1:10" x14ac:dyDescent="0.2">
      <c r="B61" s="314" t="s">
        <v>461</v>
      </c>
      <c r="C61" s="315"/>
      <c r="D61" s="316">
        <v>0</v>
      </c>
      <c r="E61" s="317">
        <v>0</v>
      </c>
      <c r="F61" s="318">
        <f t="shared" si="3"/>
        <v>0</v>
      </c>
      <c r="G61" s="319">
        <v>0</v>
      </c>
      <c r="H61" s="318">
        <f t="shared" si="9"/>
        <v>0</v>
      </c>
      <c r="I61" s="326">
        <f t="shared" si="2"/>
        <v>0</v>
      </c>
    </row>
    <row r="62" spans="1:10" s="325" customFormat="1" x14ac:dyDescent="0.2">
      <c r="A62" s="309"/>
      <c r="B62" s="323" t="s">
        <v>462</v>
      </c>
      <c r="C62" s="324"/>
      <c r="D62" s="310">
        <v>0</v>
      </c>
      <c r="E62" s="311">
        <v>0</v>
      </c>
      <c r="F62" s="312">
        <v>0</v>
      </c>
      <c r="G62" s="333">
        <v>0</v>
      </c>
      <c r="H62" s="312">
        <v>0</v>
      </c>
      <c r="I62" s="326">
        <v>0</v>
      </c>
      <c r="J62" s="309"/>
    </row>
    <row r="63" spans="1:10" x14ac:dyDescent="0.2">
      <c r="B63" s="314" t="s">
        <v>463</v>
      </c>
      <c r="C63" s="315"/>
      <c r="D63" s="316">
        <v>0</v>
      </c>
      <c r="E63" s="317">
        <v>0</v>
      </c>
      <c r="F63" s="318">
        <v>0</v>
      </c>
      <c r="G63" s="319">
        <v>0</v>
      </c>
      <c r="H63" s="318">
        <v>0</v>
      </c>
      <c r="I63" s="326">
        <v>0</v>
      </c>
    </row>
    <row r="64" spans="1:10" x14ac:dyDescent="0.2">
      <c r="B64" s="646" t="s">
        <v>464</v>
      </c>
      <c r="C64" s="647"/>
      <c r="D64" s="316">
        <v>0</v>
      </c>
      <c r="E64" s="317">
        <v>0</v>
      </c>
      <c r="F64" s="318">
        <v>0</v>
      </c>
      <c r="G64" s="319">
        <v>0</v>
      </c>
      <c r="H64" s="318">
        <v>0</v>
      </c>
      <c r="I64" s="326">
        <v>0</v>
      </c>
    </row>
    <row r="65" spans="1:10" x14ac:dyDescent="0.2">
      <c r="B65" s="646" t="s">
        <v>465</v>
      </c>
      <c r="C65" s="647"/>
      <c r="D65" s="316">
        <v>0</v>
      </c>
      <c r="E65" s="317">
        <v>0</v>
      </c>
      <c r="F65" s="318">
        <v>0</v>
      </c>
      <c r="G65" s="319">
        <v>0</v>
      </c>
      <c r="H65" s="318">
        <v>0</v>
      </c>
      <c r="I65" s="326">
        <v>0</v>
      </c>
    </row>
    <row r="66" spans="1:10" s="325" customFormat="1" x14ac:dyDescent="0.2">
      <c r="A66" s="309"/>
      <c r="B66" s="650" t="s">
        <v>466</v>
      </c>
      <c r="C66" s="651"/>
      <c r="D66" s="327">
        <v>0</v>
      </c>
      <c r="E66" s="328">
        <v>0</v>
      </c>
      <c r="F66" s="329">
        <v>0</v>
      </c>
      <c r="G66" s="334">
        <v>0</v>
      </c>
      <c r="H66" s="329">
        <v>0</v>
      </c>
      <c r="I66" s="326">
        <v>0</v>
      </c>
      <c r="J66" s="309"/>
    </row>
    <row r="67" spans="1:10" x14ac:dyDescent="0.2">
      <c r="B67" s="314" t="s">
        <v>467</v>
      </c>
      <c r="C67" s="315"/>
      <c r="D67" s="316">
        <v>0</v>
      </c>
      <c r="E67" s="317">
        <v>0</v>
      </c>
      <c r="F67" s="318">
        <v>0</v>
      </c>
      <c r="G67" s="319">
        <v>0</v>
      </c>
      <c r="H67" s="318">
        <v>0</v>
      </c>
      <c r="I67" s="326">
        <v>0</v>
      </c>
    </row>
    <row r="68" spans="1:10" x14ac:dyDescent="0.2">
      <c r="B68" s="646" t="s">
        <v>468</v>
      </c>
      <c r="C68" s="647"/>
      <c r="D68" s="316">
        <v>0</v>
      </c>
      <c r="E68" s="317">
        <v>0</v>
      </c>
      <c r="F68" s="318">
        <v>0</v>
      </c>
      <c r="G68" s="319">
        <v>0</v>
      </c>
      <c r="H68" s="318">
        <v>0</v>
      </c>
      <c r="I68" s="326">
        <v>0</v>
      </c>
    </row>
    <row r="69" spans="1:10" x14ac:dyDescent="0.2">
      <c r="B69" s="314" t="s">
        <v>469</v>
      </c>
      <c r="C69" s="315"/>
      <c r="D69" s="316">
        <v>0</v>
      </c>
      <c r="E69" s="317">
        <v>0</v>
      </c>
      <c r="F69" s="318">
        <v>0</v>
      </c>
      <c r="G69" s="319">
        <v>0</v>
      </c>
      <c r="H69" s="318">
        <v>0</v>
      </c>
      <c r="I69" s="326">
        <v>0</v>
      </c>
    </row>
    <row r="70" spans="1:10" x14ac:dyDescent="0.2">
      <c r="B70" s="314" t="s">
        <v>470</v>
      </c>
      <c r="C70" s="315"/>
      <c r="D70" s="316">
        <v>0</v>
      </c>
      <c r="E70" s="317">
        <v>0</v>
      </c>
      <c r="F70" s="318">
        <v>0</v>
      </c>
      <c r="G70" s="319">
        <v>0</v>
      </c>
      <c r="H70" s="318">
        <v>0</v>
      </c>
      <c r="I70" s="326">
        <v>0</v>
      </c>
    </row>
    <row r="71" spans="1:10" ht="24.75" customHeight="1" x14ac:dyDescent="0.2">
      <c r="B71" s="646" t="s">
        <v>471</v>
      </c>
      <c r="C71" s="647"/>
      <c r="D71" s="316">
        <v>0</v>
      </c>
      <c r="E71" s="317">
        <v>0</v>
      </c>
      <c r="F71" s="318">
        <v>0</v>
      </c>
      <c r="G71" s="319">
        <v>0</v>
      </c>
      <c r="H71" s="318">
        <v>0</v>
      </c>
      <c r="I71" s="326">
        <v>0</v>
      </c>
    </row>
    <row r="72" spans="1:10" x14ac:dyDescent="0.2">
      <c r="B72" s="314" t="s">
        <v>472</v>
      </c>
      <c r="C72" s="315"/>
      <c r="D72" s="316">
        <v>0</v>
      </c>
      <c r="E72" s="317">
        <v>0</v>
      </c>
      <c r="F72" s="318">
        <v>0</v>
      </c>
      <c r="G72" s="319">
        <v>0</v>
      </c>
      <c r="H72" s="318">
        <v>0</v>
      </c>
      <c r="I72" s="326">
        <v>0</v>
      </c>
    </row>
    <row r="73" spans="1:10" x14ac:dyDescent="0.2">
      <c r="B73" s="646" t="s">
        <v>473</v>
      </c>
      <c r="C73" s="647"/>
      <c r="D73" s="316">
        <v>0</v>
      </c>
      <c r="E73" s="317">
        <v>0</v>
      </c>
      <c r="F73" s="318">
        <v>0</v>
      </c>
      <c r="G73" s="319">
        <v>0</v>
      </c>
      <c r="H73" s="318">
        <v>0</v>
      </c>
      <c r="I73" s="326">
        <v>0</v>
      </c>
    </row>
    <row r="74" spans="1:10" s="325" customFormat="1" x14ac:dyDescent="0.2">
      <c r="A74" s="309"/>
      <c r="B74" s="650" t="s">
        <v>474</v>
      </c>
      <c r="C74" s="651"/>
      <c r="D74" s="335">
        <v>0</v>
      </c>
      <c r="E74" s="336">
        <v>0</v>
      </c>
      <c r="F74" s="337">
        <v>0</v>
      </c>
      <c r="G74" s="338">
        <v>0</v>
      </c>
      <c r="H74" s="337">
        <v>0</v>
      </c>
      <c r="I74" s="326">
        <v>0</v>
      </c>
      <c r="J74" s="309"/>
    </row>
    <row r="75" spans="1:10" x14ac:dyDescent="0.2">
      <c r="B75" s="321" t="s">
        <v>475</v>
      </c>
      <c r="C75" s="322"/>
      <c r="D75" s="316">
        <v>0</v>
      </c>
      <c r="E75" s="317">
        <v>0</v>
      </c>
      <c r="F75" s="318">
        <v>0</v>
      </c>
      <c r="G75" s="319">
        <v>0</v>
      </c>
      <c r="H75" s="318">
        <v>0</v>
      </c>
      <c r="I75" s="326">
        <v>0</v>
      </c>
    </row>
    <row r="76" spans="1:10" x14ac:dyDescent="0.2">
      <c r="B76" s="314" t="s">
        <v>476</v>
      </c>
      <c r="C76" s="315"/>
      <c r="D76" s="316">
        <v>0</v>
      </c>
      <c r="E76" s="317">
        <v>0</v>
      </c>
      <c r="F76" s="318">
        <v>0</v>
      </c>
      <c r="G76" s="319">
        <v>0</v>
      </c>
      <c r="H76" s="318">
        <v>0</v>
      </c>
      <c r="I76" s="326">
        <v>0</v>
      </c>
    </row>
    <row r="77" spans="1:10" x14ac:dyDescent="0.2">
      <c r="B77" s="314" t="s">
        <v>477</v>
      </c>
      <c r="C77" s="315"/>
      <c r="D77" s="316">
        <v>0</v>
      </c>
      <c r="E77" s="317">
        <v>0</v>
      </c>
      <c r="F77" s="318">
        <v>0</v>
      </c>
      <c r="G77" s="319">
        <v>0</v>
      </c>
      <c r="H77" s="318">
        <v>0</v>
      </c>
      <c r="I77" s="326">
        <v>0</v>
      </c>
    </row>
    <row r="78" spans="1:10" s="325" customFormat="1" x14ac:dyDescent="0.2">
      <c r="A78" s="309"/>
      <c r="B78" s="323" t="s">
        <v>478</v>
      </c>
      <c r="C78" s="324"/>
      <c r="D78" s="335">
        <v>0</v>
      </c>
      <c r="E78" s="336">
        <v>0</v>
      </c>
      <c r="F78" s="337">
        <v>0</v>
      </c>
      <c r="G78" s="338">
        <v>0</v>
      </c>
      <c r="H78" s="337">
        <v>0</v>
      </c>
      <c r="I78" s="326">
        <v>0</v>
      </c>
      <c r="J78" s="309"/>
    </row>
    <row r="79" spans="1:10" x14ac:dyDescent="0.2">
      <c r="B79" s="314" t="s">
        <v>479</v>
      </c>
      <c r="C79" s="315"/>
      <c r="D79" s="316">
        <v>0</v>
      </c>
      <c r="E79" s="317">
        <v>0</v>
      </c>
      <c r="F79" s="318">
        <v>0</v>
      </c>
      <c r="G79" s="319">
        <v>0</v>
      </c>
      <c r="H79" s="318">
        <v>0</v>
      </c>
      <c r="I79" s="326">
        <v>0</v>
      </c>
    </row>
    <row r="80" spans="1:10" x14ac:dyDescent="0.2">
      <c r="B80" s="314" t="s">
        <v>480</v>
      </c>
      <c r="C80" s="315"/>
      <c r="D80" s="316">
        <v>0</v>
      </c>
      <c r="E80" s="317">
        <v>0</v>
      </c>
      <c r="F80" s="318">
        <v>0</v>
      </c>
      <c r="G80" s="319">
        <v>0</v>
      </c>
      <c r="H80" s="318">
        <v>0</v>
      </c>
      <c r="I80" s="326">
        <v>0</v>
      </c>
    </row>
    <row r="81" spans="2:9" x14ac:dyDescent="0.2">
      <c r="B81" s="314" t="s">
        <v>481</v>
      </c>
      <c r="C81" s="315"/>
      <c r="D81" s="316">
        <v>0</v>
      </c>
      <c r="E81" s="317">
        <v>0</v>
      </c>
      <c r="F81" s="318">
        <v>0</v>
      </c>
      <c r="G81" s="319">
        <v>0</v>
      </c>
      <c r="H81" s="318">
        <v>0</v>
      </c>
      <c r="I81" s="326">
        <v>0</v>
      </c>
    </row>
    <row r="82" spans="2:9" x14ac:dyDescent="0.2">
      <c r="B82" s="314" t="s">
        <v>482</v>
      </c>
      <c r="C82" s="315"/>
      <c r="D82" s="316">
        <v>0</v>
      </c>
      <c r="E82" s="317">
        <v>0</v>
      </c>
      <c r="F82" s="318">
        <v>0</v>
      </c>
      <c r="G82" s="319">
        <v>0</v>
      </c>
      <c r="H82" s="318">
        <v>0</v>
      </c>
      <c r="I82" s="326">
        <v>0</v>
      </c>
    </row>
    <row r="83" spans="2:9" x14ac:dyDescent="0.2">
      <c r="B83" s="314" t="s">
        <v>483</v>
      </c>
      <c r="C83" s="315"/>
      <c r="D83" s="316">
        <v>0</v>
      </c>
      <c r="E83" s="317">
        <v>0</v>
      </c>
      <c r="F83" s="318">
        <v>0</v>
      </c>
      <c r="G83" s="319">
        <v>0</v>
      </c>
      <c r="H83" s="318">
        <v>0</v>
      </c>
      <c r="I83" s="326">
        <v>0</v>
      </c>
    </row>
    <row r="84" spans="2:9" x14ac:dyDescent="0.2">
      <c r="B84" s="314" t="s">
        <v>484</v>
      </c>
      <c r="C84" s="315"/>
      <c r="D84" s="316">
        <v>0</v>
      </c>
      <c r="E84" s="317">
        <v>0</v>
      </c>
      <c r="F84" s="318">
        <v>0</v>
      </c>
      <c r="G84" s="319">
        <v>0</v>
      </c>
      <c r="H84" s="318">
        <v>0</v>
      </c>
      <c r="I84" s="326">
        <v>0</v>
      </c>
    </row>
    <row r="85" spans="2:9" x14ac:dyDescent="0.2">
      <c r="B85" s="314" t="s">
        <v>485</v>
      </c>
      <c r="C85" s="315"/>
      <c r="D85" s="316">
        <v>0</v>
      </c>
      <c r="E85" s="317">
        <v>0</v>
      </c>
      <c r="F85" s="318">
        <v>0</v>
      </c>
      <c r="G85" s="319">
        <v>0</v>
      </c>
      <c r="H85" s="318">
        <v>0</v>
      </c>
      <c r="I85" s="326">
        <v>0</v>
      </c>
    </row>
    <row r="86" spans="2:9" x14ac:dyDescent="0.2">
      <c r="B86" s="339"/>
      <c r="C86" s="340"/>
      <c r="D86" s="341"/>
      <c r="E86" s="342"/>
      <c r="F86" s="343"/>
      <c r="G86" s="344"/>
      <c r="H86" s="343"/>
      <c r="I86" s="345"/>
    </row>
    <row r="87" spans="2:9" x14ac:dyDescent="0.2">
      <c r="B87" s="346"/>
      <c r="C87" s="346"/>
      <c r="D87" s="347"/>
      <c r="E87" s="348"/>
      <c r="F87" s="348"/>
      <c r="G87" s="348"/>
      <c r="H87" s="348"/>
      <c r="I87" s="348"/>
    </row>
    <row r="88" spans="2:9" x14ac:dyDescent="0.2">
      <c r="B88" s="349"/>
      <c r="C88" s="349"/>
      <c r="D88" s="350"/>
      <c r="E88" s="350"/>
      <c r="F88" s="350"/>
      <c r="G88" s="350"/>
      <c r="H88" s="350"/>
      <c r="I88" s="350"/>
    </row>
    <row r="89" spans="2:9" x14ac:dyDescent="0.2">
      <c r="B89" s="349"/>
      <c r="C89" s="349"/>
      <c r="D89" s="350"/>
      <c r="E89" s="350"/>
      <c r="F89" s="350"/>
      <c r="G89" s="350"/>
      <c r="H89" s="350"/>
      <c r="I89" s="350"/>
    </row>
    <row r="90" spans="2:9" x14ac:dyDescent="0.2">
      <c r="B90" s="324"/>
      <c r="C90" s="324"/>
      <c r="D90" s="351"/>
      <c r="E90" s="351"/>
      <c r="F90" s="351"/>
      <c r="G90" s="351"/>
      <c r="H90" s="351"/>
      <c r="I90" s="351"/>
    </row>
    <row r="91" spans="2:9" x14ac:dyDescent="0.2">
      <c r="B91" s="654"/>
      <c r="C91" s="654"/>
      <c r="D91" s="654"/>
      <c r="E91" s="654"/>
      <c r="F91" s="654"/>
      <c r="G91" s="654"/>
      <c r="H91" s="654"/>
      <c r="I91" s="654"/>
    </row>
    <row r="92" spans="2:9" x14ac:dyDescent="0.2">
      <c r="B92" s="655" t="s">
        <v>410</v>
      </c>
      <c r="C92" s="655"/>
      <c r="D92" s="655"/>
      <c r="E92" s="655"/>
      <c r="F92" s="655"/>
      <c r="G92" s="655"/>
      <c r="H92" s="655"/>
      <c r="I92" s="655"/>
    </row>
    <row r="93" spans="2:9" x14ac:dyDescent="0.2">
      <c r="B93" s="655" t="s">
        <v>5</v>
      </c>
      <c r="C93" s="655"/>
      <c r="D93" s="655"/>
      <c r="E93" s="655"/>
      <c r="F93" s="655"/>
      <c r="G93" s="655"/>
      <c r="H93" s="655"/>
      <c r="I93" s="655"/>
    </row>
    <row r="94" spans="2:9" x14ac:dyDescent="0.2">
      <c r="B94" s="655" t="s">
        <v>144</v>
      </c>
      <c r="C94" s="655"/>
      <c r="D94" s="655"/>
      <c r="E94" s="655"/>
      <c r="F94" s="655"/>
      <c r="G94" s="655"/>
      <c r="H94" s="655"/>
      <c r="I94" s="655"/>
    </row>
    <row r="95" spans="2:9" x14ac:dyDescent="0.2">
      <c r="B95" s="655" t="s">
        <v>17</v>
      </c>
      <c r="C95" s="655"/>
      <c r="D95" s="655"/>
      <c r="E95" s="655"/>
      <c r="F95" s="655"/>
      <c r="G95" s="655"/>
      <c r="H95" s="655"/>
      <c r="I95" s="655"/>
    </row>
    <row r="96" spans="2:9" x14ac:dyDescent="0.2">
      <c r="B96" s="352"/>
      <c r="C96" s="352"/>
      <c r="D96" s="352"/>
      <c r="E96" s="352"/>
      <c r="F96" s="352"/>
      <c r="G96" s="352"/>
      <c r="H96" s="352"/>
      <c r="I96" s="352"/>
    </row>
    <row r="97" spans="1:10" x14ac:dyDescent="0.2">
      <c r="B97" s="353" t="s">
        <v>18</v>
      </c>
      <c r="C97" s="656" t="s">
        <v>411</v>
      </c>
      <c r="D97" s="656"/>
      <c r="E97" s="656"/>
      <c r="F97" s="656"/>
      <c r="G97" s="656"/>
      <c r="H97" s="656"/>
      <c r="I97" s="352"/>
    </row>
    <row r="98" spans="1:10" x14ac:dyDescent="0.2">
      <c r="B98" s="315"/>
      <c r="C98" s="315"/>
      <c r="D98" s="354"/>
      <c r="E98" s="354"/>
      <c r="F98" s="354"/>
      <c r="G98" s="354"/>
      <c r="H98" s="354"/>
      <c r="I98" s="354"/>
    </row>
    <row r="99" spans="1:10" x14ac:dyDescent="0.2">
      <c r="B99" s="657" t="s">
        <v>305</v>
      </c>
      <c r="C99" s="658"/>
      <c r="D99" s="661" t="s">
        <v>7</v>
      </c>
      <c r="E99" s="662"/>
      <c r="F99" s="662"/>
      <c r="G99" s="662"/>
      <c r="H99" s="662"/>
      <c r="I99" s="663" t="s">
        <v>8</v>
      </c>
    </row>
    <row r="100" spans="1:10" ht="24" x14ac:dyDescent="0.2">
      <c r="B100" s="659"/>
      <c r="C100" s="660"/>
      <c r="D100" s="355" t="s">
        <v>412</v>
      </c>
      <c r="E100" s="355" t="s">
        <v>9</v>
      </c>
      <c r="F100" s="356" t="s">
        <v>2</v>
      </c>
      <c r="G100" s="357" t="s">
        <v>3</v>
      </c>
      <c r="H100" s="357" t="s">
        <v>10</v>
      </c>
      <c r="I100" s="664"/>
    </row>
    <row r="101" spans="1:10" x14ac:dyDescent="0.2">
      <c r="B101" s="314"/>
      <c r="C101" s="315"/>
      <c r="D101" s="358"/>
      <c r="E101" s="358"/>
      <c r="F101" s="359"/>
      <c r="G101" s="360"/>
      <c r="H101" s="360"/>
      <c r="I101" s="361"/>
    </row>
    <row r="102" spans="1:10" x14ac:dyDescent="0.2">
      <c r="B102" s="323" t="s">
        <v>486</v>
      </c>
      <c r="C102" s="324"/>
      <c r="D102" s="335">
        <v>0</v>
      </c>
      <c r="E102" s="335">
        <f>E111+E121+E131+E141</f>
        <v>16199608.699999999</v>
      </c>
      <c r="F102" s="335">
        <f t="shared" ref="F102:I102" si="10">F111+F121+F131+F141</f>
        <v>16199608.699999999</v>
      </c>
      <c r="G102" s="335">
        <f t="shared" si="10"/>
        <v>10865711.35</v>
      </c>
      <c r="H102" s="335">
        <f t="shared" si="10"/>
        <v>10865711.35</v>
      </c>
      <c r="I102" s="362">
        <f t="shared" si="10"/>
        <v>5333897.3499999996</v>
      </c>
    </row>
    <row r="103" spans="1:10" s="325" customFormat="1" x14ac:dyDescent="0.2">
      <c r="A103" s="309"/>
      <c r="B103" s="652" t="s">
        <v>414</v>
      </c>
      <c r="C103" s="653"/>
      <c r="D103" s="335">
        <v>0</v>
      </c>
      <c r="E103" s="335">
        <v>0</v>
      </c>
      <c r="F103" s="362">
        <v>0</v>
      </c>
      <c r="G103" s="362">
        <v>0</v>
      </c>
      <c r="H103" s="362">
        <v>0</v>
      </c>
      <c r="I103" s="363">
        <v>0</v>
      </c>
      <c r="J103" s="309"/>
    </row>
    <row r="104" spans="1:10" x14ac:dyDescent="0.2">
      <c r="B104" s="314" t="s">
        <v>415</v>
      </c>
      <c r="C104" s="315"/>
      <c r="D104" s="316">
        <v>0</v>
      </c>
      <c r="E104" s="316">
        <v>0</v>
      </c>
      <c r="F104" s="364">
        <v>0</v>
      </c>
      <c r="G104" s="364">
        <v>0</v>
      </c>
      <c r="H104" s="364">
        <v>0</v>
      </c>
      <c r="I104" s="365">
        <f t="shared" ref="I104:I149" si="11">F104-G104</f>
        <v>0</v>
      </c>
    </row>
    <row r="105" spans="1:10" x14ac:dyDescent="0.2">
      <c r="B105" s="314" t="s">
        <v>416</v>
      </c>
      <c r="C105" s="315"/>
      <c r="D105" s="316">
        <v>0</v>
      </c>
      <c r="E105" s="316">
        <v>0</v>
      </c>
      <c r="F105" s="364">
        <v>0</v>
      </c>
      <c r="G105" s="364">
        <v>0</v>
      </c>
      <c r="H105" s="364">
        <v>0</v>
      </c>
      <c r="I105" s="365">
        <f t="shared" si="11"/>
        <v>0</v>
      </c>
    </row>
    <row r="106" spans="1:10" x14ac:dyDescent="0.2">
      <c r="B106" s="314" t="s">
        <v>417</v>
      </c>
      <c r="C106" s="315"/>
      <c r="D106" s="316">
        <v>0</v>
      </c>
      <c r="E106" s="316">
        <v>0</v>
      </c>
      <c r="F106" s="364">
        <v>0</v>
      </c>
      <c r="G106" s="364">
        <v>0</v>
      </c>
      <c r="H106" s="364">
        <v>0</v>
      </c>
      <c r="I106" s="365">
        <f t="shared" si="11"/>
        <v>0</v>
      </c>
    </row>
    <row r="107" spans="1:10" x14ac:dyDescent="0.2">
      <c r="B107" s="314" t="s">
        <v>418</v>
      </c>
      <c r="C107" s="315"/>
      <c r="D107" s="316">
        <v>0</v>
      </c>
      <c r="E107" s="316">
        <v>0</v>
      </c>
      <c r="F107" s="364">
        <v>0</v>
      </c>
      <c r="G107" s="364">
        <v>0</v>
      </c>
      <c r="H107" s="364">
        <v>0</v>
      </c>
      <c r="I107" s="365">
        <f t="shared" si="11"/>
        <v>0</v>
      </c>
    </row>
    <row r="108" spans="1:10" x14ac:dyDescent="0.2">
      <c r="B108" s="314" t="s">
        <v>419</v>
      </c>
      <c r="C108" s="315"/>
      <c r="D108" s="316">
        <v>0</v>
      </c>
      <c r="E108" s="316">
        <v>0</v>
      </c>
      <c r="F108" s="364">
        <v>0</v>
      </c>
      <c r="G108" s="364">
        <v>0</v>
      </c>
      <c r="H108" s="364">
        <v>0</v>
      </c>
      <c r="I108" s="365">
        <f t="shared" si="11"/>
        <v>0</v>
      </c>
    </row>
    <row r="109" spans="1:10" x14ac:dyDescent="0.2">
      <c r="B109" s="321" t="s">
        <v>420</v>
      </c>
      <c r="C109" s="322"/>
      <c r="D109" s="316">
        <v>0</v>
      </c>
      <c r="E109" s="316">
        <v>0</v>
      </c>
      <c r="F109" s="364">
        <v>0</v>
      </c>
      <c r="G109" s="364">
        <v>0</v>
      </c>
      <c r="H109" s="364">
        <v>0</v>
      </c>
      <c r="I109" s="365">
        <f t="shared" si="11"/>
        <v>0</v>
      </c>
    </row>
    <row r="110" spans="1:10" x14ac:dyDescent="0.2">
      <c r="B110" s="314" t="s">
        <v>421</v>
      </c>
      <c r="C110" s="315"/>
      <c r="D110" s="316">
        <v>0</v>
      </c>
      <c r="E110" s="316">
        <v>0</v>
      </c>
      <c r="F110" s="364">
        <v>0</v>
      </c>
      <c r="G110" s="364">
        <v>0</v>
      </c>
      <c r="H110" s="364">
        <v>0</v>
      </c>
      <c r="I110" s="365">
        <f t="shared" si="11"/>
        <v>0</v>
      </c>
    </row>
    <row r="111" spans="1:10" s="325" customFormat="1" x14ac:dyDescent="0.2">
      <c r="A111" s="309"/>
      <c r="B111" s="650" t="s">
        <v>422</v>
      </c>
      <c r="C111" s="651"/>
      <c r="D111" s="335">
        <v>0</v>
      </c>
      <c r="E111" s="335">
        <f>SUM(E112:E120)</f>
        <v>983055.93</v>
      </c>
      <c r="F111" s="362">
        <f>SUM(F112:F120)</f>
        <v>983055.93</v>
      </c>
      <c r="G111" s="362">
        <f>SUM(G112:G120)</f>
        <v>968376.49</v>
      </c>
      <c r="H111" s="362">
        <f>SUM(H112:H120)</f>
        <v>968376.49</v>
      </c>
      <c r="I111" s="362">
        <f>SUM(I112:I120)</f>
        <v>14679.440000000002</v>
      </c>
      <c r="J111" s="309"/>
    </row>
    <row r="112" spans="1:10" x14ac:dyDescent="0.2">
      <c r="B112" s="646" t="s">
        <v>423</v>
      </c>
      <c r="C112" s="647"/>
      <c r="D112" s="316">
        <v>0</v>
      </c>
      <c r="E112" s="316">
        <v>289069.99</v>
      </c>
      <c r="F112" s="364">
        <f>SUM(D112:E112)</f>
        <v>289069.99</v>
      </c>
      <c r="G112" s="364">
        <v>289069.99</v>
      </c>
      <c r="H112" s="364">
        <f>SUM(G112)</f>
        <v>289069.99</v>
      </c>
      <c r="I112" s="365">
        <f t="shared" si="11"/>
        <v>0</v>
      </c>
    </row>
    <row r="113" spans="1:10" x14ac:dyDescent="0.2">
      <c r="B113" s="321" t="s">
        <v>424</v>
      </c>
      <c r="C113" s="322"/>
      <c r="D113" s="316">
        <v>0</v>
      </c>
      <c r="E113" s="316">
        <v>4226.43</v>
      </c>
      <c r="F113" s="364">
        <f t="shared" ref="F113:F150" si="12">SUM(D113:E113)</f>
        <v>4226.43</v>
      </c>
      <c r="G113" s="364">
        <v>4226.43</v>
      </c>
      <c r="H113" s="364">
        <f t="shared" ref="H113:H150" si="13">SUM(G113)</f>
        <v>4226.43</v>
      </c>
      <c r="I113" s="365">
        <f t="shared" si="11"/>
        <v>0</v>
      </c>
    </row>
    <row r="114" spans="1:10" x14ac:dyDescent="0.2">
      <c r="B114" s="646" t="s">
        <v>487</v>
      </c>
      <c r="C114" s="647"/>
      <c r="D114" s="316">
        <v>0</v>
      </c>
      <c r="E114" s="316">
        <v>0</v>
      </c>
      <c r="F114" s="364">
        <f t="shared" si="12"/>
        <v>0</v>
      </c>
      <c r="G114" s="364">
        <v>0</v>
      </c>
      <c r="H114" s="364">
        <f t="shared" si="13"/>
        <v>0</v>
      </c>
      <c r="I114" s="365">
        <f t="shared" si="11"/>
        <v>0</v>
      </c>
    </row>
    <row r="115" spans="1:10" x14ac:dyDescent="0.2">
      <c r="B115" s="646" t="s">
        <v>426</v>
      </c>
      <c r="C115" s="647"/>
      <c r="D115" s="316">
        <v>0</v>
      </c>
      <c r="E115" s="316">
        <v>45000</v>
      </c>
      <c r="F115" s="364">
        <f t="shared" si="12"/>
        <v>45000</v>
      </c>
      <c r="G115" s="364">
        <v>45000</v>
      </c>
      <c r="H115" s="364">
        <f t="shared" si="13"/>
        <v>45000</v>
      </c>
      <c r="I115" s="365">
        <f t="shared" si="11"/>
        <v>0</v>
      </c>
    </row>
    <row r="116" spans="1:10" x14ac:dyDescent="0.2">
      <c r="B116" s="314" t="s">
        <v>427</v>
      </c>
      <c r="C116" s="315"/>
      <c r="D116" s="316">
        <v>0</v>
      </c>
      <c r="E116" s="316">
        <v>125401.23000000001</v>
      </c>
      <c r="F116" s="364">
        <f t="shared" si="12"/>
        <v>125401.23000000001</v>
      </c>
      <c r="G116" s="364">
        <v>110721.79000000001</v>
      </c>
      <c r="H116" s="364">
        <f t="shared" si="13"/>
        <v>110721.79000000001</v>
      </c>
      <c r="I116" s="365">
        <f t="shared" si="11"/>
        <v>14679.440000000002</v>
      </c>
    </row>
    <row r="117" spans="1:10" x14ac:dyDescent="0.2">
      <c r="B117" s="314" t="s">
        <v>428</v>
      </c>
      <c r="C117" s="315"/>
      <c r="D117" s="316">
        <v>0</v>
      </c>
      <c r="E117" s="316">
        <v>14050</v>
      </c>
      <c r="F117" s="364">
        <f t="shared" si="12"/>
        <v>14050</v>
      </c>
      <c r="G117" s="364">
        <v>14050</v>
      </c>
      <c r="H117" s="364">
        <f t="shared" si="13"/>
        <v>14050</v>
      </c>
      <c r="I117" s="365">
        <f t="shared" si="11"/>
        <v>0</v>
      </c>
    </row>
    <row r="118" spans="1:10" x14ac:dyDescent="0.2">
      <c r="B118" s="646" t="s">
        <v>429</v>
      </c>
      <c r="C118" s="647"/>
      <c r="D118" s="316">
        <v>0</v>
      </c>
      <c r="E118" s="316">
        <v>2876.8</v>
      </c>
      <c r="F118" s="364">
        <f t="shared" si="12"/>
        <v>2876.8</v>
      </c>
      <c r="G118" s="364">
        <v>2876.8</v>
      </c>
      <c r="H118" s="364">
        <f t="shared" si="13"/>
        <v>2876.8</v>
      </c>
      <c r="I118" s="365">
        <f t="shared" si="11"/>
        <v>0</v>
      </c>
    </row>
    <row r="119" spans="1:10" x14ac:dyDescent="0.2">
      <c r="B119" s="314" t="s">
        <v>430</v>
      </c>
      <c r="C119" s="315"/>
      <c r="D119" s="316">
        <v>0</v>
      </c>
      <c r="E119" s="316"/>
      <c r="F119" s="364">
        <f t="shared" si="12"/>
        <v>0</v>
      </c>
      <c r="G119" s="364"/>
      <c r="H119" s="364">
        <f t="shared" si="13"/>
        <v>0</v>
      </c>
      <c r="I119" s="365">
        <f t="shared" si="11"/>
        <v>0</v>
      </c>
    </row>
    <row r="120" spans="1:10" x14ac:dyDescent="0.2">
      <c r="B120" s="646" t="s">
        <v>431</v>
      </c>
      <c r="C120" s="647"/>
      <c r="D120" s="316">
        <v>0</v>
      </c>
      <c r="E120" s="316">
        <v>502431.48000000004</v>
      </c>
      <c r="F120" s="364">
        <f t="shared" si="12"/>
        <v>502431.48000000004</v>
      </c>
      <c r="G120" s="364">
        <v>502431.48000000004</v>
      </c>
      <c r="H120" s="364">
        <f t="shared" si="13"/>
        <v>502431.48000000004</v>
      </c>
      <c r="I120" s="365">
        <f t="shared" si="11"/>
        <v>0</v>
      </c>
    </row>
    <row r="121" spans="1:10" s="325" customFormat="1" x14ac:dyDescent="0.2">
      <c r="A121" s="309"/>
      <c r="B121" s="650" t="s">
        <v>432</v>
      </c>
      <c r="C121" s="651"/>
      <c r="D121" s="335">
        <v>0</v>
      </c>
      <c r="E121" s="335">
        <f>SUM(E122:E130)</f>
        <v>1516370.6099999999</v>
      </c>
      <c r="F121" s="362">
        <f>SUM(F122:F130)</f>
        <v>1516370.6099999999</v>
      </c>
      <c r="G121" s="362">
        <f>SUM(G122:G130)</f>
        <v>1512707.91</v>
      </c>
      <c r="H121" s="362">
        <f t="shared" ref="H121:I121" si="14">SUM(H122:H130)</f>
        <v>1512707.91</v>
      </c>
      <c r="I121" s="362">
        <f t="shared" si="14"/>
        <v>3662.6999999999985</v>
      </c>
      <c r="J121" s="309"/>
    </row>
    <row r="122" spans="1:10" x14ac:dyDescent="0.2">
      <c r="B122" s="321" t="s">
        <v>433</v>
      </c>
      <c r="C122" s="322"/>
      <c r="D122" s="316">
        <v>0</v>
      </c>
      <c r="E122" s="316"/>
      <c r="F122" s="364">
        <f t="shared" si="12"/>
        <v>0</v>
      </c>
      <c r="G122" s="364"/>
      <c r="H122" s="364">
        <f t="shared" si="13"/>
        <v>0</v>
      </c>
      <c r="I122" s="365">
        <f t="shared" si="11"/>
        <v>0</v>
      </c>
    </row>
    <row r="123" spans="1:10" x14ac:dyDescent="0.2">
      <c r="B123" s="314" t="s">
        <v>434</v>
      </c>
      <c r="C123" s="315"/>
      <c r="D123" s="316">
        <v>0</v>
      </c>
      <c r="E123" s="316">
        <v>452260</v>
      </c>
      <c r="F123" s="364">
        <f t="shared" si="12"/>
        <v>452260</v>
      </c>
      <c r="G123" s="364">
        <v>452260</v>
      </c>
      <c r="H123" s="364">
        <f t="shared" si="13"/>
        <v>452260</v>
      </c>
      <c r="I123" s="365">
        <f t="shared" si="11"/>
        <v>0</v>
      </c>
    </row>
    <row r="124" spans="1:10" x14ac:dyDescent="0.2">
      <c r="B124" s="646" t="s">
        <v>435</v>
      </c>
      <c r="C124" s="647"/>
      <c r="D124" s="316">
        <v>0</v>
      </c>
      <c r="E124" s="316">
        <v>552361</v>
      </c>
      <c r="F124" s="364">
        <f t="shared" si="12"/>
        <v>552361</v>
      </c>
      <c r="G124" s="364">
        <v>552361</v>
      </c>
      <c r="H124" s="364">
        <f t="shared" si="13"/>
        <v>552361</v>
      </c>
      <c r="I124" s="365">
        <f t="shared" si="11"/>
        <v>0</v>
      </c>
    </row>
    <row r="125" spans="1:10" x14ac:dyDescent="0.2">
      <c r="B125" s="646" t="s">
        <v>436</v>
      </c>
      <c r="C125" s="647"/>
      <c r="D125" s="316">
        <v>0</v>
      </c>
      <c r="E125" s="316">
        <v>2707.69</v>
      </c>
      <c r="F125" s="364">
        <f t="shared" si="12"/>
        <v>2707.69</v>
      </c>
      <c r="G125" s="364">
        <v>0</v>
      </c>
      <c r="H125" s="364">
        <f t="shared" si="13"/>
        <v>0</v>
      </c>
      <c r="I125" s="365">
        <f t="shared" si="11"/>
        <v>2707.69</v>
      </c>
    </row>
    <row r="126" spans="1:10" x14ac:dyDescent="0.2">
      <c r="B126" s="646" t="s">
        <v>437</v>
      </c>
      <c r="C126" s="647"/>
      <c r="D126" s="316">
        <v>0</v>
      </c>
      <c r="E126" s="316">
        <v>474135.75</v>
      </c>
      <c r="F126" s="364">
        <f t="shared" si="12"/>
        <v>474135.75</v>
      </c>
      <c r="G126" s="364">
        <v>474135.75</v>
      </c>
      <c r="H126" s="364">
        <f t="shared" si="13"/>
        <v>474135.75</v>
      </c>
      <c r="I126" s="365">
        <f t="shared" si="11"/>
        <v>0</v>
      </c>
    </row>
    <row r="127" spans="1:10" x14ac:dyDescent="0.2">
      <c r="B127" s="314" t="s">
        <v>438</v>
      </c>
      <c r="C127" s="315"/>
      <c r="D127" s="316">
        <v>0</v>
      </c>
      <c r="E127" s="316">
        <v>394.4</v>
      </c>
      <c r="F127" s="364">
        <f t="shared" si="12"/>
        <v>394.4</v>
      </c>
      <c r="G127" s="364">
        <v>394.4</v>
      </c>
      <c r="H127" s="364">
        <f t="shared" si="13"/>
        <v>394.4</v>
      </c>
      <c r="I127" s="365">
        <f t="shared" si="11"/>
        <v>0</v>
      </c>
    </row>
    <row r="128" spans="1:10" x14ac:dyDescent="0.2">
      <c r="B128" s="314" t="s">
        <v>439</v>
      </c>
      <c r="C128" s="315"/>
      <c r="D128" s="316">
        <v>0</v>
      </c>
      <c r="E128" s="316">
        <v>23936.77</v>
      </c>
      <c r="F128" s="364">
        <f t="shared" si="12"/>
        <v>23936.77</v>
      </c>
      <c r="G128" s="364">
        <v>22981.760000000002</v>
      </c>
      <c r="H128" s="364">
        <f t="shared" si="13"/>
        <v>22981.760000000002</v>
      </c>
      <c r="I128" s="365">
        <f t="shared" si="11"/>
        <v>955.0099999999984</v>
      </c>
    </row>
    <row r="129" spans="1:10" x14ac:dyDescent="0.2">
      <c r="B129" s="314" t="s">
        <v>440</v>
      </c>
      <c r="C129" s="315"/>
      <c r="D129" s="316">
        <v>0</v>
      </c>
      <c r="E129" s="316">
        <v>10575</v>
      </c>
      <c r="F129" s="364">
        <f t="shared" si="12"/>
        <v>10575</v>
      </c>
      <c r="G129" s="364">
        <v>10575</v>
      </c>
      <c r="H129" s="364">
        <f t="shared" si="13"/>
        <v>10575</v>
      </c>
      <c r="I129" s="365">
        <f t="shared" si="11"/>
        <v>0</v>
      </c>
    </row>
    <row r="130" spans="1:10" x14ac:dyDescent="0.2">
      <c r="B130" s="314" t="s">
        <v>441</v>
      </c>
      <c r="C130" s="315"/>
      <c r="D130" s="316">
        <v>0</v>
      </c>
      <c r="E130" s="316">
        <v>0</v>
      </c>
      <c r="F130" s="364">
        <f t="shared" si="12"/>
        <v>0</v>
      </c>
      <c r="G130" s="364">
        <v>0</v>
      </c>
      <c r="H130" s="364">
        <f t="shared" si="13"/>
        <v>0</v>
      </c>
      <c r="I130" s="365">
        <f t="shared" si="11"/>
        <v>0</v>
      </c>
    </row>
    <row r="131" spans="1:10" s="325" customFormat="1" ht="24" customHeight="1" x14ac:dyDescent="0.2">
      <c r="A131" s="309"/>
      <c r="B131" s="650" t="s">
        <v>488</v>
      </c>
      <c r="C131" s="651"/>
      <c r="D131" s="366">
        <v>0</v>
      </c>
      <c r="E131" s="366">
        <f>SUM(E132:E140)</f>
        <v>907709.33</v>
      </c>
      <c r="F131" s="366">
        <f t="shared" ref="F131:I131" si="15">SUM(F132:F140)</f>
        <v>907709.33</v>
      </c>
      <c r="G131" s="366">
        <f t="shared" si="15"/>
        <v>447722</v>
      </c>
      <c r="H131" s="366">
        <f t="shared" si="15"/>
        <v>447722</v>
      </c>
      <c r="I131" s="366">
        <f t="shared" si="15"/>
        <v>459987.32999999996</v>
      </c>
      <c r="J131" s="367"/>
    </row>
    <row r="132" spans="1:10" x14ac:dyDescent="0.2">
      <c r="B132" s="646" t="s">
        <v>443</v>
      </c>
      <c r="C132" s="647"/>
      <c r="D132" s="316">
        <v>0</v>
      </c>
      <c r="E132" s="316">
        <v>0</v>
      </c>
      <c r="F132" s="364">
        <f t="shared" si="12"/>
        <v>0</v>
      </c>
      <c r="G132" s="364">
        <v>0</v>
      </c>
      <c r="H132" s="364">
        <f t="shared" si="13"/>
        <v>0</v>
      </c>
      <c r="I132" s="365">
        <f t="shared" si="11"/>
        <v>0</v>
      </c>
    </row>
    <row r="133" spans="1:10" x14ac:dyDescent="0.2">
      <c r="B133" s="314" t="s">
        <v>444</v>
      </c>
      <c r="C133" s="315"/>
      <c r="D133" s="316">
        <v>0</v>
      </c>
      <c r="E133" s="316">
        <v>0</v>
      </c>
      <c r="F133" s="364">
        <f t="shared" si="12"/>
        <v>0</v>
      </c>
      <c r="G133" s="364">
        <v>0</v>
      </c>
      <c r="H133" s="364">
        <f t="shared" si="13"/>
        <v>0</v>
      </c>
      <c r="I133" s="365">
        <f t="shared" si="11"/>
        <v>0</v>
      </c>
    </row>
    <row r="134" spans="1:10" x14ac:dyDescent="0.2">
      <c r="B134" s="314" t="s">
        <v>445</v>
      </c>
      <c r="C134" s="315"/>
      <c r="D134" s="316">
        <v>0</v>
      </c>
      <c r="E134" s="316">
        <v>0</v>
      </c>
      <c r="F134" s="364">
        <f t="shared" si="12"/>
        <v>0</v>
      </c>
      <c r="G134" s="364">
        <v>0</v>
      </c>
      <c r="H134" s="364">
        <f t="shared" si="13"/>
        <v>0</v>
      </c>
      <c r="I134" s="365">
        <f t="shared" si="11"/>
        <v>0</v>
      </c>
    </row>
    <row r="135" spans="1:10" x14ac:dyDescent="0.2">
      <c r="B135" s="314" t="s">
        <v>446</v>
      </c>
      <c r="C135" s="315"/>
      <c r="D135" s="316">
        <v>0</v>
      </c>
      <c r="E135" s="316">
        <v>907709.33</v>
      </c>
      <c r="F135" s="364">
        <f t="shared" si="12"/>
        <v>907709.33</v>
      </c>
      <c r="G135" s="364">
        <v>447722</v>
      </c>
      <c r="H135" s="364">
        <f t="shared" si="13"/>
        <v>447722</v>
      </c>
      <c r="I135" s="365">
        <f t="shared" si="11"/>
        <v>459987.32999999996</v>
      </c>
    </row>
    <row r="136" spans="1:10" x14ac:dyDescent="0.2">
      <c r="B136" s="314" t="s">
        <v>447</v>
      </c>
      <c r="C136" s="315"/>
      <c r="D136" s="316">
        <v>0</v>
      </c>
      <c r="E136" s="316">
        <v>0</v>
      </c>
      <c r="F136" s="364">
        <f t="shared" si="12"/>
        <v>0</v>
      </c>
      <c r="G136" s="364">
        <v>0</v>
      </c>
      <c r="H136" s="364">
        <f t="shared" si="13"/>
        <v>0</v>
      </c>
      <c r="I136" s="365">
        <f t="shared" si="11"/>
        <v>0</v>
      </c>
    </row>
    <row r="137" spans="1:10" x14ac:dyDescent="0.2">
      <c r="B137" s="646" t="s">
        <v>448</v>
      </c>
      <c r="C137" s="647"/>
      <c r="D137" s="316">
        <v>0</v>
      </c>
      <c r="E137" s="316">
        <v>0</v>
      </c>
      <c r="F137" s="364">
        <f t="shared" si="12"/>
        <v>0</v>
      </c>
      <c r="G137" s="364">
        <v>0</v>
      </c>
      <c r="H137" s="364">
        <f t="shared" si="13"/>
        <v>0</v>
      </c>
      <c r="I137" s="365">
        <f t="shared" si="11"/>
        <v>0</v>
      </c>
    </row>
    <row r="138" spans="1:10" x14ac:dyDescent="0.2">
      <c r="B138" s="314" t="s">
        <v>449</v>
      </c>
      <c r="C138" s="315"/>
      <c r="D138" s="316">
        <v>0</v>
      </c>
      <c r="E138" s="316">
        <v>0</v>
      </c>
      <c r="F138" s="364">
        <f t="shared" si="12"/>
        <v>0</v>
      </c>
      <c r="G138" s="364">
        <v>0</v>
      </c>
      <c r="H138" s="364">
        <f t="shared" si="13"/>
        <v>0</v>
      </c>
      <c r="I138" s="365">
        <f t="shared" si="11"/>
        <v>0</v>
      </c>
    </row>
    <row r="139" spans="1:10" x14ac:dyDescent="0.2">
      <c r="B139" s="314" t="s">
        <v>450</v>
      </c>
      <c r="C139" s="315"/>
      <c r="D139" s="316">
        <v>0</v>
      </c>
      <c r="E139" s="316">
        <v>0</v>
      </c>
      <c r="F139" s="364">
        <f t="shared" si="12"/>
        <v>0</v>
      </c>
      <c r="G139" s="364">
        <v>0</v>
      </c>
      <c r="H139" s="364">
        <f t="shared" si="13"/>
        <v>0</v>
      </c>
      <c r="I139" s="365">
        <f t="shared" si="11"/>
        <v>0</v>
      </c>
    </row>
    <row r="140" spans="1:10" x14ac:dyDescent="0.2">
      <c r="B140" s="314" t="s">
        <v>489</v>
      </c>
      <c r="C140" s="315"/>
      <c r="D140" s="316">
        <v>0</v>
      </c>
      <c r="E140" s="316">
        <v>0</v>
      </c>
      <c r="F140" s="364">
        <f t="shared" si="12"/>
        <v>0</v>
      </c>
      <c r="G140" s="364">
        <v>0</v>
      </c>
      <c r="H140" s="364">
        <f t="shared" si="13"/>
        <v>0</v>
      </c>
      <c r="I140" s="365">
        <f t="shared" si="11"/>
        <v>0</v>
      </c>
    </row>
    <row r="141" spans="1:10" s="325" customFormat="1" x14ac:dyDescent="0.2">
      <c r="A141" s="309"/>
      <c r="B141" s="323" t="s">
        <v>490</v>
      </c>
      <c r="C141" s="324"/>
      <c r="D141" s="327">
        <v>0</v>
      </c>
      <c r="E141" s="327">
        <f>SUM(E142:E150)</f>
        <v>12792472.83</v>
      </c>
      <c r="F141" s="366">
        <f t="shared" ref="F141:I141" si="16">SUM(F142:F150)</f>
        <v>12792472.83</v>
      </c>
      <c r="G141" s="366">
        <f t="shared" si="16"/>
        <v>7936904.9500000002</v>
      </c>
      <c r="H141" s="327">
        <f t="shared" si="16"/>
        <v>7936904.9500000002</v>
      </c>
      <c r="I141" s="366">
        <f t="shared" si="16"/>
        <v>4855567.88</v>
      </c>
      <c r="J141" s="309"/>
    </row>
    <row r="142" spans="1:10" x14ac:dyDescent="0.2">
      <c r="B142" s="314" t="s">
        <v>453</v>
      </c>
      <c r="C142" s="315"/>
      <c r="D142" s="316">
        <v>0</v>
      </c>
      <c r="E142" s="316">
        <v>4941955.2699999996</v>
      </c>
      <c r="F142" s="364">
        <f t="shared" si="12"/>
        <v>4941955.2699999996</v>
      </c>
      <c r="G142" s="364">
        <v>4480576.2</v>
      </c>
      <c r="H142" s="364">
        <f t="shared" si="13"/>
        <v>4480576.2</v>
      </c>
      <c r="I142" s="365">
        <f t="shared" si="11"/>
        <v>461379.06999999937</v>
      </c>
    </row>
    <row r="143" spans="1:10" x14ac:dyDescent="0.2">
      <c r="B143" s="314" t="s">
        <v>454</v>
      </c>
      <c r="C143" s="315"/>
      <c r="D143" s="316">
        <v>0</v>
      </c>
      <c r="E143" s="316"/>
      <c r="F143" s="364">
        <f t="shared" si="12"/>
        <v>0</v>
      </c>
      <c r="G143" s="364">
        <v>0</v>
      </c>
      <c r="H143" s="364">
        <f t="shared" si="13"/>
        <v>0</v>
      </c>
      <c r="I143" s="365">
        <f t="shared" si="11"/>
        <v>0</v>
      </c>
    </row>
    <row r="144" spans="1:10" x14ac:dyDescent="0.2">
      <c r="B144" s="314" t="s">
        <v>455</v>
      </c>
      <c r="C144" s="315"/>
      <c r="D144" s="316">
        <v>0</v>
      </c>
      <c r="E144" s="316"/>
      <c r="F144" s="364">
        <f t="shared" si="12"/>
        <v>0</v>
      </c>
      <c r="G144" s="364">
        <v>0</v>
      </c>
      <c r="H144" s="364">
        <f t="shared" si="13"/>
        <v>0</v>
      </c>
      <c r="I144" s="365">
        <f t="shared" si="11"/>
        <v>0</v>
      </c>
    </row>
    <row r="145" spans="1:10" x14ac:dyDescent="0.2">
      <c r="B145" s="314" t="s">
        <v>456</v>
      </c>
      <c r="C145" s="315"/>
      <c r="D145" s="316">
        <v>0</v>
      </c>
      <c r="E145" s="316"/>
      <c r="F145" s="364">
        <f t="shared" si="12"/>
        <v>0</v>
      </c>
      <c r="G145" s="364">
        <v>0</v>
      </c>
      <c r="H145" s="364">
        <f t="shared" si="13"/>
        <v>0</v>
      </c>
      <c r="I145" s="365">
        <f t="shared" si="11"/>
        <v>0</v>
      </c>
    </row>
    <row r="146" spans="1:10" x14ac:dyDescent="0.2">
      <c r="B146" s="314" t="s">
        <v>457</v>
      </c>
      <c r="C146" s="315"/>
      <c r="D146" s="316">
        <v>0</v>
      </c>
      <c r="E146" s="316"/>
      <c r="F146" s="364">
        <f t="shared" si="12"/>
        <v>0</v>
      </c>
      <c r="G146" s="364">
        <v>0</v>
      </c>
      <c r="H146" s="364">
        <f t="shared" si="13"/>
        <v>0</v>
      </c>
      <c r="I146" s="365">
        <f t="shared" si="11"/>
        <v>0</v>
      </c>
    </row>
    <row r="147" spans="1:10" x14ac:dyDescent="0.2">
      <c r="B147" s="646" t="s">
        <v>491</v>
      </c>
      <c r="C147" s="647"/>
      <c r="D147" s="316">
        <v>0</v>
      </c>
      <c r="E147" s="316">
        <v>7850517.5600000005</v>
      </c>
      <c r="F147" s="364">
        <f t="shared" si="12"/>
        <v>7850517.5600000005</v>
      </c>
      <c r="G147" s="364">
        <v>3456328.75</v>
      </c>
      <c r="H147" s="364">
        <f t="shared" si="13"/>
        <v>3456328.75</v>
      </c>
      <c r="I147" s="365">
        <f t="shared" si="11"/>
        <v>4394188.8100000005</v>
      </c>
    </row>
    <row r="148" spans="1:10" x14ac:dyDescent="0.2">
      <c r="B148" s="314" t="s">
        <v>459</v>
      </c>
      <c r="C148" s="315"/>
      <c r="D148" s="316">
        <v>0</v>
      </c>
      <c r="E148" s="316"/>
      <c r="F148" s="364">
        <f t="shared" si="12"/>
        <v>0</v>
      </c>
      <c r="G148" s="364">
        <v>0</v>
      </c>
      <c r="H148" s="364">
        <f t="shared" si="13"/>
        <v>0</v>
      </c>
      <c r="I148" s="365">
        <f t="shared" si="11"/>
        <v>0</v>
      </c>
    </row>
    <row r="149" spans="1:10" x14ac:dyDescent="0.2">
      <c r="B149" s="314" t="s">
        <v>460</v>
      </c>
      <c r="C149" s="315"/>
      <c r="D149" s="316">
        <v>0</v>
      </c>
      <c r="E149" s="316"/>
      <c r="F149" s="364">
        <f t="shared" si="12"/>
        <v>0</v>
      </c>
      <c r="G149" s="364">
        <v>0</v>
      </c>
      <c r="H149" s="364">
        <f t="shared" si="13"/>
        <v>0</v>
      </c>
      <c r="I149" s="365">
        <f t="shared" si="11"/>
        <v>0</v>
      </c>
    </row>
    <row r="150" spans="1:10" x14ac:dyDescent="0.2">
      <c r="B150" s="321" t="s">
        <v>461</v>
      </c>
      <c r="C150" s="322"/>
      <c r="D150" s="316">
        <v>0</v>
      </c>
      <c r="E150" s="316"/>
      <c r="F150" s="364">
        <f t="shared" si="12"/>
        <v>0</v>
      </c>
      <c r="G150" s="364">
        <v>0</v>
      </c>
      <c r="H150" s="364">
        <f t="shared" si="13"/>
        <v>0</v>
      </c>
      <c r="I150" s="368"/>
    </row>
    <row r="151" spans="1:10" s="325" customFormat="1" x14ac:dyDescent="0.2">
      <c r="A151" s="309"/>
      <c r="B151" s="369" t="s">
        <v>462</v>
      </c>
      <c r="C151" s="370"/>
      <c r="D151" s="371">
        <v>0</v>
      </c>
      <c r="E151" s="371">
        <v>0</v>
      </c>
      <c r="F151" s="372">
        <v>0</v>
      </c>
      <c r="G151" s="372">
        <v>0</v>
      </c>
      <c r="H151" s="372">
        <v>0</v>
      </c>
      <c r="I151" s="373">
        <v>0</v>
      </c>
      <c r="J151" s="309"/>
    </row>
    <row r="152" spans="1:10" x14ac:dyDescent="0.2">
      <c r="B152" s="646" t="s">
        <v>463</v>
      </c>
      <c r="C152" s="647"/>
      <c r="D152" s="316">
        <v>0</v>
      </c>
      <c r="E152" s="316">
        <v>0</v>
      </c>
      <c r="F152" s="364">
        <v>0</v>
      </c>
      <c r="G152" s="364">
        <v>0</v>
      </c>
      <c r="H152" s="364">
        <v>0</v>
      </c>
      <c r="I152" s="368">
        <v>0</v>
      </c>
    </row>
    <row r="153" spans="1:10" x14ac:dyDescent="0.2">
      <c r="B153" s="646" t="s">
        <v>464</v>
      </c>
      <c r="C153" s="647"/>
      <c r="D153" s="316">
        <v>0</v>
      </c>
      <c r="E153" s="316">
        <v>0</v>
      </c>
      <c r="F153" s="364">
        <v>0</v>
      </c>
      <c r="G153" s="364">
        <v>0</v>
      </c>
      <c r="H153" s="364">
        <v>0</v>
      </c>
      <c r="I153" s="368">
        <v>0</v>
      </c>
    </row>
    <row r="154" spans="1:10" x14ac:dyDescent="0.2">
      <c r="B154" s="314" t="s">
        <v>465</v>
      </c>
      <c r="C154" s="315"/>
      <c r="D154" s="316">
        <v>0</v>
      </c>
      <c r="E154" s="316">
        <v>0</v>
      </c>
      <c r="F154" s="364">
        <v>0</v>
      </c>
      <c r="G154" s="364">
        <v>0</v>
      </c>
      <c r="H154" s="364">
        <v>0</v>
      </c>
      <c r="I154" s="368">
        <v>0</v>
      </c>
    </row>
    <row r="155" spans="1:10" s="325" customFormat="1" x14ac:dyDescent="0.2">
      <c r="A155" s="309"/>
      <c r="B155" s="323" t="s">
        <v>492</v>
      </c>
      <c r="C155" s="324"/>
      <c r="D155" s="327">
        <v>0</v>
      </c>
      <c r="E155" s="327">
        <v>0</v>
      </c>
      <c r="F155" s="366">
        <v>0</v>
      </c>
      <c r="G155" s="366">
        <v>0</v>
      </c>
      <c r="H155" s="366">
        <v>0</v>
      </c>
      <c r="I155" s="373">
        <v>0</v>
      </c>
      <c r="J155" s="309"/>
    </row>
    <row r="156" spans="1:10" x14ac:dyDescent="0.2">
      <c r="B156" s="646" t="s">
        <v>467</v>
      </c>
      <c r="C156" s="647"/>
      <c r="D156" s="316">
        <v>0</v>
      </c>
      <c r="E156" s="316">
        <v>0</v>
      </c>
      <c r="F156" s="364">
        <v>0</v>
      </c>
      <c r="G156" s="364">
        <v>0</v>
      </c>
      <c r="H156" s="364">
        <v>0</v>
      </c>
      <c r="I156" s="368">
        <v>0</v>
      </c>
    </row>
    <row r="157" spans="1:10" x14ac:dyDescent="0.2">
      <c r="B157" s="646" t="s">
        <v>468</v>
      </c>
      <c r="C157" s="647"/>
      <c r="D157" s="316">
        <v>0</v>
      </c>
      <c r="E157" s="316">
        <v>0</v>
      </c>
      <c r="F157" s="364">
        <v>0</v>
      </c>
      <c r="G157" s="364">
        <v>0</v>
      </c>
      <c r="H157" s="364">
        <v>0</v>
      </c>
      <c r="I157" s="368">
        <v>0</v>
      </c>
    </row>
    <row r="158" spans="1:10" x14ac:dyDescent="0.2">
      <c r="B158" s="646" t="s">
        <v>469</v>
      </c>
      <c r="C158" s="647"/>
      <c r="D158" s="316">
        <v>0</v>
      </c>
      <c r="E158" s="316">
        <v>0</v>
      </c>
      <c r="F158" s="364">
        <v>0</v>
      </c>
      <c r="G158" s="364">
        <v>0</v>
      </c>
      <c r="H158" s="364">
        <v>0</v>
      </c>
      <c r="I158" s="368">
        <v>0</v>
      </c>
    </row>
    <row r="159" spans="1:10" x14ac:dyDescent="0.2">
      <c r="B159" s="374" t="s">
        <v>470</v>
      </c>
      <c r="C159" s="375"/>
      <c r="D159" s="302">
        <v>0</v>
      </c>
      <c r="E159" s="302">
        <v>0</v>
      </c>
      <c r="F159" s="364">
        <v>0</v>
      </c>
      <c r="G159" s="364">
        <v>0</v>
      </c>
      <c r="H159" s="303">
        <v>0</v>
      </c>
      <c r="I159" s="376">
        <v>0</v>
      </c>
    </row>
    <row r="160" spans="1:10" ht="25.5" customHeight="1" x14ac:dyDescent="0.2">
      <c r="B160" s="642" t="s">
        <v>471</v>
      </c>
      <c r="C160" s="643"/>
      <c r="D160" s="302">
        <v>0</v>
      </c>
      <c r="E160" s="302">
        <v>0</v>
      </c>
      <c r="F160" s="364">
        <v>0</v>
      </c>
      <c r="G160" s="364">
        <v>0</v>
      </c>
      <c r="H160" s="303">
        <v>0</v>
      </c>
      <c r="I160" s="376">
        <v>0</v>
      </c>
    </row>
    <row r="161" spans="1:10" x14ac:dyDescent="0.2">
      <c r="B161" s="642" t="s">
        <v>472</v>
      </c>
      <c r="C161" s="643"/>
      <c r="D161" s="302">
        <v>0</v>
      </c>
      <c r="E161" s="302">
        <v>0</v>
      </c>
      <c r="F161" s="364">
        <v>0</v>
      </c>
      <c r="G161" s="364">
        <v>0</v>
      </c>
      <c r="H161" s="303">
        <v>0</v>
      </c>
      <c r="I161" s="376">
        <v>0</v>
      </c>
    </row>
    <row r="162" spans="1:10" x14ac:dyDescent="0.2">
      <c r="B162" s="642" t="s">
        <v>473</v>
      </c>
      <c r="C162" s="643"/>
      <c r="D162" s="302">
        <v>0</v>
      </c>
      <c r="E162" s="302">
        <v>0</v>
      </c>
      <c r="F162" s="364">
        <v>0</v>
      </c>
      <c r="G162" s="364">
        <v>0</v>
      </c>
      <c r="H162" s="303">
        <v>0</v>
      </c>
      <c r="I162" s="376">
        <v>0</v>
      </c>
    </row>
    <row r="163" spans="1:10" s="325" customFormat="1" x14ac:dyDescent="0.2">
      <c r="A163" s="309"/>
      <c r="B163" s="377" t="s">
        <v>474</v>
      </c>
      <c r="C163" s="378"/>
      <c r="D163" s="379">
        <v>0</v>
      </c>
      <c r="E163" s="379">
        <v>0</v>
      </c>
      <c r="F163" s="380">
        <v>0</v>
      </c>
      <c r="G163" s="380">
        <v>0</v>
      </c>
      <c r="H163" s="380">
        <v>0</v>
      </c>
      <c r="I163" s="381">
        <v>0</v>
      </c>
      <c r="J163" s="309"/>
    </row>
    <row r="164" spans="1:10" x14ac:dyDescent="0.2">
      <c r="B164" s="382" t="s">
        <v>475</v>
      </c>
      <c r="C164" s="383"/>
      <c r="D164" s="302">
        <v>0</v>
      </c>
      <c r="E164" s="302">
        <v>0</v>
      </c>
      <c r="F164" s="364">
        <v>0</v>
      </c>
      <c r="G164" s="364">
        <v>0</v>
      </c>
      <c r="H164" s="303">
        <v>0</v>
      </c>
      <c r="I164" s="376">
        <v>0</v>
      </c>
    </row>
    <row r="165" spans="1:10" x14ac:dyDescent="0.2">
      <c r="B165" s="382" t="s">
        <v>476</v>
      </c>
      <c r="C165" s="383"/>
      <c r="D165" s="302">
        <v>0</v>
      </c>
      <c r="E165" s="302">
        <v>0</v>
      </c>
      <c r="F165" s="364">
        <v>0</v>
      </c>
      <c r="G165" s="364">
        <v>0</v>
      </c>
      <c r="H165" s="303">
        <v>0</v>
      </c>
      <c r="I165" s="376">
        <v>0</v>
      </c>
    </row>
    <row r="166" spans="1:10" x14ac:dyDescent="0.2">
      <c r="B166" s="382" t="s">
        <v>477</v>
      </c>
      <c r="C166" s="383"/>
      <c r="D166" s="302">
        <v>0</v>
      </c>
      <c r="E166" s="302">
        <v>0</v>
      </c>
      <c r="F166" s="364">
        <v>0</v>
      </c>
      <c r="G166" s="364">
        <v>0</v>
      </c>
      <c r="H166" s="303">
        <v>0</v>
      </c>
      <c r="I166" s="376">
        <v>0</v>
      </c>
    </row>
    <row r="167" spans="1:10" s="388" customFormat="1" x14ac:dyDescent="0.2">
      <c r="A167" s="384"/>
      <c r="B167" s="648" t="s">
        <v>478</v>
      </c>
      <c r="C167" s="649"/>
      <c r="D167" s="385">
        <v>0</v>
      </c>
      <c r="E167" s="385">
        <v>0</v>
      </c>
      <c r="F167" s="386">
        <v>0</v>
      </c>
      <c r="G167" s="386">
        <v>0</v>
      </c>
      <c r="H167" s="386">
        <v>0</v>
      </c>
      <c r="I167" s="387">
        <v>0</v>
      </c>
      <c r="J167" s="384"/>
    </row>
    <row r="168" spans="1:10" s="391" customFormat="1" x14ac:dyDescent="0.2">
      <c r="A168" s="389"/>
      <c r="B168" s="642" t="s">
        <v>479</v>
      </c>
      <c r="C168" s="643"/>
      <c r="D168" s="302">
        <v>0</v>
      </c>
      <c r="E168" s="302">
        <v>0</v>
      </c>
      <c r="F168" s="364">
        <v>0</v>
      </c>
      <c r="G168" s="364">
        <v>0</v>
      </c>
      <c r="H168" s="303">
        <v>0</v>
      </c>
      <c r="I168" s="390">
        <v>0</v>
      </c>
      <c r="J168" s="389"/>
    </row>
    <row r="169" spans="1:10" s="391" customFormat="1" x14ac:dyDescent="0.2">
      <c r="A169" s="389"/>
      <c r="B169" s="642" t="s">
        <v>480</v>
      </c>
      <c r="C169" s="643"/>
      <c r="D169" s="302">
        <v>0</v>
      </c>
      <c r="E169" s="302">
        <v>0</v>
      </c>
      <c r="F169" s="364">
        <v>0</v>
      </c>
      <c r="G169" s="364">
        <v>0</v>
      </c>
      <c r="H169" s="303">
        <v>0</v>
      </c>
      <c r="I169" s="390">
        <v>0</v>
      </c>
      <c r="J169" s="389"/>
    </row>
    <row r="170" spans="1:10" x14ac:dyDescent="0.2">
      <c r="B170" s="382" t="s">
        <v>481</v>
      </c>
      <c r="C170" s="383"/>
      <c r="D170" s="302">
        <v>0</v>
      </c>
      <c r="E170" s="302">
        <v>0</v>
      </c>
      <c r="F170" s="364">
        <v>0</v>
      </c>
      <c r="G170" s="364">
        <v>0</v>
      </c>
      <c r="H170" s="303">
        <v>0</v>
      </c>
      <c r="I170" s="376">
        <v>0</v>
      </c>
    </row>
    <row r="171" spans="1:10" x14ac:dyDescent="0.2">
      <c r="B171" s="382" t="s">
        <v>482</v>
      </c>
      <c r="C171" s="383"/>
      <c r="D171" s="302">
        <v>0</v>
      </c>
      <c r="E171" s="302">
        <v>0</v>
      </c>
      <c r="F171" s="364">
        <v>0</v>
      </c>
      <c r="G171" s="392">
        <v>0</v>
      </c>
      <c r="H171" s="303">
        <v>0</v>
      </c>
      <c r="I171" s="376">
        <v>0</v>
      </c>
    </row>
    <row r="172" spans="1:10" x14ac:dyDescent="0.2">
      <c r="B172" s="382" t="s">
        <v>483</v>
      </c>
      <c r="C172" s="383"/>
      <c r="D172" s="302">
        <v>0</v>
      </c>
      <c r="E172" s="302">
        <v>0</v>
      </c>
      <c r="F172" s="364">
        <v>0</v>
      </c>
      <c r="G172" s="392">
        <v>0</v>
      </c>
      <c r="H172" s="303">
        <v>0</v>
      </c>
      <c r="I172" s="376">
        <v>0</v>
      </c>
    </row>
    <row r="173" spans="1:10" x14ac:dyDescent="0.2">
      <c r="B173" s="382" t="s">
        <v>484</v>
      </c>
      <c r="C173" s="383"/>
      <c r="D173" s="302">
        <v>0</v>
      </c>
      <c r="E173" s="302">
        <v>0</v>
      </c>
      <c r="F173" s="364">
        <v>0</v>
      </c>
      <c r="G173" s="392">
        <v>0</v>
      </c>
      <c r="H173" s="303">
        <v>0</v>
      </c>
      <c r="I173" s="376">
        <v>0</v>
      </c>
    </row>
    <row r="174" spans="1:10" x14ac:dyDescent="0.2">
      <c r="B174" s="382" t="s">
        <v>485</v>
      </c>
      <c r="C174" s="383"/>
      <c r="D174" s="302">
        <v>0</v>
      </c>
      <c r="E174" s="302">
        <v>0</v>
      </c>
      <c r="F174" s="364">
        <v>0</v>
      </c>
      <c r="G174" s="392">
        <v>0</v>
      </c>
      <c r="H174" s="303">
        <v>0</v>
      </c>
      <c r="I174" s="376">
        <v>0</v>
      </c>
    </row>
    <row r="175" spans="1:10" x14ac:dyDescent="0.2">
      <c r="B175" s="382"/>
      <c r="C175" s="383"/>
      <c r="D175" s="302"/>
      <c r="E175" s="303"/>
      <c r="F175" s="304"/>
      <c r="G175" s="304"/>
      <c r="H175" s="303"/>
      <c r="I175" s="376"/>
    </row>
    <row r="176" spans="1:10" x14ac:dyDescent="0.2">
      <c r="B176" s="377" t="s">
        <v>493</v>
      </c>
      <c r="C176" s="378"/>
      <c r="D176" s="379">
        <f>D14+D22+D32+D42</f>
        <v>129632847.63</v>
      </c>
      <c r="E176" s="379">
        <f>E13+E102</f>
        <v>19757507.300000004</v>
      </c>
      <c r="F176" s="379">
        <f t="shared" ref="F176:I176" si="17">F13+F102</f>
        <v>149390355.16999999</v>
      </c>
      <c r="G176" s="379">
        <f t="shared" si="17"/>
        <v>142610760.34999999</v>
      </c>
      <c r="H176" s="379">
        <f t="shared" si="17"/>
        <v>142610760.34999999</v>
      </c>
      <c r="I176" s="379">
        <f t="shared" si="17"/>
        <v>6779594.8200000031</v>
      </c>
    </row>
    <row r="177" spans="2:10" x14ac:dyDescent="0.2">
      <c r="B177" s="393"/>
      <c r="C177" s="394"/>
      <c r="D177" s="395"/>
      <c r="E177" s="395"/>
      <c r="F177" s="396"/>
      <c r="G177" s="397"/>
      <c r="H177" s="396"/>
      <c r="I177" s="397"/>
    </row>
    <row r="178" spans="2:10" x14ac:dyDescent="0.2">
      <c r="B178" s="597" t="s">
        <v>24</v>
      </c>
      <c r="C178" s="597"/>
      <c r="D178" s="597"/>
      <c r="E178" s="597"/>
      <c r="F178" s="597"/>
      <c r="G178" s="597"/>
      <c r="H178" s="597"/>
      <c r="I178" s="398"/>
      <c r="J178" s="118"/>
    </row>
    <row r="179" spans="2:10" x14ac:dyDescent="0.2">
      <c r="B179" s="17"/>
      <c r="C179" s="17"/>
      <c r="D179" s="17"/>
      <c r="E179" s="17"/>
      <c r="F179" s="399"/>
      <c r="G179" s="17"/>
      <c r="H179" s="399"/>
      <c r="I179" s="398"/>
      <c r="J179" s="118"/>
    </row>
    <row r="180" spans="2:10" x14ac:dyDescent="0.2">
      <c r="B180" s="597"/>
      <c r="C180" s="597"/>
      <c r="D180" s="597"/>
      <c r="E180" s="597"/>
      <c r="F180" s="597"/>
      <c r="G180" s="597"/>
      <c r="H180" s="597"/>
      <c r="I180" s="398"/>
      <c r="J180" s="118"/>
    </row>
    <row r="181" spans="2:10" x14ac:dyDescent="0.2">
      <c r="B181" s="383"/>
      <c r="C181" s="383"/>
      <c r="D181" s="398"/>
      <c r="E181" s="398"/>
      <c r="F181" s="398"/>
      <c r="G181" s="398"/>
      <c r="H181" s="398"/>
      <c r="I181" s="398"/>
      <c r="J181" s="118"/>
    </row>
    <row r="182" spans="2:10" x14ac:dyDescent="0.2">
      <c r="B182" s="383"/>
      <c r="C182" s="383"/>
      <c r="D182" s="398"/>
      <c r="E182" s="398"/>
      <c r="F182" s="398"/>
      <c r="G182" s="398"/>
      <c r="H182" s="398"/>
      <c r="I182" s="398"/>
      <c r="J182" s="118"/>
    </row>
    <row r="183" spans="2:10" x14ac:dyDescent="0.2">
      <c r="B183" s="378"/>
      <c r="C183" s="378"/>
      <c r="D183" s="400"/>
      <c r="E183" s="400"/>
      <c r="F183" s="400"/>
      <c r="G183" s="400"/>
      <c r="H183" s="400"/>
      <c r="I183" s="400"/>
      <c r="J183" s="118"/>
    </row>
    <row r="184" spans="2:10" x14ac:dyDescent="0.2">
      <c r="B184" s="401"/>
      <c r="C184" s="401"/>
      <c r="D184" s="402"/>
      <c r="E184" s="402"/>
      <c r="F184" s="402"/>
      <c r="G184" s="402"/>
      <c r="H184" s="402"/>
      <c r="I184" s="402"/>
      <c r="J184" s="118"/>
    </row>
    <row r="185" spans="2:10" x14ac:dyDescent="0.2">
      <c r="B185" s="401"/>
      <c r="C185" s="599" t="s">
        <v>186</v>
      </c>
      <c r="D185" s="599"/>
      <c r="E185" s="402"/>
      <c r="F185" s="645" t="s">
        <v>217</v>
      </c>
      <c r="G185" s="645"/>
      <c r="H185" s="645"/>
      <c r="I185" s="402"/>
      <c r="J185" s="118"/>
    </row>
    <row r="186" spans="2:10" x14ac:dyDescent="0.2">
      <c r="B186" s="403"/>
      <c r="C186" s="644" t="s">
        <v>187</v>
      </c>
      <c r="D186" s="644"/>
      <c r="E186" s="200"/>
      <c r="F186" s="577" t="s">
        <v>218</v>
      </c>
      <c r="G186" s="577"/>
      <c r="H186" s="577"/>
      <c r="I186" s="200"/>
    </row>
    <row r="187" spans="2:10" x14ac:dyDescent="0.2">
      <c r="B187" s="384"/>
      <c r="C187" s="577"/>
      <c r="D187" s="577"/>
      <c r="E187" s="577"/>
      <c r="F187" s="577"/>
      <c r="G187" s="577"/>
      <c r="H187" s="577"/>
      <c r="I187" s="309"/>
    </row>
    <row r="188" spans="2:10" x14ac:dyDescent="0.2">
      <c r="B188" s="384"/>
      <c r="C188" s="577"/>
      <c r="D188" s="577"/>
      <c r="E188" s="577"/>
      <c r="F188" s="641"/>
      <c r="G188" s="641"/>
      <c r="H188" s="641"/>
      <c r="I188" s="309"/>
    </row>
    <row r="189" spans="2:10" x14ac:dyDescent="0.2">
      <c r="B189" s="389"/>
      <c r="C189" s="389"/>
      <c r="D189" s="92"/>
      <c r="E189" s="92"/>
      <c r="F189" s="92"/>
      <c r="G189" s="92"/>
      <c r="H189" s="92"/>
      <c r="I189" s="92"/>
    </row>
  </sheetData>
  <sheetProtection selectLockedCells="1"/>
  <mergeCells count="71">
    <mergeCell ref="B27:C27"/>
    <mergeCell ref="B2:I2"/>
    <mergeCell ref="B3:I3"/>
    <mergeCell ref="B4:I4"/>
    <mergeCell ref="B5:I5"/>
    <mergeCell ref="B6:I6"/>
    <mergeCell ref="C8:H8"/>
    <mergeCell ref="B10:C11"/>
    <mergeCell ref="D10:H10"/>
    <mergeCell ref="I10:I11"/>
    <mergeCell ref="B14:C14"/>
    <mergeCell ref="B25:C25"/>
    <mergeCell ref="B71:C71"/>
    <mergeCell ref="B29:C29"/>
    <mergeCell ref="B34:C34"/>
    <mergeCell ref="B42:C42"/>
    <mergeCell ref="B53:C53"/>
    <mergeCell ref="B56:C56"/>
    <mergeCell ref="B57:C57"/>
    <mergeCell ref="B58:C58"/>
    <mergeCell ref="B64:C64"/>
    <mergeCell ref="B65:C65"/>
    <mergeCell ref="B66:C66"/>
    <mergeCell ref="B68:C68"/>
    <mergeCell ref="B103:C103"/>
    <mergeCell ref="B73:C73"/>
    <mergeCell ref="B74:C74"/>
    <mergeCell ref="B91:I91"/>
    <mergeCell ref="B92:I92"/>
    <mergeCell ref="B93:I93"/>
    <mergeCell ref="B94:I94"/>
    <mergeCell ref="B95:I95"/>
    <mergeCell ref="C97:H97"/>
    <mergeCell ref="B99:C100"/>
    <mergeCell ref="D99:H99"/>
    <mergeCell ref="I99:I100"/>
    <mergeCell ref="B132:C132"/>
    <mergeCell ref="B111:C111"/>
    <mergeCell ref="B112:C112"/>
    <mergeCell ref="B114:C114"/>
    <mergeCell ref="B115:C115"/>
    <mergeCell ref="B118:C118"/>
    <mergeCell ref="B120:C120"/>
    <mergeCell ref="B121:C121"/>
    <mergeCell ref="B124:C124"/>
    <mergeCell ref="B125:C125"/>
    <mergeCell ref="B126:C126"/>
    <mergeCell ref="B131:C131"/>
    <mergeCell ref="B168:C168"/>
    <mergeCell ref="B137:C137"/>
    <mergeCell ref="B147:C147"/>
    <mergeCell ref="B152:C152"/>
    <mergeCell ref="B153:C153"/>
    <mergeCell ref="B156:C156"/>
    <mergeCell ref="B157:C157"/>
    <mergeCell ref="B158:C158"/>
    <mergeCell ref="B160:C160"/>
    <mergeCell ref="B161:C161"/>
    <mergeCell ref="B162:C162"/>
    <mergeCell ref="B167:C167"/>
    <mergeCell ref="C188:E188"/>
    <mergeCell ref="F188:H188"/>
    <mergeCell ref="B169:C169"/>
    <mergeCell ref="B178:H178"/>
    <mergeCell ref="B180:H180"/>
    <mergeCell ref="C187:E187"/>
    <mergeCell ref="F187:H187"/>
    <mergeCell ref="C185:D185"/>
    <mergeCell ref="C186:D186"/>
    <mergeCell ref="F185:H185"/>
    <mergeCell ref="F186:H186"/>
  </mergeCells>
  <printOptions horizontalCentered="1"/>
  <pageMargins left="0.11811023622047245" right="0.11811023622047245" top="0.35433070866141736" bottom="0.35433070866141736" header="0.11811023622047245" footer="0.11811023622047245"/>
  <pageSetup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9"/>
  <sheetViews>
    <sheetView view="pageBreakPreview" zoomScale="90" zoomScaleNormal="80" zoomScaleSheetLayoutView="90" workbookViewId="0">
      <selection activeCell="D46" sqref="D46"/>
    </sheetView>
  </sheetViews>
  <sheetFormatPr baseColWidth="10" defaultRowHeight="12" x14ac:dyDescent="0.2"/>
  <cols>
    <col min="1" max="1" width="2.7109375" style="92" customWidth="1"/>
    <col min="2" max="2" width="45.140625" style="117" customWidth="1"/>
    <col min="3" max="3" width="18.7109375" style="117" bestFit="1" customWidth="1"/>
    <col min="4" max="4" width="23" style="117" customWidth="1"/>
    <col min="5" max="5" width="16.5703125" style="117" bestFit="1" customWidth="1"/>
    <col min="6" max="6" width="15.5703125" style="117" bestFit="1" customWidth="1"/>
    <col min="7" max="7" width="11.28515625" style="117" bestFit="1" customWidth="1"/>
    <col min="8" max="8" width="19.85546875" style="117" bestFit="1" customWidth="1"/>
    <col min="9" max="9" width="3.42578125" style="92" customWidth="1"/>
    <col min="10" max="16384" width="11.42578125" style="117"/>
  </cols>
  <sheetData>
    <row r="1" spans="1:9" x14ac:dyDescent="0.2">
      <c r="B1" s="118"/>
      <c r="C1" s="118"/>
      <c r="D1" s="118"/>
      <c r="E1" s="118"/>
      <c r="F1" s="118"/>
      <c r="G1" s="118"/>
      <c r="H1" s="118"/>
    </row>
    <row r="2" spans="1:9" x14ac:dyDescent="0.2">
      <c r="B2" s="678"/>
      <c r="C2" s="678"/>
      <c r="D2" s="678"/>
      <c r="E2" s="678"/>
      <c r="F2" s="678"/>
      <c r="G2" s="678"/>
      <c r="H2" s="678"/>
      <c r="I2" s="11"/>
    </row>
    <row r="3" spans="1:9" x14ac:dyDescent="0.2">
      <c r="B3" s="577" t="s">
        <v>410</v>
      </c>
      <c r="C3" s="577"/>
      <c r="D3" s="577"/>
      <c r="E3" s="577"/>
      <c r="F3" s="577"/>
      <c r="G3" s="577"/>
      <c r="H3" s="577"/>
    </row>
    <row r="4" spans="1:9" x14ac:dyDescent="0.2">
      <c r="B4" s="577" t="s">
        <v>11</v>
      </c>
      <c r="C4" s="577"/>
      <c r="D4" s="577"/>
      <c r="E4" s="577"/>
      <c r="F4" s="577"/>
      <c r="G4" s="577"/>
      <c r="H4" s="577"/>
    </row>
    <row r="5" spans="1:9" x14ac:dyDescent="0.2">
      <c r="B5" s="577" t="s">
        <v>144</v>
      </c>
      <c r="C5" s="577"/>
      <c r="D5" s="577"/>
      <c r="E5" s="577"/>
      <c r="F5" s="577"/>
      <c r="G5" s="577"/>
      <c r="H5" s="577"/>
    </row>
    <row r="6" spans="1:9" x14ac:dyDescent="0.2">
      <c r="B6" s="577" t="s">
        <v>17</v>
      </c>
      <c r="C6" s="577"/>
      <c r="D6" s="577"/>
      <c r="E6" s="577"/>
      <c r="F6" s="577"/>
      <c r="G6" s="577"/>
      <c r="H6" s="577"/>
    </row>
    <row r="7" spans="1:9" x14ac:dyDescent="0.2">
      <c r="B7" s="93"/>
      <c r="C7" s="93"/>
      <c r="D7" s="93"/>
      <c r="E7" s="93"/>
      <c r="F7" s="93"/>
      <c r="G7" s="93"/>
      <c r="H7" s="93"/>
    </row>
    <row r="8" spans="1:9" x14ac:dyDescent="0.2">
      <c r="B8" s="203" t="s">
        <v>18</v>
      </c>
      <c r="C8" s="579" t="s">
        <v>277</v>
      </c>
      <c r="D8" s="579"/>
      <c r="E8" s="579"/>
      <c r="F8" s="579"/>
      <c r="G8" s="579"/>
      <c r="H8" s="93"/>
    </row>
    <row r="9" spans="1:9" x14ac:dyDescent="0.2">
      <c r="B9" s="95"/>
      <c r="C9" s="95"/>
      <c r="D9" s="95"/>
      <c r="E9" s="95"/>
      <c r="F9" s="95"/>
      <c r="G9" s="95"/>
      <c r="H9" s="95"/>
    </row>
    <row r="10" spans="1:9" x14ac:dyDescent="0.2">
      <c r="B10" s="675" t="s">
        <v>305</v>
      </c>
      <c r="C10" s="677" t="s">
        <v>7</v>
      </c>
      <c r="D10" s="677"/>
      <c r="E10" s="677"/>
      <c r="F10" s="677"/>
      <c r="G10" s="677"/>
      <c r="H10" s="677" t="s">
        <v>8</v>
      </c>
    </row>
    <row r="11" spans="1:9" ht="33" customHeight="1" x14ac:dyDescent="0.2">
      <c r="B11" s="676"/>
      <c r="C11" s="404" t="s">
        <v>412</v>
      </c>
      <c r="D11" s="404" t="s">
        <v>9</v>
      </c>
      <c r="E11" s="405" t="s">
        <v>2</v>
      </c>
      <c r="F11" s="404" t="s">
        <v>3</v>
      </c>
      <c r="G11" s="404" t="s">
        <v>10</v>
      </c>
      <c r="H11" s="677"/>
    </row>
    <row r="12" spans="1:9" x14ac:dyDescent="0.2">
      <c r="B12" s="101"/>
      <c r="C12" s="406"/>
      <c r="D12" s="406"/>
      <c r="E12" s="407"/>
      <c r="F12" s="408"/>
      <c r="G12" s="408"/>
      <c r="H12" s="120"/>
    </row>
    <row r="13" spans="1:9" x14ac:dyDescent="0.2">
      <c r="B13" s="409" t="s">
        <v>494</v>
      </c>
      <c r="C13" s="674">
        <f>SUM(C15)</f>
        <v>129632848</v>
      </c>
      <c r="D13" s="674">
        <f t="shared" ref="D13:H13" si="0">SUM(D15)</f>
        <v>3557898.6000000057</v>
      </c>
      <c r="E13" s="674">
        <f t="shared" si="0"/>
        <v>133190746.60000001</v>
      </c>
      <c r="F13" s="674">
        <f t="shared" si="0"/>
        <v>131745048.99999999</v>
      </c>
      <c r="G13" s="674">
        <f t="shared" si="0"/>
        <v>131745048.99999999</v>
      </c>
      <c r="H13" s="674">
        <f t="shared" si="0"/>
        <v>1445697.6000000238</v>
      </c>
    </row>
    <row r="14" spans="1:9" s="208" customFormat="1" x14ac:dyDescent="0.2">
      <c r="A14" s="92"/>
      <c r="B14" s="409" t="s">
        <v>495</v>
      </c>
      <c r="C14" s="674"/>
      <c r="D14" s="674"/>
      <c r="E14" s="674"/>
      <c r="F14" s="674"/>
      <c r="G14" s="674"/>
      <c r="H14" s="674"/>
      <c r="I14" s="92"/>
    </row>
    <row r="15" spans="1:9" x14ac:dyDescent="0.2">
      <c r="B15" s="410" t="s">
        <v>496</v>
      </c>
      <c r="C15" s="411">
        <v>129632848</v>
      </c>
      <c r="D15" s="411">
        <v>3557898.6000000057</v>
      </c>
      <c r="E15" s="412">
        <f>SUM(C15:D15)</f>
        <v>133190746.60000001</v>
      </c>
      <c r="F15" s="413">
        <v>131745048.99999999</v>
      </c>
      <c r="G15" s="413">
        <f>SUM(F15)</f>
        <v>131745048.99999999</v>
      </c>
      <c r="H15" s="413">
        <f>SUM(E15-F15)</f>
        <v>1445697.6000000238</v>
      </c>
    </row>
    <row r="16" spans="1:9" x14ac:dyDescent="0.2">
      <c r="B16" s="410" t="s">
        <v>497</v>
      </c>
      <c r="C16" s="411"/>
      <c r="D16" s="411"/>
      <c r="E16" s="412"/>
      <c r="F16" s="413"/>
      <c r="G16" s="413"/>
      <c r="H16" s="120">
        <v>0</v>
      </c>
    </row>
    <row r="17" spans="2:8" x14ac:dyDescent="0.2">
      <c r="B17" s="410" t="s">
        <v>498</v>
      </c>
      <c r="C17" s="411"/>
      <c r="D17" s="411"/>
      <c r="E17" s="412"/>
      <c r="F17" s="413"/>
      <c r="G17" s="413"/>
      <c r="H17" s="120">
        <v>0</v>
      </c>
    </row>
    <row r="18" spans="2:8" x14ac:dyDescent="0.2">
      <c r="B18" s="410" t="s">
        <v>499</v>
      </c>
      <c r="C18" s="411"/>
      <c r="D18" s="411"/>
      <c r="E18" s="412"/>
      <c r="F18" s="413"/>
      <c r="G18" s="413"/>
      <c r="H18" s="120">
        <v>0</v>
      </c>
    </row>
    <row r="19" spans="2:8" x14ac:dyDescent="0.2">
      <c r="B19" s="410" t="s">
        <v>500</v>
      </c>
      <c r="C19" s="411"/>
      <c r="D19" s="411"/>
      <c r="E19" s="412"/>
      <c r="F19" s="413"/>
      <c r="G19" s="413"/>
      <c r="H19" s="120">
        <v>0</v>
      </c>
    </row>
    <row r="20" spans="2:8" x14ac:dyDescent="0.2">
      <c r="B20" s="410" t="s">
        <v>501</v>
      </c>
      <c r="C20" s="414"/>
      <c r="D20" s="414"/>
      <c r="E20" s="415"/>
      <c r="F20" s="416"/>
      <c r="G20" s="416"/>
      <c r="H20" s="120">
        <v>0</v>
      </c>
    </row>
    <row r="21" spans="2:8" x14ac:dyDescent="0.2">
      <c r="B21" s="410" t="s">
        <v>502</v>
      </c>
      <c r="C21" s="411"/>
      <c r="D21" s="411"/>
      <c r="E21" s="412"/>
      <c r="F21" s="413"/>
      <c r="G21" s="413"/>
      <c r="H21" s="120">
        <v>0</v>
      </c>
    </row>
    <row r="22" spans="2:8" x14ac:dyDescent="0.2">
      <c r="B22" s="410" t="s">
        <v>503</v>
      </c>
      <c r="C22" s="411"/>
      <c r="D22" s="411"/>
      <c r="E22" s="412"/>
      <c r="F22" s="413"/>
      <c r="G22" s="413"/>
      <c r="H22" s="120">
        <v>0</v>
      </c>
    </row>
    <row r="23" spans="2:8" x14ac:dyDescent="0.2">
      <c r="B23" s="410"/>
      <c r="C23" s="411"/>
      <c r="D23" s="411"/>
      <c r="E23" s="412"/>
      <c r="F23" s="413"/>
      <c r="G23" s="413"/>
      <c r="H23" s="120"/>
    </row>
    <row r="24" spans="2:8" x14ac:dyDescent="0.2">
      <c r="B24" s="409" t="s">
        <v>504</v>
      </c>
      <c r="C24" s="674">
        <v>0</v>
      </c>
      <c r="D24" s="674">
        <f>SUM(D26)</f>
        <v>16199608.699999999</v>
      </c>
      <c r="E24" s="674">
        <f>SUM(E26)</f>
        <v>16199608.699999999</v>
      </c>
      <c r="F24" s="674">
        <f t="shared" ref="F24:H24" si="1">SUM(F26)</f>
        <v>10865711.35</v>
      </c>
      <c r="G24" s="674">
        <f t="shared" si="1"/>
        <v>10865711.35</v>
      </c>
      <c r="H24" s="674">
        <f t="shared" si="1"/>
        <v>5333897.3499999996</v>
      </c>
    </row>
    <row r="25" spans="2:8" x14ac:dyDescent="0.2">
      <c r="B25" s="409" t="s">
        <v>495</v>
      </c>
      <c r="C25" s="674"/>
      <c r="D25" s="674"/>
      <c r="E25" s="674"/>
      <c r="F25" s="674"/>
      <c r="G25" s="674"/>
      <c r="H25" s="674"/>
    </row>
    <row r="26" spans="2:8" x14ac:dyDescent="0.2">
      <c r="B26" s="410" t="s">
        <v>496</v>
      </c>
      <c r="C26" s="411">
        <v>0</v>
      </c>
      <c r="D26" s="211">
        <v>16199608.699999999</v>
      </c>
      <c r="E26" s="223">
        <f>SUM(C26+D26)</f>
        <v>16199608.699999999</v>
      </c>
      <c r="F26" s="112">
        <v>10865711.35</v>
      </c>
      <c r="G26" s="112">
        <f>SUM(F26)</f>
        <v>10865711.35</v>
      </c>
      <c r="H26" s="417">
        <f>SUM(E26-F26)</f>
        <v>5333897.3499999996</v>
      </c>
    </row>
    <row r="27" spans="2:8" x14ac:dyDescent="0.2">
      <c r="B27" s="410" t="s">
        <v>497</v>
      </c>
      <c r="C27" s="414">
        <v>0</v>
      </c>
      <c r="D27" s="414">
        <v>0</v>
      </c>
      <c r="E27" s="415">
        <v>0</v>
      </c>
      <c r="F27" s="416">
        <v>0</v>
      </c>
      <c r="G27" s="416">
        <v>0</v>
      </c>
      <c r="H27" s="120">
        <v>0</v>
      </c>
    </row>
    <row r="28" spans="2:8" x14ac:dyDescent="0.2">
      <c r="B28" s="410" t="s">
        <v>498</v>
      </c>
      <c r="C28" s="411">
        <v>0</v>
      </c>
      <c r="D28" s="411">
        <v>0</v>
      </c>
      <c r="E28" s="412">
        <v>0</v>
      </c>
      <c r="F28" s="413">
        <v>0</v>
      </c>
      <c r="G28" s="413">
        <v>0</v>
      </c>
      <c r="H28" s="120">
        <v>0</v>
      </c>
    </row>
    <row r="29" spans="2:8" x14ac:dyDescent="0.2">
      <c r="B29" s="410" t="s">
        <v>499</v>
      </c>
      <c r="C29" s="414">
        <v>0</v>
      </c>
      <c r="D29" s="414">
        <v>0</v>
      </c>
      <c r="E29" s="415">
        <v>0</v>
      </c>
      <c r="F29" s="416">
        <v>0</v>
      </c>
      <c r="G29" s="416">
        <v>0</v>
      </c>
      <c r="H29" s="120">
        <v>0</v>
      </c>
    </row>
    <row r="30" spans="2:8" x14ac:dyDescent="0.2">
      <c r="B30" s="410" t="s">
        <v>500</v>
      </c>
      <c r="C30" s="411">
        <v>0</v>
      </c>
      <c r="D30" s="411">
        <v>0</v>
      </c>
      <c r="E30" s="412">
        <v>0</v>
      </c>
      <c r="F30" s="413">
        <v>0</v>
      </c>
      <c r="G30" s="413">
        <v>0</v>
      </c>
      <c r="H30" s="120">
        <v>0</v>
      </c>
    </row>
    <row r="31" spans="2:8" x14ac:dyDescent="0.2">
      <c r="B31" s="410" t="s">
        <v>501</v>
      </c>
      <c r="C31" s="411">
        <v>0</v>
      </c>
      <c r="D31" s="411">
        <v>0</v>
      </c>
      <c r="E31" s="412">
        <v>0</v>
      </c>
      <c r="F31" s="413">
        <v>0</v>
      </c>
      <c r="G31" s="413">
        <v>0</v>
      </c>
      <c r="H31" s="120">
        <v>0</v>
      </c>
    </row>
    <row r="32" spans="2:8" x14ac:dyDescent="0.2">
      <c r="B32" s="410" t="s">
        <v>502</v>
      </c>
      <c r="C32" s="411">
        <v>0</v>
      </c>
      <c r="D32" s="411">
        <v>0</v>
      </c>
      <c r="E32" s="412">
        <v>0</v>
      </c>
      <c r="F32" s="413">
        <v>0</v>
      </c>
      <c r="G32" s="413">
        <v>0</v>
      </c>
      <c r="H32" s="120">
        <v>0</v>
      </c>
    </row>
    <row r="33" spans="1:9" x14ac:dyDescent="0.2">
      <c r="B33" s="410" t="s">
        <v>503</v>
      </c>
      <c r="C33" s="411">
        <v>0</v>
      </c>
      <c r="D33" s="411">
        <v>0</v>
      </c>
      <c r="E33" s="412">
        <v>0</v>
      </c>
      <c r="F33" s="413">
        <v>0</v>
      </c>
      <c r="G33" s="413">
        <v>0</v>
      </c>
      <c r="H33" s="120">
        <v>0</v>
      </c>
    </row>
    <row r="34" spans="1:9" x14ac:dyDescent="0.2">
      <c r="B34" s="418"/>
      <c r="C34" s="414"/>
      <c r="D34" s="414"/>
      <c r="E34" s="415"/>
      <c r="F34" s="416"/>
      <c r="G34" s="416"/>
      <c r="H34" s="419"/>
    </row>
    <row r="35" spans="1:9" x14ac:dyDescent="0.2">
      <c r="B35" s="409" t="s">
        <v>493</v>
      </c>
      <c r="C35" s="674">
        <f>SUM(C13+C24)</f>
        <v>129632848</v>
      </c>
      <c r="D35" s="674">
        <f t="shared" ref="D35:H35" si="2">SUM(D13+D24)</f>
        <v>19757507.300000004</v>
      </c>
      <c r="E35" s="674">
        <f t="shared" si="2"/>
        <v>149390355.30000001</v>
      </c>
      <c r="F35" s="674">
        <f t="shared" si="2"/>
        <v>142610760.34999999</v>
      </c>
      <c r="G35" s="674">
        <f t="shared" si="2"/>
        <v>142610760.34999999</v>
      </c>
      <c r="H35" s="674">
        <f t="shared" si="2"/>
        <v>6779594.9500000235</v>
      </c>
    </row>
    <row r="36" spans="1:9" x14ac:dyDescent="0.2">
      <c r="B36" s="410"/>
      <c r="C36" s="674"/>
      <c r="D36" s="674"/>
      <c r="E36" s="674"/>
      <c r="F36" s="674"/>
      <c r="G36" s="674"/>
      <c r="H36" s="674"/>
    </row>
    <row r="37" spans="1:9" x14ac:dyDescent="0.2">
      <c r="B37" s="101"/>
      <c r="C37" s="108"/>
      <c r="D37" s="108"/>
      <c r="E37" s="420"/>
      <c r="F37" s="120"/>
      <c r="G37" s="120"/>
      <c r="H37" s="120"/>
    </row>
    <row r="38" spans="1:9" x14ac:dyDescent="0.2">
      <c r="B38" s="421"/>
      <c r="C38" s="421"/>
      <c r="D38" s="421"/>
      <c r="E38" s="422"/>
      <c r="F38" s="423"/>
      <c r="G38" s="423"/>
      <c r="H38" s="423"/>
    </row>
    <row r="39" spans="1:9" x14ac:dyDescent="0.2">
      <c r="A39" s="118"/>
      <c r="B39" s="118"/>
      <c r="C39" s="118"/>
      <c r="D39" s="118"/>
      <c r="E39" s="118"/>
      <c r="F39" s="118"/>
      <c r="G39" s="118"/>
      <c r="H39" s="118"/>
      <c r="I39" s="118"/>
    </row>
    <row r="40" spans="1:9" x14ac:dyDescent="0.2">
      <c r="A40" s="118"/>
      <c r="B40" s="597" t="s">
        <v>24</v>
      </c>
      <c r="C40" s="597"/>
      <c r="D40" s="597"/>
      <c r="E40" s="597"/>
      <c r="F40" s="597"/>
      <c r="G40" s="597"/>
      <c r="H40" s="597"/>
      <c r="I40" s="118"/>
    </row>
    <row r="41" spans="1:9" x14ac:dyDescent="0.2">
      <c r="A41" s="118"/>
      <c r="B41" s="118"/>
      <c r="C41" s="118"/>
      <c r="D41" s="118"/>
      <c r="E41" s="118"/>
      <c r="F41" s="118"/>
      <c r="G41" s="118"/>
      <c r="H41" s="118"/>
      <c r="I41" s="118"/>
    </row>
    <row r="42" spans="1:9" x14ac:dyDescent="0.2">
      <c r="A42" s="118"/>
      <c r="B42" s="118"/>
      <c r="C42" s="118"/>
      <c r="D42" s="118"/>
      <c r="E42" s="118"/>
      <c r="F42" s="118"/>
      <c r="G42" s="118"/>
      <c r="H42" s="118"/>
      <c r="I42" s="118"/>
    </row>
    <row r="43" spans="1:9" x14ac:dyDescent="0.2">
      <c r="A43" s="118"/>
      <c r="B43" s="143"/>
      <c r="C43" s="143"/>
      <c r="D43" s="143"/>
      <c r="E43" s="143"/>
      <c r="F43" s="143"/>
      <c r="G43" s="143"/>
      <c r="H43" s="143"/>
      <c r="I43" s="118"/>
    </row>
    <row r="44" spans="1:9" x14ac:dyDescent="0.2">
      <c r="A44" s="118"/>
      <c r="B44" s="143"/>
      <c r="C44" s="143"/>
      <c r="D44" s="143"/>
      <c r="E44" s="143"/>
      <c r="F44" s="143"/>
      <c r="G44" s="143"/>
      <c r="H44" s="143"/>
      <c r="I44" s="118"/>
    </row>
    <row r="45" spans="1:9" x14ac:dyDescent="0.2">
      <c r="A45" s="118"/>
      <c r="B45" s="143"/>
      <c r="C45" s="143"/>
      <c r="D45" s="143"/>
      <c r="E45" s="143"/>
      <c r="F45" s="143"/>
      <c r="G45" s="143"/>
      <c r="H45" s="143"/>
      <c r="I45" s="118"/>
    </row>
    <row r="46" spans="1:9" x14ac:dyDescent="0.2">
      <c r="A46" s="118"/>
      <c r="B46" s="142"/>
      <c r="C46" s="142"/>
      <c r="D46" s="143"/>
      <c r="E46" s="142"/>
      <c r="F46" s="142"/>
      <c r="G46" s="142"/>
      <c r="H46" s="142"/>
      <c r="I46" s="118"/>
    </row>
    <row r="47" spans="1:9" x14ac:dyDescent="0.2">
      <c r="A47" s="118"/>
      <c r="B47" s="673" t="s">
        <v>186</v>
      </c>
      <c r="C47" s="673"/>
      <c r="D47" s="143"/>
      <c r="E47" s="673" t="s">
        <v>217</v>
      </c>
      <c r="F47" s="673"/>
      <c r="G47" s="673"/>
      <c r="H47" s="673"/>
      <c r="I47" s="118"/>
    </row>
    <row r="48" spans="1:9" x14ac:dyDescent="0.2">
      <c r="A48" s="118"/>
      <c r="B48" s="577" t="s">
        <v>187</v>
      </c>
      <c r="C48" s="577"/>
      <c r="D48" s="143"/>
      <c r="E48" s="577" t="s">
        <v>218</v>
      </c>
      <c r="F48" s="577"/>
      <c r="G48" s="577"/>
      <c r="H48" s="577"/>
      <c r="I48" s="118"/>
    </row>
    <row r="49" spans="1:9" x14ac:dyDescent="0.2">
      <c r="A49" s="118"/>
      <c r="B49" s="143"/>
      <c r="C49" s="143"/>
      <c r="D49" s="143"/>
      <c r="E49" s="143"/>
      <c r="F49" s="143"/>
      <c r="G49" s="143"/>
      <c r="H49" s="143"/>
      <c r="I49" s="118"/>
    </row>
  </sheetData>
  <mergeCells count="32">
    <mergeCell ref="C8:G8"/>
    <mergeCell ref="B2:H2"/>
    <mergeCell ref="B3:H3"/>
    <mergeCell ref="B4:H4"/>
    <mergeCell ref="B5:H5"/>
    <mergeCell ref="B6:H6"/>
    <mergeCell ref="B10:B11"/>
    <mergeCell ref="C10:G10"/>
    <mergeCell ref="H10:H11"/>
    <mergeCell ref="C13:C14"/>
    <mergeCell ref="D13:D14"/>
    <mergeCell ref="E13:E14"/>
    <mergeCell ref="F13:F14"/>
    <mergeCell ref="G13:G14"/>
    <mergeCell ref="H13:H14"/>
    <mergeCell ref="H35:H36"/>
    <mergeCell ref="C24:C25"/>
    <mergeCell ref="D24:D25"/>
    <mergeCell ref="E24:E25"/>
    <mergeCell ref="F24:F25"/>
    <mergeCell ref="G24:G25"/>
    <mergeCell ref="H24:H25"/>
    <mergeCell ref="C35:C36"/>
    <mergeCell ref="D35:D36"/>
    <mergeCell ref="E35:E36"/>
    <mergeCell ref="F35:F36"/>
    <mergeCell ref="G35:G36"/>
    <mergeCell ref="B40:H40"/>
    <mergeCell ref="B47:C47"/>
    <mergeCell ref="E47:H47"/>
    <mergeCell ref="B48:C48"/>
    <mergeCell ref="E48:H48"/>
  </mergeCells>
  <printOptions horizontalCentered="1"/>
  <pageMargins left="0.11811023622047245" right="0.11811023622047245" top="0.35433070866141736" bottom="0.35433070866141736" header="0.11811023622047245" footer="0.11811023622047245"/>
  <pageSetup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8"/>
  <sheetViews>
    <sheetView topLeftCell="C1" zoomScale="80" zoomScaleNormal="80" zoomScaleSheetLayoutView="70" workbookViewId="0">
      <selection activeCell="B81" sqref="B81:H81"/>
    </sheetView>
  </sheetViews>
  <sheetFormatPr baseColWidth="10" defaultRowHeight="12" x14ac:dyDescent="0.2"/>
  <cols>
    <col min="1" max="1" width="2.85546875" style="92" customWidth="1"/>
    <col min="2" max="2" width="32.7109375" style="117" customWidth="1"/>
    <col min="3" max="3" width="62.5703125" style="117" customWidth="1"/>
    <col min="4" max="8" width="21.42578125" style="117" customWidth="1"/>
    <col min="9" max="9" width="26.28515625" style="117" customWidth="1"/>
    <col min="10" max="10" width="2.7109375" style="92" customWidth="1"/>
    <col min="11" max="16384" width="11.42578125" style="117"/>
  </cols>
  <sheetData>
    <row r="1" spans="1:10" x14ac:dyDescent="0.2">
      <c r="B1" s="118"/>
      <c r="C1" s="118"/>
      <c r="D1" s="118"/>
      <c r="E1" s="118"/>
      <c r="F1" s="118"/>
      <c r="G1" s="118"/>
      <c r="H1" s="118"/>
      <c r="I1" s="118"/>
    </row>
    <row r="2" spans="1:10" x14ac:dyDescent="0.2">
      <c r="B2" s="578"/>
      <c r="C2" s="578"/>
      <c r="D2" s="578"/>
      <c r="E2" s="578"/>
      <c r="F2" s="578"/>
      <c r="G2" s="578"/>
      <c r="H2" s="578"/>
      <c r="I2" s="578"/>
    </row>
    <row r="3" spans="1:10" x14ac:dyDescent="0.2">
      <c r="B3" s="577" t="s">
        <v>410</v>
      </c>
      <c r="C3" s="577"/>
      <c r="D3" s="577"/>
      <c r="E3" s="577"/>
      <c r="F3" s="577"/>
      <c r="G3" s="577"/>
      <c r="H3" s="577"/>
      <c r="I3" s="577"/>
    </row>
    <row r="4" spans="1:10" x14ac:dyDescent="0.2">
      <c r="B4" s="577" t="s">
        <v>12</v>
      </c>
      <c r="C4" s="577"/>
      <c r="D4" s="577"/>
      <c r="E4" s="577"/>
      <c r="F4" s="577"/>
      <c r="G4" s="577"/>
      <c r="H4" s="577"/>
      <c r="I4" s="577"/>
    </row>
    <row r="5" spans="1:10" x14ac:dyDescent="0.2">
      <c r="B5" s="577" t="s">
        <v>144</v>
      </c>
      <c r="C5" s="577"/>
      <c r="D5" s="577"/>
      <c r="E5" s="577"/>
      <c r="F5" s="577"/>
      <c r="G5" s="577"/>
      <c r="H5" s="577"/>
      <c r="I5" s="577"/>
    </row>
    <row r="6" spans="1:10" x14ac:dyDescent="0.2">
      <c r="B6" s="577" t="s">
        <v>17</v>
      </c>
      <c r="C6" s="577"/>
      <c r="D6" s="577"/>
      <c r="E6" s="577"/>
      <c r="F6" s="577"/>
      <c r="G6" s="577"/>
      <c r="H6" s="577"/>
      <c r="I6" s="577"/>
    </row>
    <row r="7" spans="1:10" x14ac:dyDescent="0.2">
      <c r="B7" s="93"/>
      <c r="C7" s="93"/>
      <c r="D7" s="93"/>
      <c r="E7" s="93"/>
      <c r="F7" s="93"/>
      <c r="G7" s="93"/>
      <c r="H7" s="424"/>
      <c r="I7" s="93"/>
    </row>
    <row r="8" spans="1:10" x14ac:dyDescent="0.2">
      <c r="B8" s="94" t="s">
        <v>18</v>
      </c>
      <c r="C8" s="579" t="s">
        <v>411</v>
      </c>
      <c r="D8" s="579"/>
      <c r="E8" s="579"/>
      <c r="F8" s="579"/>
      <c r="G8" s="579"/>
      <c r="H8" s="579"/>
      <c r="I8" s="424"/>
    </row>
    <row r="9" spans="1:10" x14ac:dyDescent="0.2">
      <c r="B9" s="95"/>
      <c r="C9" s="95"/>
      <c r="D9" s="95"/>
      <c r="E9" s="95"/>
      <c r="F9" s="95"/>
      <c r="G9" s="95"/>
      <c r="H9" s="95"/>
      <c r="I9" s="95"/>
    </row>
    <row r="10" spans="1:10" x14ac:dyDescent="0.2">
      <c r="B10" s="665" t="s">
        <v>305</v>
      </c>
      <c r="C10" s="425"/>
      <c r="D10" s="681" t="s">
        <v>7</v>
      </c>
      <c r="E10" s="681"/>
      <c r="F10" s="681"/>
      <c r="G10" s="681"/>
      <c r="H10" s="681"/>
      <c r="I10" s="681" t="s">
        <v>8</v>
      </c>
    </row>
    <row r="11" spans="1:10" ht="28.5" customHeight="1" x14ac:dyDescent="0.2">
      <c r="B11" s="667"/>
      <c r="C11" s="426"/>
      <c r="D11" s="206" t="s">
        <v>412</v>
      </c>
      <c r="E11" s="206" t="s">
        <v>9</v>
      </c>
      <c r="F11" s="206" t="s">
        <v>2</v>
      </c>
      <c r="G11" s="206" t="s">
        <v>3</v>
      </c>
      <c r="H11" s="206" t="s">
        <v>10</v>
      </c>
      <c r="I11" s="681"/>
    </row>
    <row r="12" spans="1:10" x14ac:dyDescent="0.2">
      <c r="B12" s="215" t="s">
        <v>505</v>
      </c>
      <c r="C12" s="103"/>
      <c r="D12" s="215">
        <f>SUM(D13+D22+D30+D40)</f>
        <v>129632848</v>
      </c>
      <c r="E12" s="215">
        <f t="shared" ref="E12:I12" si="0">SUM(E13+E22+E30+E40)</f>
        <v>3557898.6000000057</v>
      </c>
      <c r="F12" s="215">
        <f t="shared" si="0"/>
        <v>133190746.60000001</v>
      </c>
      <c r="G12" s="215">
        <f t="shared" si="0"/>
        <v>131745048.99999999</v>
      </c>
      <c r="H12" s="215">
        <f t="shared" si="0"/>
        <v>131745048.99999999</v>
      </c>
      <c r="I12" s="427">
        <f t="shared" si="0"/>
        <v>1445697.6000000238</v>
      </c>
    </row>
    <row r="13" spans="1:10" s="208" customFormat="1" x14ac:dyDescent="0.2">
      <c r="A13" s="92"/>
      <c r="B13" s="682" t="s">
        <v>506</v>
      </c>
      <c r="C13" s="683"/>
      <c r="D13" s="215">
        <v>0</v>
      </c>
      <c r="E13" s="215">
        <v>0</v>
      </c>
      <c r="F13" s="216">
        <v>0</v>
      </c>
      <c r="G13" s="104">
        <v>0</v>
      </c>
      <c r="H13" s="104">
        <v>0</v>
      </c>
      <c r="I13" s="428">
        <v>0</v>
      </c>
      <c r="J13" s="92"/>
    </row>
    <row r="14" spans="1:10" x14ac:dyDescent="0.2">
      <c r="B14" s="218" t="s">
        <v>507</v>
      </c>
      <c r="C14" s="219"/>
      <c r="D14" s="211">
        <v>0</v>
      </c>
      <c r="E14" s="211">
        <v>0</v>
      </c>
      <c r="F14" s="237">
        <v>0</v>
      </c>
      <c r="G14" s="112">
        <v>0</v>
      </c>
      <c r="H14" s="112">
        <v>0</v>
      </c>
      <c r="I14" s="428">
        <v>0</v>
      </c>
    </row>
    <row r="15" spans="1:10" x14ac:dyDescent="0.2">
      <c r="B15" s="218" t="s">
        <v>508</v>
      </c>
      <c r="C15" s="219"/>
      <c r="D15" s="211">
        <v>0</v>
      </c>
      <c r="E15" s="211">
        <v>0</v>
      </c>
      <c r="F15" s="237">
        <v>0</v>
      </c>
      <c r="G15" s="112">
        <v>0</v>
      </c>
      <c r="H15" s="112">
        <v>0</v>
      </c>
      <c r="I15" s="428">
        <v>0</v>
      </c>
    </row>
    <row r="16" spans="1:10" x14ac:dyDescent="0.2">
      <c r="B16" s="606" t="s">
        <v>509</v>
      </c>
      <c r="C16" s="607"/>
      <c r="D16" s="211">
        <v>0</v>
      </c>
      <c r="E16" s="211">
        <v>0</v>
      </c>
      <c r="F16" s="237">
        <v>0</v>
      </c>
      <c r="G16" s="112">
        <v>0</v>
      </c>
      <c r="H16" s="112">
        <v>0</v>
      </c>
      <c r="I16" s="428">
        <v>0</v>
      </c>
    </row>
    <row r="17" spans="1:10" x14ac:dyDescent="0.2">
      <c r="B17" s="218" t="s">
        <v>510</v>
      </c>
      <c r="C17" s="219"/>
      <c r="D17" s="211">
        <v>0</v>
      </c>
      <c r="E17" s="211">
        <v>0</v>
      </c>
      <c r="F17" s="237">
        <v>0</v>
      </c>
      <c r="G17" s="112">
        <v>0</v>
      </c>
      <c r="H17" s="112">
        <v>0</v>
      </c>
      <c r="I17" s="428">
        <v>0</v>
      </c>
    </row>
    <row r="18" spans="1:10" x14ac:dyDescent="0.2">
      <c r="B18" s="606" t="s">
        <v>511</v>
      </c>
      <c r="C18" s="607"/>
      <c r="D18" s="211">
        <v>0</v>
      </c>
      <c r="E18" s="211">
        <v>0</v>
      </c>
      <c r="F18" s="237">
        <v>0</v>
      </c>
      <c r="G18" s="112">
        <v>0</v>
      </c>
      <c r="H18" s="112">
        <v>0</v>
      </c>
      <c r="I18" s="428">
        <v>0</v>
      </c>
    </row>
    <row r="19" spans="1:10" x14ac:dyDescent="0.2">
      <c r="B19" s="218" t="s">
        <v>512</v>
      </c>
      <c r="C19" s="219"/>
      <c r="D19" s="211">
        <v>0</v>
      </c>
      <c r="E19" s="211">
        <v>0</v>
      </c>
      <c r="F19" s="237">
        <v>0</v>
      </c>
      <c r="G19" s="112">
        <v>0</v>
      </c>
      <c r="H19" s="112">
        <v>0</v>
      </c>
      <c r="I19" s="428">
        <v>0</v>
      </c>
    </row>
    <row r="20" spans="1:10" x14ac:dyDescent="0.2">
      <c r="B20" s="606" t="s">
        <v>513</v>
      </c>
      <c r="C20" s="607"/>
      <c r="D20" s="211">
        <v>0</v>
      </c>
      <c r="E20" s="211">
        <v>0</v>
      </c>
      <c r="F20" s="237">
        <v>0</v>
      </c>
      <c r="G20" s="112">
        <v>0</v>
      </c>
      <c r="H20" s="112">
        <v>0</v>
      </c>
      <c r="I20" s="428">
        <v>0</v>
      </c>
    </row>
    <row r="21" spans="1:10" x14ac:dyDescent="0.2">
      <c r="B21" s="218" t="s">
        <v>514</v>
      </c>
      <c r="C21" s="219"/>
      <c r="D21" s="211">
        <v>0</v>
      </c>
      <c r="E21" s="211">
        <v>0</v>
      </c>
      <c r="F21" s="237">
        <v>0</v>
      </c>
      <c r="G21" s="112">
        <v>0</v>
      </c>
      <c r="H21" s="112">
        <v>0</v>
      </c>
      <c r="I21" s="428">
        <v>0</v>
      </c>
    </row>
    <row r="22" spans="1:10" x14ac:dyDescent="0.2">
      <c r="B22" s="225" t="s">
        <v>515</v>
      </c>
      <c r="C22" s="106"/>
      <c r="D22" s="215">
        <f>SUM(D23:D29)</f>
        <v>129632848</v>
      </c>
      <c r="E22" s="215">
        <f t="shared" ref="E22:I22" si="1">SUM(E23:E29)</f>
        <v>3557898.6000000057</v>
      </c>
      <c r="F22" s="215">
        <f t="shared" si="1"/>
        <v>133190746.60000001</v>
      </c>
      <c r="G22" s="215">
        <f t="shared" si="1"/>
        <v>131745048.99999999</v>
      </c>
      <c r="H22" s="215">
        <f t="shared" si="1"/>
        <v>131745048.99999999</v>
      </c>
      <c r="I22" s="216">
        <f t="shared" si="1"/>
        <v>1445697.6000000238</v>
      </c>
    </row>
    <row r="23" spans="1:10" x14ac:dyDescent="0.2">
      <c r="B23" s="218" t="s">
        <v>516</v>
      </c>
      <c r="C23" s="219"/>
      <c r="D23" s="211">
        <v>0</v>
      </c>
      <c r="E23" s="211">
        <v>0</v>
      </c>
      <c r="F23" s="237">
        <v>0</v>
      </c>
      <c r="G23" s="112">
        <v>0</v>
      </c>
      <c r="H23" s="112">
        <v>0</v>
      </c>
      <c r="I23" s="428">
        <v>0</v>
      </c>
    </row>
    <row r="24" spans="1:10" x14ac:dyDescent="0.2">
      <c r="B24" s="211" t="s">
        <v>517</v>
      </c>
      <c r="C24" s="110"/>
      <c r="D24" s="211">
        <v>0</v>
      </c>
      <c r="E24" s="211">
        <v>0</v>
      </c>
      <c r="F24" s="237">
        <v>0</v>
      </c>
      <c r="G24" s="112">
        <v>0</v>
      </c>
      <c r="H24" s="112">
        <v>0</v>
      </c>
      <c r="I24" s="428">
        <v>0</v>
      </c>
    </row>
    <row r="25" spans="1:10" x14ac:dyDescent="0.2">
      <c r="B25" s="218" t="s">
        <v>518</v>
      </c>
      <c r="C25" s="219"/>
      <c r="D25" s="211">
        <v>0</v>
      </c>
      <c r="E25" s="211">
        <v>0</v>
      </c>
      <c r="F25" s="237">
        <v>0</v>
      </c>
      <c r="G25" s="112">
        <v>0</v>
      </c>
      <c r="H25" s="112">
        <v>0</v>
      </c>
      <c r="I25" s="428">
        <v>0</v>
      </c>
    </row>
    <row r="26" spans="1:10" x14ac:dyDescent="0.2">
      <c r="B26" s="211" t="s">
        <v>519</v>
      </c>
      <c r="C26" s="110"/>
      <c r="D26" s="211">
        <v>0</v>
      </c>
      <c r="E26" s="211">
        <v>0</v>
      </c>
      <c r="F26" s="237">
        <v>0</v>
      </c>
      <c r="G26" s="112">
        <v>0</v>
      </c>
      <c r="H26" s="112">
        <v>0</v>
      </c>
      <c r="I26" s="428">
        <v>0</v>
      </c>
    </row>
    <row r="27" spans="1:10" x14ac:dyDescent="0.2">
      <c r="B27" s="218" t="s">
        <v>520</v>
      </c>
      <c r="C27" s="219"/>
      <c r="D27" s="225">
        <v>129632848</v>
      </c>
      <c r="E27" s="429">
        <v>3557898.6000000057</v>
      </c>
      <c r="F27" s="223">
        <f>SUM(D27+E27)</f>
        <v>133190746.60000001</v>
      </c>
      <c r="G27" s="430">
        <v>131745048.99999999</v>
      </c>
      <c r="H27" s="112">
        <f>SUM(G27)</f>
        <v>131745048.99999999</v>
      </c>
      <c r="I27" s="417">
        <f>SUM(F27-G27)</f>
        <v>1445697.6000000238</v>
      </c>
    </row>
    <row r="28" spans="1:10" x14ac:dyDescent="0.2">
      <c r="B28" s="211" t="s">
        <v>521</v>
      </c>
      <c r="C28" s="110"/>
      <c r="D28" s="211">
        <v>0</v>
      </c>
      <c r="E28" s="211">
        <v>0</v>
      </c>
      <c r="F28" s="237">
        <v>0</v>
      </c>
      <c r="G28" s="112">
        <v>0</v>
      </c>
      <c r="H28" s="112">
        <v>0</v>
      </c>
      <c r="I28" s="428">
        <v>0</v>
      </c>
    </row>
    <row r="29" spans="1:10" x14ac:dyDescent="0.2">
      <c r="B29" s="211" t="s">
        <v>522</v>
      </c>
      <c r="C29" s="110"/>
      <c r="D29" s="211">
        <v>0</v>
      </c>
      <c r="E29" s="211">
        <v>0</v>
      </c>
      <c r="F29" s="237">
        <v>0</v>
      </c>
      <c r="G29" s="112">
        <v>0</v>
      </c>
      <c r="H29" s="112">
        <v>0</v>
      </c>
      <c r="I29" s="428">
        <v>0</v>
      </c>
    </row>
    <row r="30" spans="1:10" s="325" customFormat="1" x14ac:dyDescent="0.2">
      <c r="A30" s="309"/>
      <c r="B30" s="225" t="s">
        <v>523</v>
      </c>
      <c r="C30" s="106"/>
      <c r="D30" s="215">
        <v>0</v>
      </c>
      <c r="E30" s="215">
        <v>0</v>
      </c>
      <c r="F30" s="216">
        <v>0</v>
      </c>
      <c r="G30" s="104">
        <v>0</v>
      </c>
      <c r="H30" s="104">
        <v>0</v>
      </c>
      <c r="I30" s="104">
        <v>0</v>
      </c>
      <c r="J30" s="309"/>
    </row>
    <row r="31" spans="1:10" x14ac:dyDescent="0.2">
      <c r="B31" s="606" t="s">
        <v>524</v>
      </c>
      <c r="C31" s="607"/>
      <c r="D31" s="211">
        <v>0</v>
      </c>
      <c r="E31" s="211">
        <v>0</v>
      </c>
      <c r="F31" s="237">
        <v>0</v>
      </c>
      <c r="G31" s="112">
        <v>0</v>
      </c>
      <c r="H31" s="112">
        <v>0</v>
      </c>
      <c r="I31" s="428">
        <v>0</v>
      </c>
    </row>
    <row r="32" spans="1:10" x14ac:dyDescent="0.2">
      <c r="B32" s="211" t="s">
        <v>525</v>
      </c>
      <c r="C32" s="110"/>
      <c r="D32" s="211">
        <v>0</v>
      </c>
      <c r="E32" s="211">
        <v>0</v>
      </c>
      <c r="F32" s="237">
        <v>0</v>
      </c>
      <c r="G32" s="112">
        <v>0</v>
      </c>
      <c r="H32" s="112">
        <v>0</v>
      </c>
      <c r="I32" s="428">
        <v>0</v>
      </c>
    </row>
    <row r="33" spans="1:10" x14ac:dyDescent="0.2">
      <c r="B33" s="211" t="s">
        <v>526</v>
      </c>
      <c r="C33" s="110"/>
      <c r="D33" s="211">
        <v>0</v>
      </c>
      <c r="E33" s="211">
        <v>0</v>
      </c>
      <c r="F33" s="237">
        <v>0</v>
      </c>
      <c r="G33" s="112">
        <v>0</v>
      </c>
      <c r="H33" s="112">
        <v>0</v>
      </c>
      <c r="I33" s="428">
        <v>0</v>
      </c>
    </row>
    <row r="34" spans="1:10" x14ac:dyDescent="0.2">
      <c r="B34" s="211" t="s">
        <v>527</v>
      </c>
      <c r="C34" s="110"/>
      <c r="D34" s="211">
        <v>0</v>
      </c>
      <c r="E34" s="211">
        <v>0</v>
      </c>
      <c r="F34" s="237">
        <v>0</v>
      </c>
      <c r="G34" s="112">
        <v>0</v>
      </c>
      <c r="H34" s="112">
        <v>0</v>
      </c>
      <c r="I34" s="428">
        <v>0</v>
      </c>
    </row>
    <row r="35" spans="1:10" x14ac:dyDescent="0.2">
      <c r="B35" s="211" t="s">
        <v>528</v>
      </c>
      <c r="C35" s="110"/>
      <c r="D35" s="211">
        <v>0</v>
      </c>
      <c r="E35" s="211">
        <v>0</v>
      </c>
      <c r="F35" s="237">
        <v>0</v>
      </c>
      <c r="G35" s="112">
        <v>0</v>
      </c>
      <c r="H35" s="112">
        <v>0</v>
      </c>
      <c r="I35" s="428">
        <v>0</v>
      </c>
    </row>
    <row r="36" spans="1:10" x14ac:dyDescent="0.2">
      <c r="B36" s="211" t="s">
        <v>529</v>
      </c>
      <c r="C36" s="110"/>
      <c r="D36" s="211">
        <v>0</v>
      </c>
      <c r="E36" s="211">
        <v>0</v>
      </c>
      <c r="F36" s="237">
        <v>0</v>
      </c>
      <c r="G36" s="112">
        <v>0</v>
      </c>
      <c r="H36" s="112">
        <v>0</v>
      </c>
      <c r="I36" s="428">
        <v>0</v>
      </c>
    </row>
    <row r="37" spans="1:10" x14ac:dyDescent="0.2">
      <c r="B37" s="211" t="s">
        <v>530</v>
      </c>
      <c r="C37" s="110"/>
      <c r="D37" s="211">
        <v>0</v>
      </c>
      <c r="E37" s="211">
        <v>0</v>
      </c>
      <c r="F37" s="237">
        <v>0</v>
      </c>
      <c r="G37" s="112">
        <v>0</v>
      </c>
      <c r="H37" s="112">
        <v>0</v>
      </c>
      <c r="I37" s="428">
        <v>0</v>
      </c>
    </row>
    <row r="38" spans="1:10" x14ac:dyDescent="0.2">
      <c r="B38" s="211" t="s">
        <v>531</v>
      </c>
      <c r="C38" s="110"/>
      <c r="D38" s="211">
        <v>0</v>
      </c>
      <c r="E38" s="211">
        <v>0</v>
      </c>
      <c r="F38" s="237">
        <v>0</v>
      </c>
      <c r="G38" s="112">
        <v>0</v>
      </c>
      <c r="H38" s="112">
        <v>0</v>
      </c>
      <c r="I38" s="428">
        <v>0</v>
      </c>
    </row>
    <row r="39" spans="1:10" x14ac:dyDescent="0.2">
      <c r="B39" s="211" t="s">
        <v>532</v>
      </c>
      <c r="C39" s="110"/>
      <c r="D39" s="211">
        <v>0</v>
      </c>
      <c r="E39" s="211">
        <v>0</v>
      </c>
      <c r="F39" s="237">
        <v>0</v>
      </c>
      <c r="G39" s="112">
        <v>0</v>
      </c>
      <c r="H39" s="112">
        <v>0</v>
      </c>
      <c r="I39" s="428">
        <v>0</v>
      </c>
    </row>
    <row r="40" spans="1:10" s="325" customFormat="1" x14ac:dyDescent="0.2">
      <c r="A40" s="309"/>
      <c r="B40" s="225" t="s">
        <v>533</v>
      </c>
      <c r="C40" s="106"/>
      <c r="D40" s="431">
        <v>0</v>
      </c>
      <c r="E40" s="431">
        <v>0</v>
      </c>
      <c r="F40" s="432">
        <v>0</v>
      </c>
      <c r="G40" s="433">
        <v>0</v>
      </c>
      <c r="H40" s="433">
        <v>0</v>
      </c>
      <c r="I40" s="434">
        <v>0</v>
      </c>
      <c r="J40" s="309"/>
    </row>
    <row r="41" spans="1:10" x14ac:dyDescent="0.2">
      <c r="B41" s="684" t="s">
        <v>534</v>
      </c>
      <c r="C41" s="685"/>
      <c r="D41" s="211">
        <v>0</v>
      </c>
      <c r="E41" s="211">
        <v>0</v>
      </c>
      <c r="F41" s="237">
        <v>0</v>
      </c>
      <c r="G41" s="112">
        <v>0</v>
      </c>
      <c r="H41" s="112">
        <v>0</v>
      </c>
      <c r="I41" s="428">
        <v>0</v>
      </c>
    </row>
    <row r="42" spans="1:10" x14ac:dyDescent="0.2">
      <c r="B42" s="606" t="s">
        <v>535</v>
      </c>
      <c r="C42" s="607"/>
      <c r="D42" s="211">
        <v>0</v>
      </c>
      <c r="E42" s="211">
        <v>0</v>
      </c>
      <c r="F42" s="237">
        <v>0</v>
      </c>
      <c r="G42" s="112">
        <v>0</v>
      </c>
      <c r="H42" s="112">
        <v>0</v>
      </c>
      <c r="I42" s="428">
        <v>0</v>
      </c>
    </row>
    <row r="43" spans="1:10" x14ac:dyDescent="0.2">
      <c r="B43" s="211" t="s">
        <v>536</v>
      </c>
      <c r="C43" s="110"/>
      <c r="D43" s="211">
        <v>0</v>
      </c>
      <c r="E43" s="211">
        <v>0</v>
      </c>
      <c r="F43" s="237">
        <v>0</v>
      </c>
      <c r="G43" s="112">
        <v>0</v>
      </c>
      <c r="H43" s="112">
        <v>0</v>
      </c>
      <c r="I43" s="428">
        <v>0</v>
      </c>
    </row>
    <row r="44" spans="1:10" x14ac:dyDescent="0.2">
      <c r="B44" s="211" t="s">
        <v>537</v>
      </c>
      <c r="C44" s="110"/>
      <c r="D44" s="211">
        <v>0</v>
      </c>
      <c r="E44" s="211">
        <v>0</v>
      </c>
      <c r="F44" s="237">
        <v>0</v>
      </c>
      <c r="G44" s="112">
        <v>0</v>
      </c>
      <c r="H44" s="112">
        <v>0</v>
      </c>
      <c r="I44" s="428">
        <v>0</v>
      </c>
    </row>
    <row r="45" spans="1:10" x14ac:dyDescent="0.2">
      <c r="B45" s="225" t="s">
        <v>538</v>
      </c>
      <c r="C45" s="106"/>
      <c r="D45" s="225">
        <f>SUM(D46+D55+D63+D73)</f>
        <v>0</v>
      </c>
      <c r="E45" s="225">
        <f t="shared" ref="E45:I45" si="2">SUM(E46+E55+E63+E73)</f>
        <v>16199608.699999999</v>
      </c>
      <c r="F45" s="225">
        <f t="shared" si="2"/>
        <v>16199608.699999999</v>
      </c>
      <c r="G45" s="225">
        <f t="shared" si="2"/>
        <v>10865711.35</v>
      </c>
      <c r="H45" s="225">
        <f t="shared" si="2"/>
        <v>10865711.35</v>
      </c>
      <c r="I45" s="226">
        <f t="shared" si="2"/>
        <v>5333897.3499999996</v>
      </c>
    </row>
    <row r="46" spans="1:10" s="325" customFormat="1" x14ac:dyDescent="0.2">
      <c r="A46" s="309"/>
      <c r="B46" s="225" t="s">
        <v>506</v>
      </c>
      <c r="C46" s="106"/>
      <c r="D46" s="225">
        <v>0</v>
      </c>
      <c r="E46" s="225">
        <v>0</v>
      </c>
      <c r="F46" s="226">
        <v>0</v>
      </c>
      <c r="G46" s="107">
        <v>0</v>
      </c>
      <c r="H46" s="107">
        <v>0</v>
      </c>
      <c r="I46" s="104">
        <v>0</v>
      </c>
      <c r="J46" s="309"/>
    </row>
    <row r="47" spans="1:10" x14ac:dyDescent="0.2">
      <c r="B47" s="211" t="s">
        <v>539</v>
      </c>
      <c r="C47" s="110"/>
      <c r="D47" s="211">
        <v>0</v>
      </c>
      <c r="E47" s="211">
        <v>0</v>
      </c>
      <c r="F47" s="237">
        <v>0</v>
      </c>
      <c r="G47" s="112">
        <v>0</v>
      </c>
      <c r="H47" s="112">
        <v>0</v>
      </c>
      <c r="I47" s="428">
        <v>0</v>
      </c>
    </row>
    <row r="48" spans="1:10" x14ac:dyDescent="0.2">
      <c r="B48" s="211" t="s">
        <v>540</v>
      </c>
      <c r="C48" s="110"/>
      <c r="D48" s="211">
        <v>0</v>
      </c>
      <c r="E48" s="211">
        <v>0</v>
      </c>
      <c r="F48" s="237">
        <v>0</v>
      </c>
      <c r="G48" s="112">
        <v>0</v>
      </c>
      <c r="H48" s="112">
        <v>0</v>
      </c>
      <c r="I48" s="428">
        <v>0</v>
      </c>
    </row>
    <row r="49" spans="1:10" x14ac:dyDescent="0.2">
      <c r="B49" s="606" t="s">
        <v>541</v>
      </c>
      <c r="C49" s="607"/>
      <c r="D49" s="211">
        <v>0</v>
      </c>
      <c r="E49" s="211">
        <v>0</v>
      </c>
      <c r="F49" s="237">
        <v>0</v>
      </c>
      <c r="G49" s="112">
        <v>0</v>
      </c>
      <c r="H49" s="112">
        <v>0</v>
      </c>
      <c r="I49" s="428">
        <v>0</v>
      </c>
    </row>
    <row r="50" spans="1:10" x14ac:dyDescent="0.2">
      <c r="B50" s="211" t="s">
        <v>542</v>
      </c>
      <c r="C50" s="110"/>
      <c r="D50" s="211">
        <v>0</v>
      </c>
      <c r="E50" s="211">
        <v>0</v>
      </c>
      <c r="F50" s="237">
        <v>0</v>
      </c>
      <c r="G50" s="112">
        <v>0</v>
      </c>
      <c r="H50" s="112">
        <v>0</v>
      </c>
      <c r="I50" s="428">
        <v>0</v>
      </c>
    </row>
    <row r="51" spans="1:10" x14ac:dyDescent="0.2">
      <c r="B51" s="211" t="s">
        <v>543</v>
      </c>
      <c r="C51" s="110"/>
      <c r="D51" s="211">
        <v>0</v>
      </c>
      <c r="E51" s="211">
        <v>0</v>
      </c>
      <c r="F51" s="237">
        <v>0</v>
      </c>
      <c r="G51" s="112">
        <v>0</v>
      </c>
      <c r="H51" s="112">
        <v>0</v>
      </c>
      <c r="I51" s="428">
        <v>0</v>
      </c>
    </row>
    <row r="52" spans="1:10" x14ac:dyDescent="0.2">
      <c r="B52" s="218" t="s">
        <v>544</v>
      </c>
      <c r="C52" s="219"/>
      <c r="D52" s="211">
        <v>0</v>
      </c>
      <c r="E52" s="211">
        <v>0</v>
      </c>
      <c r="F52" s="237">
        <v>0</v>
      </c>
      <c r="G52" s="112">
        <v>0</v>
      </c>
      <c r="H52" s="112">
        <v>0</v>
      </c>
      <c r="I52" s="428">
        <v>0</v>
      </c>
    </row>
    <row r="53" spans="1:10" x14ac:dyDescent="0.2">
      <c r="B53" s="606" t="s">
        <v>545</v>
      </c>
      <c r="C53" s="607"/>
      <c r="D53" s="211">
        <v>0</v>
      </c>
      <c r="E53" s="211">
        <v>0</v>
      </c>
      <c r="F53" s="237">
        <v>0</v>
      </c>
      <c r="G53" s="112">
        <v>0</v>
      </c>
      <c r="H53" s="112">
        <v>0</v>
      </c>
      <c r="I53" s="428">
        <v>0</v>
      </c>
    </row>
    <row r="54" spans="1:10" x14ac:dyDescent="0.2">
      <c r="B54" s="218" t="s">
        <v>546</v>
      </c>
      <c r="C54" s="219"/>
      <c r="D54" s="211">
        <v>0</v>
      </c>
      <c r="E54" s="211">
        <v>0</v>
      </c>
      <c r="F54" s="237">
        <v>0</v>
      </c>
      <c r="G54" s="112">
        <v>0</v>
      </c>
      <c r="H54" s="112">
        <v>0</v>
      </c>
      <c r="I54" s="428">
        <v>0</v>
      </c>
    </row>
    <row r="55" spans="1:10" s="325" customFormat="1" x14ac:dyDescent="0.2">
      <c r="A55" s="309"/>
      <c r="B55" s="435" t="s">
        <v>515</v>
      </c>
      <c r="C55" s="436"/>
      <c r="D55" s="225">
        <f>SUM(D56:D62)</f>
        <v>0</v>
      </c>
      <c r="E55" s="225">
        <f t="shared" ref="E55:I55" si="3">SUM(E56:E62)</f>
        <v>16199608.699999999</v>
      </c>
      <c r="F55" s="225">
        <f t="shared" si="3"/>
        <v>16199608.699999999</v>
      </c>
      <c r="G55" s="225">
        <f t="shared" si="3"/>
        <v>10865711.35</v>
      </c>
      <c r="H55" s="225">
        <f t="shared" si="3"/>
        <v>10865711.35</v>
      </c>
      <c r="I55" s="226">
        <f t="shared" si="3"/>
        <v>5333897.3499999996</v>
      </c>
      <c r="J55" s="309"/>
    </row>
    <row r="56" spans="1:10" x14ac:dyDescent="0.2">
      <c r="B56" s="211" t="s">
        <v>547</v>
      </c>
      <c r="C56" s="110"/>
      <c r="D56" s="211">
        <v>0</v>
      </c>
      <c r="E56" s="211">
        <v>0</v>
      </c>
      <c r="F56" s="237">
        <v>0</v>
      </c>
      <c r="G56" s="112">
        <v>0</v>
      </c>
      <c r="H56" s="112">
        <v>0</v>
      </c>
      <c r="I56" s="428">
        <v>0</v>
      </c>
    </row>
    <row r="57" spans="1:10" x14ac:dyDescent="0.2">
      <c r="B57" s="211" t="s">
        <v>548</v>
      </c>
      <c r="C57" s="110"/>
      <c r="D57" s="211">
        <v>0</v>
      </c>
      <c r="E57" s="211">
        <v>0</v>
      </c>
      <c r="F57" s="237">
        <v>0</v>
      </c>
      <c r="G57" s="112">
        <v>0</v>
      </c>
      <c r="H57" s="112">
        <v>0</v>
      </c>
      <c r="I57" s="428">
        <v>0</v>
      </c>
    </row>
    <row r="58" spans="1:10" x14ac:dyDescent="0.2">
      <c r="B58" s="211" t="s">
        <v>549</v>
      </c>
      <c r="C58" s="110"/>
      <c r="D58" s="211">
        <v>0</v>
      </c>
      <c r="E58" s="211">
        <v>0</v>
      </c>
      <c r="F58" s="237">
        <v>0</v>
      </c>
      <c r="G58" s="112">
        <v>0</v>
      </c>
      <c r="H58" s="112">
        <v>0</v>
      </c>
      <c r="I58" s="428">
        <v>0</v>
      </c>
    </row>
    <row r="59" spans="1:10" x14ac:dyDescent="0.2">
      <c r="B59" s="606" t="s">
        <v>550</v>
      </c>
      <c r="C59" s="607"/>
      <c r="D59" s="211">
        <v>0</v>
      </c>
      <c r="E59" s="211">
        <v>0</v>
      </c>
      <c r="F59" s="237">
        <v>0</v>
      </c>
      <c r="G59" s="112">
        <v>0</v>
      </c>
      <c r="H59" s="112">
        <v>0</v>
      </c>
      <c r="I59" s="428">
        <v>0</v>
      </c>
    </row>
    <row r="60" spans="1:10" x14ac:dyDescent="0.2">
      <c r="B60" s="218" t="s">
        <v>551</v>
      </c>
      <c r="C60" s="219"/>
      <c r="D60" s="211">
        <v>0</v>
      </c>
      <c r="E60" s="211">
        <v>16199608.699999999</v>
      </c>
      <c r="F60" s="223">
        <f>SUM(D60+E60)</f>
        <v>16199608.699999999</v>
      </c>
      <c r="G60" s="112">
        <v>10865711.35</v>
      </c>
      <c r="H60" s="112">
        <f>SUM(G60)</f>
        <v>10865711.35</v>
      </c>
      <c r="I60" s="417">
        <f>SUM(F60-G60)</f>
        <v>5333897.3499999996</v>
      </c>
    </row>
    <row r="61" spans="1:10" x14ac:dyDescent="0.2">
      <c r="B61" s="218" t="s">
        <v>552</v>
      </c>
      <c r="C61" s="219"/>
      <c r="D61" s="211">
        <v>0</v>
      </c>
      <c r="E61" s="211">
        <v>0</v>
      </c>
      <c r="F61" s="237">
        <v>0</v>
      </c>
      <c r="G61" s="112">
        <v>0</v>
      </c>
      <c r="H61" s="112">
        <v>0</v>
      </c>
      <c r="I61" s="428">
        <v>0</v>
      </c>
    </row>
    <row r="62" spans="1:10" x14ac:dyDescent="0.2">
      <c r="B62" s="211" t="s">
        <v>553</v>
      </c>
      <c r="C62" s="110"/>
      <c r="D62" s="211">
        <v>0</v>
      </c>
      <c r="E62" s="211">
        <v>0</v>
      </c>
      <c r="F62" s="237">
        <v>0</v>
      </c>
      <c r="G62" s="112">
        <v>0</v>
      </c>
      <c r="H62" s="112">
        <v>0</v>
      </c>
      <c r="I62" s="428">
        <v>0</v>
      </c>
    </row>
    <row r="63" spans="1:10" s="325" customFormat="1" x14ac:dyDescent="0.2">
      <c r="A63" s="309"/>
      <c r="B63" s="679" t="s">
        <v>523</v>
      </c>
      <c r="C63" s="680"/>
      <c r="D63" s="225">
        <v>0</v>
      </c>
      <c r="E63" s="225">
        <v>0</v>
      </c>
      <c r="F63" s="226">
        <v>0</v>
      </c>
      <c r="G63" s="107">
        <v>0</v>
      </c>
      <c r="H63" s="107">
        <v>0</v>
      </c>
      <c r="I63" s="104">
        <v>0</v>
      </c>
      <c r="J63" s="309"/>
    </row>
    <row r="64" spans="1:10" x14ac:dyDescent="0.2">
      <c r="B64" s="211" t="s">
        <v>554</v>
      </c>
      <c r="C64" s="110"/>
      <c r="D64" s="211">
        <v>0</v>
      </c>
      <c r="E64" s="211">
        <v>0</v>
      </c>
      <c r="F64" s="237">
        <v>0</v>
      </c>
      <c r="G64" s="112">
        <v>0</v>
      </c>
      <c r="H64" s="112">
        <v>0</v>
      </c>
      <c r="I64" s="428">
        <v>0</v>
      </c>
    </row>
    <row r="65" spans="1:10" x14ac:dyDescent="0.2">
      <c r="B65" s="211" t="s">
        <v>555</v>
      </c>
      <c r="C65" s="110"/>
      <c r="D65" s="211">
        <v>0</v>
      </c>
      <c r="E65" s="211">
        <v>0</v>
      </c>
      <c r="F65" s="237">
        <v>0</v>
      </c>
      <c r="G65" s="112">
        <v>0</v>
      </c>
      <c r="H65" s="112">
        <v>0</v>
      </c>
      <c r="I65" s="428">
        <v>0</v>
      </c>
    </row>
    <row r="66" spans="1:10" x14ac:dyDescent="0.2">
      <c r="B66" s="211" t="s">
        <v>556</v>
      </c>
      <c r="C66" s="110"/>
      <c r="D66" s="211">
        <v>0</v>
      </c>
      <c r="E66" s="211">
        <v>0</v>
      </c>
      <c r="F66" s="237">
        <v>0</v>
      </c>
      <c r="G66" s="112">
        <v>0</v>
      </c>
      <c r="H66" s="112">
        <v>0</v>
      </c>
      <c r="I66" s="428">
        <v>0</v>
      </c>
    </row>
    <row r="67" spans="1:10" x14ac:dyDescent="0.2">
      <c r="B67" s="211" t="s">
        <v>557</v>
      </c>
      <c r="C67" s="110"/>
      <c r="D67" s="211">
        <v>0</v>
      </c>
      <c r="E67" s="211">
        <v>0</v>
      </c>
      <c r="F67" s="237">
        <v>0</v>
      </c>
      <c r="G67" s="112">
        <v>0</v>
      </c>
      <c r="H67" s="112">
        <v>0</v>
      </c>
      <c r="I67" s="428">
        <v>0</v>
      </c>
    </row>
    <row r="68" spans="1:10" x14ac:dyDescent="0.2">
      <c r="B68" s="211" t="s">
        <v>558</v>
      </c>
      <c r="C68" s="110"/>
      <c r="D68" s="211">
        <v>0</v>
      </c>
      <c r="E68" s="211">
        <v>0</v>
      </c>
      <c r="F68" s="237">
        <v>0</v>
      </c>
      <c r="G68" s="112">
        <v>0</v>
      </c>
      <c r="H68" s="112">
        <v>0</v>
      </c>
      <c r="I68" s="428">
        <v>0</v>
      </c>
    </row>
    <row r="69" spans="1:10" x14ac:dyDescent="0.2">
      <c r="B69" s="218" t="s">
        <v>559</v>
      </c>
      <c r="C69" s="219"/>
      <c r="D69" s="211">
        <v>0</v>
      </c>
      <c r="E69" s="211">
        <v>0</v>
      </c>
      <c r="F69" s="237">
        <v>0</v>
      </c>
      <c r="G69" s="112">
        <v>0</v>
      </c>
      <c r="H69" s="112">
        <v>0</v>
      </c>
      <c r="I69" s="428">
        <v>0</v>
      </c>
    </row>
    <row r="70" spans="1:10" x14ac:dyDescent="0.2">
      <c r="B70" s="218" t="s">
        <v>560</v>
      </c>
      <c r="C70" s="219"/>
      <c r="D70" s="211">
        <v>0</v>
      </c>
      <c r="E70" s="211">
        <v>0</v>
      </c>
      <c r="F70" s="237">
        <v>0</v>
      </c>
      <c r="G70" s="112">
        <v>0</v>
      </c>
      <c r="H70" s="112">
        <v>0</v>
      </c>
      <c r="I70" s="428">
        <v>0</v>
      </c>
    </row>
    <row r="71" spans="1:10" ht="12" customHeight="1" x14ac:dyDescent="0.2">
      <c r="B71" s="218" t="s">
        <v>561</v>
      </c>
      <c r="C71" s="219"/>
      <c r="D71" s="211">
        <v>0</v>
      </c>
      <c r="E71" s="211">
        <v>0</v>
      </c>
      <c r="F71" s="237">
        <v>0</v>
      </c>
      <c r="G71" s="112">
        <v>0</v>
      </c>
      <c r="H71" s="112">
        <v>0</v>
      </c>
      <c r="I71" s="428">
        <v>0</v>
      </c>
    </row>
    <row r="72" spans="1:10" x14ac:dyDescent="0.2">
      <c r="B72" s="211" t="s">
        <v>562</v>
      </c>
      <c r="C72" s="110"/>
      <c r="D72" s="211">
        <v>0</v>
      </c>
      <c r="E72" s="211">
        <v>0</v>
      </c>
      <c r="F72" s="237">
        <v>0</v>
      </c>
      <c r="G72" s="112">
        <v>0</v>
      </c>
      <c r="H72" s="112">
        <v>0</v>
      </c>
      <c r="I72" s="428">
        <v>0</v>
      </c>
    </row>
    <row r="73" spans="1:10" s="325" customFormat="1" x14ac:dyDescent="0.2">
      <c r="A73" s="309"/>
      <c r="B73" s="225" t="s">
        <v>563</v>
      </c>
      <c r="C73" s="106"/>
      <c r="D73" s="431">
        <v>0</v>
      </c>
      <c r="E73" s="431">
        <v>0</v>
      </c>
      <c r="F73" s="432">
        <v>0</v>
      </c>
      <c r="G73" s="433">
        <v>0</v>
      </c>
      <c r="H73" s="433">
        <v>0</v>
      </c>
      <c r="I73" s="104">
        <v>0</v>
      </c>
      <c r="J73" s="309"/>
    </row>
    <row r="74" spans="1:10" x14ac:dyDescent="0.2">
      <c r="B74" s="211" t="s">
        <v>534</v>
      </c>
      <c r="C74" s="110"/>
      <c r="D74" s="211">
        <v>0</v>
      </c>
      <c r="E74" s="211">
        <v>0</v>
      </c>
      <c r="F74" s="237">
        <v>0</v>
      </c>
      <c r="G74" s="112">
        <v>0</v>
      </c>
      <c r="H74" s="112">
        <v>0</v>
      </c>
      <c r="I74" s="428">
        <v>0</v>
      </c>
    </row>
    <row r="75" spans="1:10" x14ac:dyDescent="0.2">
      <c r="B75" s="211" t="s">
        <v>535</v>
      </c>
      <c r="C75" s="110"/>
      <c r="D75" s="211">
        <v>0</v>
      </c>
      <c r="E75" s="211">
        <v>0</v>
      </c>
      <c r="F75" s="237">
        <v>0</v>
      </c>
      <c r="G75" s="112">
        <v>0</v>
      </c>
      <c r="H75" s="112">
        <v>0</v>
      </c>
      <c r="I75" s="428">
        <v>0</v>
      </c>
    </row>
    <row r="76" spans="1:10" x14ac:dyDescent="0.2">
      <c r="B76" s="211" t="s">
        <v>536</v>
      </c>
      <c r="C76" s="110"/>
      <c r="D76" s="211">
        <v>0</v>
      </c>
      <c r="E76" s="211">
        <v>0</v>
      </c>
      <c r="F76" s="237">
        <v>0</v>
      </c>
      <c r="G76" s="112">
        <v>0</v>
      </c>
      <c r="H76" s="112">
        <v>0</v>
      </c>
      <c r="I76" s="428">
        <v>0</v>
      </c>
    </row>
    <row r="77" spans="1:10" x14ac:dyDescent="0.2">
      <c r="B77" s="211" t="s">
        <v>537</v>
      </c>
      <c r="C77" s="110"/>
      <c r="D77" s="211">
        <v>0</v>
      </c>
      <c r="E77" s="211">
        <v>0</v>
      </c>
      <c r="F77" s="237">
        <v>0</v>
      </c>
      <c r="G77" s="112">
        <v>0</v>
      </c>
      <c r="H77" s="112">
        <v>0</v>
      </c>
      <c r="I77" s="428">
        <v>0</v>
      </c>
    </row>
    <row r="78" spans="1:10" x14ac:dyDescent="0.2">
      <c r="B78" s="225" t="s">
        <v>493</v>
      </c>
      <c r="C78" s="106"/>
      <c r="D78" s="225">
        <f>SUM(D12+D45)</f>
        <v>129632848</v>
      </c>
      <c r="E78" s="225">
        <f t="shared" ref="E78:I78" si="4">SUM(E12+E45)</f>
        <v>19757507.300000004</v>
      </c>
      <c r="F78" s="225">
        <f t="shared" si="4"/>
        <v>149390355.30000001</v>
      </c>
      <c r="G78" s="225">
        <f t="shared" si="4"/>
        <v>142610760.34999999</v>
      </c>
      <c r="H78" s="225">
        <f t="shared" si="4"/>
        <v>142610760.34999999</v>
      </c>
      <c r="I78" s="226">
        <f t="shared" si="4"/>
        <v>6779594.9500000235</v>
      </c>
    </row>
    <row r="79" spans="1:10" s="208" customFormat="1" x14ac:dyDescent="0.2">
      <c r="A79" s="92"/>
      <c r="B79" s="262"/>
      <c r="C79" s="437"/>
      <c r="D79" s="268"/>
      <c r="E79" s="268"/>
      <c r="F79" s="269"/>
      <c r="G79" s="438"/>
      <c r="H79" s="438"/>
      <c r="I79" s="438"/>
      <c r="J79" s="92"/>
    </row>
    <row r="80" spans="1:10" ht="12" customHeight="1" x14ac:dyDescent="0.2">
      <c r="B80" s="597" t="s">
        <v>24</v>
      </c>
      <c r="C80" s="597"/>
      <c r="D80" s="597"/>
      <c r="E80" s="597"/>
      <c r="F80" s="597"/>
      <c r="G80" s="597"/>
      <c r="H80" s="597"/>
      <c r="I80" s="110"/>
      <c r="J80" s="118"/>
    </row>
    <row r="81" spans="1:10" s="118" customFormat="1" x14ac:dyDescent="0.2">
      <c r="B81" s="597"/>
      <c r="C81" s="597"/>
      <c r="D81" s="597"/>
      <c r="E81" s="597"/>
      <c r="F81" s="597"/>
      <c r="G81" s="597"/>
      <c r="H81" s="597"/>
      <c r="I81" s="110"/>
    </row>
    <row r="82" spans="1:10" s="118" customFormat="1" x14ac:dyDescent="0.2">
      <c r="B82" s="597"/>
      <c r="C82" s="597"/>
      <c r="D82" s="597"/>
      <c r="E82" s="597"/>
      <c r="F82" s="597"/>
      <c r="G82" s="597"/>
      <c r="H82" s="597"/>
      <c r="I82" s="110"/>
    </row>
    <row r="83" spans="1:10" s="118" customFormat="1" x14ac:dyDescent="0.2">
      <c r="B83" s="17"/>
      <c r="C83" s="17"/>
      <c r="D83" s="17"/>
      <c r="E83" s="17"/>
      <c r="F83" s="17"/>
      <c r="G83" s="17"/>
      <c r="H83" s="17"/>
      <c r="I83" s="119"/>
    </row>
    <row r="84" spans="1:10" s="118" customFormat="1" x14ac:dyDescent="0.2">
      <c r="B84" s="17"/>
      <c r="C84" s="17"/>
      <c r="D84" s="17"/>
      <c r="E84" s="17"/>
      <c r="F84" s="17"/>
      <c r="G84" s="17"/>
      <c r="H84" s="17"/>
      <c r="I84" s="119"/>
    </row>
    <row r="85" spans="1:10" s="118" customFormat="1" x14ac:dyDescent="0.2">
      <c r="B85" s="119"/>
      <c r="C85" s="119"/>
      <c r="D85" s="673" t="s">
        <v>186</v>
      </c>
      <c r="E85" s="673"/>
      <c r="F85" s="143"/>
      <c r="G85" s="673" t="s">
        <v>217</v>
      </c>
      <c r="H85" s="673"/>
      <c r="I85" s="673"/>
      <c r="J85" s="673"/>
    </row>
    <row r="86" spans="1:10" s="118" customFormat="1" x14ac:dyDescent="0.2">
      <c r="B86" s="439"/>
      <c r="C86" s="439"/>
      <c r="D86" s="577" t="s">
        <v>187</v>
      </c>
      <c r="E86" s="577"/>
      <c r="F86" s="143"/>
      <c r="G86" s="577" t="s">
        <v>218</v>
      </c>
      <c r="H86" s="577"/>
      <c r="I86" s="577"/>
      <c r="J86" s="577"/>
    </row>
    <row r="87" spans="1:10" s="118" customFormat="1" x14ac:dyDescent="0.2">
      <c r="A87" s="95"/>
      <c r="B87" s="93"/>
      <c r="C87" s="93"/>
      <c r="D87" s="93"/>
      <c r="E87" s="93"/>
      <c r="F87" s="577"/>
      <c r="G87" s="577"/>
      <c r="H87" s="577"/>
      <c r="I87" s="143"/>
    </row>
    <row r="88" spans="1:10" s="118" customFormat="1" x14ac:dyDescent="0.2"/>
  </sheetData>
  <sheetProtection selectLockedCells="1"/>
  <mergeCells count="28">
    <mergeCell ref="C8:H8"/>
    <mergeCell ref="B2:I2"/>
    <mergeCell ref="B3:I3"/>
    <mergeCell ref="B4:I4"/>
    <mergeCell ref="B5:I5"/>
    <mergeCell ref="B6:I6"/>
    <mergeCell ref="B53:C53"/>
    <mergeCell ref="B10:B11"/>
    <mergeCell ref="D10:H10"/>
    <mergeCell ref="I10:I11"/>
    <mergeCell ref="B13:C13"/>
    <mergeCell ref="B16:C16"/>
    <mergeCell ref="B18:C18"/>
    <mergeCell ref="B20:C20"/>
    <mergeCell ref="B31:C31"/>
    <mergeCell ref="B41:C41"/>
    <mergeCell ref="B42:C42"/>
    <mergeCell ref="B49:C49"/>
    <mergeCell ref="D86:E86"/>
    <mergeCell ref="G86:J86"/>
    <mergeCell ref="F87:H87"/>
    <mergeCell ref="B59:C59"/>
    <mergeCell ref="B63:C63"/>
    <mergeCell ref="B80:H80"/>
    <mergeCell ref="B81:H81"/>
    <mergeCell ref="B82:H82"/>
    <mergeCell ref="D85:E85"/>
    <mergeCell ref="G85:J85"/>
  </mergeCells>
  <printOptions horizontalCentered="1"/>
  <pageMargins left="0.11811023622047245" right="0.11811023622047245" top="0.35433070866141736" bottom="0.35433070866141736" header="0.11811023622047245" footer="0.11811023622047245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view="pageBreakPreview" zoomScale="98" zoomScaleNormal="70" zoomScaleSheetLayoutView="98" workbookViewId="0">
      <selection activeCell="F49" sqref="F49:H49"/>
    </sheetView>
  </sheetViews>
  <sheetFormatPr baseColWidth="10" defaultRowHeight="12" x14ac:dyDescent="0.2"/>
  <cols>
    <col min="1" max="1" width="3.140625" style="92" customWidth="1"/>
    <col min="2" max="2" width="19.85546875" style="117" customWidth="1"/>
    <col min="3" max="3" width="28.42578125" style="117" customWidth="1"/>
    <col min="4" max="9" width="18.42578125" style="117" customWidth="1"/>
    <col min="10" max="10" width="1.5703125" style="92" customWidth="1"/>
    <col min="11" max="16384" width="11.42578125" style="117"/>
  </cols>
  <sheetData>
    <row r="1" spans="1:10" x14ac:dyDescent="0.2">
      <c r="B1" s="118"/>
      <c r="C1" s="118"/>
      <c r="D1" s="118"/>
      <c r="E1" s="118"/>
      <c r="F1" s="118"/>
      <c r="G1" s="118"/>
      <c r="H1" s="118"/>
      <c r="I1" s="118"/>
    </row>
    <row r="2" spans="1:10" x14ac:dyDescent="0.2">
      <c r="B2" s="578"/>
      <c r="C2" s="578"/>
      <c r="D2" s="578"/>
      <c r="E2" s="578"/>
      <c r="F2" s="578"/>
      <c r="G2" s="578"/>
      <c r="H2" s="578"/>
      <c r="I2" s="578"/>
    </row>
    <row r="3" spans="1:10" x14ac:dyDescent="0.2">
      <c r="B3" s="577" t="s">
        <v>410</v>
      </c>
      <c r="C3" s="577"/>
      <c r="D3" s="577"/>
      <c r="E3" s="577"/>
      <c r="F3" s="577"/>
      <c r="G3" s="577"/>
      <c r="H3" s="577"/>
      <c r="I3" s="577"/>
    </row>
    <row r="4" spans="1:10" x14ac:dyDescent="0.2">
      <c r="B4" s="577" t="s">
        <v>564</v>
      </c>
      <c r="C4" s="577"/>
      <c r="D4" s="577"/>
      <c r="E4" s="577"/>
      <c r="F4" s="577"/>
      <c r="G4" s="577"/>
      <c r="H4" s="577"/>
      <c r="I4" s="577"/>
    </row>
    <row r="5" spans="1:10" x14ac:dyDescent="0.2">
      <c r="B5" s="577" t="s">
        <v>144</v>
      </c>
      <c r="C5" s="577"/>
      <c r="D5" s="577"/>
      <c r="E5" s="577"/>
      <c r="F5" s="577"/>
      <c r="G5" s="577"/>
      <c r="H5" s="577"/>
      <c r="I5" s="577"/>
    </row>
    <row r="6" spans="1:10" x14ac:dyDescent="0.2">
      <c r="B6" s="577" t="s">
        <v>17</v>
      </c>
      <c r="C6" s="577"/>
      <c r="D6" s="577"/>
      <c r="E6" s="577"/>
      <c r="F6" s="577"/>
      <c r="G6" s="577"/>
      <c r="H6" s="577"/>
      <c r="I6" s="577"/>
    </row>
    <row r="7" spans="1:10" x14ac:dyDescent="0.2">
      <c r="B7" s="93"/>
      <c r="C7" s="93"/>
      <c r="D7" s="93"/>
      <c r="E7" s="93"/>
      <c r="F7" s="93"/>
      <c r="G7" s="93"/>
      <c r="H7" s="93"/>
      <c r="I7" s="93"/>
    </row>
    <row r="8" spans="1:10" x14ac:dyDescent="0.2">
      <c r="B8" s="94"/>
      <c r="C8" s="94" t="s">
        <v>18</v>
      </c>
      <c r="D8" s="579" t="s">
        <v>411</v>
      </c>
      <c r="E8" s="579"/>
      <c r="F8" s="579"/>
      <c r="G8" s="579"/>
      <c r="H8" s="579"/>
      <c r="I8" s="579"/>
    </row>
    <row r="9" spans="1:10" x14ac:dyDescent="0.2">
      <c r="B9" s="143"/>
      <c r="C9" s="143"/>
      <c r="D9" s="143"/>
      <c r="E9" s="143"/>
      <c r="F9" s="143"/>
      <c r="G9" s="143"/>
      <c r="H9" s="143"/>
      <c r="I9" s="143"/>
    </row>
    <row r="10" spans="1:10" x14ac:dyDescent="0.2">
      <c r="B10" s="690" t="s">
        <v>305</v>
      </c>
      <c r="C10" s="691"/>
      <c r="D10" s="694" t="s">
        <v>7</v>
      </c>
      <c r="E10" s="694"/>
      <c r="F10" s="694"/>
      <c r="G10" s="694"/>
      <c r="H10" s="694"/>
      <c r="I10" s="694" t="s">
        <v>565</v>
      </c>
    </row>
    <row r="11" spans="1:10" ht="50.25" customHeight="1" x14ac:dyDescent="0.2">
      <c r="B11" s="692"/>
      <c r="C11" s="693"/>
      <c r="D11" s="440" t="s">
        <v>412</v>
      </c>
      <c r="E11" s="440" t="s">
        <v>9</v>
      </c>
      <c r="F11" s="440" t="s">
        <v>2</v>
      </c>
      <c r="G11" s="440" t="s">
        <v>3</v>
      </c>
      <c r="H11" s="440" t="s">
        <v>10</v>
      </c>
      <c r="I11" s="694"/>
    </row>
    <row r="12" spans="1:10" x14ac:dyDescent="0.2">
      <c r="B12" s="441"/>
      <c r="C12" s="118"/>
      <c r="D12" s="442"/>
      <c r="E12" s="443"/>
      <c r="F12" s="444"/>
      <c r="G12" s="442"/>
      <c r="H12" s="443"/>
      <c r="I12" s="445"/>
    </row>
    <row r="13" spans="1:10" s="208" customFormat="1" ht="12.75" customHeight="1" x14ac:dyDescent="0.2">
      <c r="A13" s="92"/>
      <c r="B13" s="446"/>
      <c r="C13" s="196"/>
      <c r="D13" s="429"/>
      <c r="E13" s="229"/>
      <c r="F13" s="447"/>
      <c r="G13" s="218"/>
      <c r="H13" s="212"/>
      <c r="I13" s="112"/>
      <c r="J13" s="92"/>
    </row>
    <row r="14" spans="1:10" x14ac:dyDescent="0.2">
      <c r="B14" s="688" t="s">
        <v>566</v>
      </c>
      <c r="C14" s="689"/>
      <c r="D14" s="448">
        <f>SUM(D15)</f>
        <v>99374996</v>
      </c>
      <c r="E14" s="448">
        <f t="shared" ref="E14:I14" si="0">SUM(E15)</f>
        <v>-5413841.4199999953</v>
      </c>
      <c r="F14" s="448">
        <f t="shared" si="0"/>
        <v>93961154.579999998</v>
      </c>
      <c r="G14" s="448">
        <f t="shared" si="0"/>
        <v>93961154.629999995</v>
      </c>
      <c r="H14" s="448">
        <f t="shared" si="0"/>
        <v>93961154.629999995</v>
      </c>
      <c r="I14" s="448">
        <f t="shared" si="0"/>
        <v>-4.9999997019767761E-2</v>
      </c>
    </row>
    <row r="15" spans="1:10" x14ac:dyDescent="0.2">
      <c r="B15" s="449" t="s">
        <v>567</v>
      </c>
      <c r="C15" s="271"/>
      <c r="D15" s="233">
        <v>99374996</v>
      </c>
      <c r="E15" s="234">
        <v>-5413841.4199999953</v>
      </c>
      <c r="F15" s="450">
        <f>SUM(D15:E15)</f>
        <v>93961154.579999998</v>
      </c>
      <c r="G15" s="233">
        <v>93961154.629999995</v>
      </c>
      <c r="H15" s="234">
        <f>SUM(G15)</f>
        <v>93961154.629999995</v>
      </c>
      <c r="I15" s="417">
        <f>SUM(F15-G15)</f>
        <v>-4.9999997019767761E-2</v>
      </c>
    </row>
    <row r="16" spans="1:10" x14ac:dyDescent="0.2">
      <c r="B16" s="449" t="s">
        <v>568</v>
      </c>
      <c r="C16" s="271"/>
      <c r="D16" s="233"/>
      <c r="E16" s="234"/>
      <c r="F16" s="450"/>
      <c r="G16" s="233"/>
      <c r="H16" s="234"/>
      <c r="I16" s="430">
        <v>0</v>
      </c>
    </row>
    <row r="17" spans="2:9" x14ac:dyDescent="0.2">
      <c r="B17" s="449" t="s">
        <v>569</v>
      </c>
      <c r="C17" s="271"/>
      <c r="D17" s="429">
        <v>0</v>
      </c>
      <c r="E17" s="223">
        <v>0</v>
      </c>
      <c r="F17" s="451">
        <v>0</v>
      </c>
      <c r="G17" s="429">
        <v>0</v>
      </c>
      <c r="H17" s="223">
        <v>0</v>
      </c>
      <c r="I17" s="430">
        <v>0</v>
      </c>
    </row>
    <row r="18" spans="2:9" x14ac:dyDescent="0.2">
      <c r="B18" s="449" t="s">
        <v>570</v>
      </c>
      <c r="C18" s="271"/>
      <c r="D18" s="233"/>
      <c r="E18" s="234"/>
      <c r="F18" s="450"/>
      <c r="G18" s="233"/>
      <c r="H18" s="234"/>
      <c r="I18" s="430">
        <v>0</v>
      </c>
    </row>
    <row r="19" spans="2:9" x14ac:dyDescent="0.2">
      <c r="B19" s="449" t="s">
        <v>571</v>
      </c>
      <c r="C19" s="271"/>
      <c r="D19" s="233"/>
      <c r="E19" s="234"/>
      <c r="F19" s="450"/>
      <c r="G19" s="233"/>
      <c r="H19" s="234"/>
      <c r="I19" s="430">
        <v>0</v>
      </c>
    </row>
    <row r="20" spans="2:9" x14ac:dyDescent="0.2">
      <c r="B20" s="449" t="s">
        <v>572</v>
      </c>
      <c r="C20" s="271"/>
      <c r="D20" s="233"/>
      <c r="E20" s="234"/>
      <c r="F20" s="450"/>
      <c r="G20" s="233"/>
      <c r="H20" s="234"/>
      <c r="I20" s="430">
        <v>0</v>
      </c>
    </row>
    <row r="21" spans="2:9" ht="25.5" customHeight="1" x14ac:dyDescent="0.2">
      <c r="B21" s="686" t="s">
        <v>573</v>
      </c>
      <c r="C21" s="687"/>
      <c r="D21" s="429">
        <v>0</v>
      </c>
      <c r="E21" s="223">
        <v>0</v>
      </c>
      <c r="F21" s="451">
        <v>0</v>
      </c>
      <c r="G21" s="429">
        <v>0</v>
      </c>
      <c r="H21" s="223">
        <v>0</v>
      </c>
      <c r="I21" s="430">
        <v>0</v>
      </c>
    </row>
    <row r="22" spans="2:9" x14ac:dyDescent="0.2">
      <c r="B22" s="449" t="s">
        <v>574</v>
      </c>
      <c r="C22" s="271"/>
      <c r="D22" s="233"/>
      <c r="E22" s="234"/>
      <c r="F22" s="450"/>
      <c r="G22" s="233"/>
      <c r="H22" s="234"/>
      <c r="I22" s="430">
        <v>0</v>
      </c>
    </row>
    <row r="23" spans="2:9" x14ac:dyDescent="0.2">
      <c r="B23" s="449" t="s">
        <v>575</v>
      </c>
      <c r="C23" s="271"/>
      <c r="D23" s="233"/>
      <c r="E23" s="234"/>
      <c r="F23" s="450"/>
      <c r="G23" s="233"/>
      <c r="H23" s="234"/>
      <c r="I23" s="430">
        <v>0</v>
      </c>
    </row>
    <row r="24" spans="2:9" x14ac:dyDescent="0.2">
      <c r="B24" s="449" t="s">
        <v>576</v>
      </c>
      <c r="C24" s="271"/>
      <c r="D24" s="233"/>
      <c r="E24" s="234"/>
      <c r="F24" s="450"/>
      <c r="G24" s="233"/>
      <c r="H24" s="234"/>
      <c r="I24" s="430">
        <v>0</v>
      </c>
    </row>
    <row r="25" spans="2:9" x14ac:dyDescent="0.2">
      <c r="B25" s="449"/>
      <c r="C25" s="271"/>
      <c r="D25" s="233"/>
      <c r="E25" s="234"/>
      <c r="F25" s="450"/>
      <c r="G25" s="233"/>
      <c r="H25" s="234"/>
      <c r="I25" s="430"/>
    </row>
    <row r="26" spans="2:9" x14ac:dyDescent="0.2">
      <c r="B26" s="688" t="s">
        <v>577</v>
      </c>
      <c r="C26" s="689"/>
      <c r="D26" s="448">
        <v>0</v>
      </c>
      <c r="E26" s="452">
        <v>0</v>
      </c>
      <c r="F26" s="453">
        <v>0</v>
      </c>
      <c r="G26" s="448">
        <v>0</v>
      </c>
      <c r="H26" s="452">
        <v>0</v>
      </c>
      <c r="I26" s="454">
        <v>0</v>
      </c>
    </row>
    <row r="27" spans="2:9" x14ac:dyDescent="0.2">
      <c r="B27" s="449" t="s">
        <v>567</v>
      </c>
      <c r="C27" s="271"/>
      <c r="D27" s="233"/>
      <c r="E27" s="234"/>
      <c r="F27" s="450"/>
      <c r="G27" s="233"/>
      <c r="H27" s="234"/>
      <c r="I27" s="430">
        <v>0</v>
      </c>
    </row>
    <row r="28" spans="2:9" x14ac:dyDescent="0.2">
      <c r="B28" s="449" t="s">
        <v>568</v>
      </c>
      <c r="C28" s="271"/>
      <c r="D28" s="233"/>
      <c r="E28" s="234"/>
      <c r="F28" s="450"/>
      <c r="G28" s="233"/>
      <c r="H28" s="234"/>
      <c r="I28" s="430">
        <v>0</v>
      </c>
    </row>
    <row r="29" spans="2:9" x14ac:dyDescent="0.2">
      <c r="B29" s="449" t="s">
        <v>569</v>
      </c>
      <c r="C29" s="271"/>
      <c r="D29" s="429">
        <v>0</v>
      </c>
      <c r="E29" s="223">
        <v>0</v>
      </c>
      <c r="F29" s="451">
        <v>0</v>
      </c>
      <c r="G29" s="429">
        <v>0</v>
      </c>
      <c r="H29" s="223">
        <v>0</v>
      </c>
      <c r="I29" s="430">
        <v>0</v>
      </c>
    </row>
    <row r="30" spans="2:9" x14ac:dyDescent="0.2">
      <c r="B30" s="449" t="s">
        <v>570</v>
      </c>
      <c r="C30" s="271"/>
      <c r="D30" s="233"/>
      <c r="E30" s="234"/>
      <c r="F30" s="450"/>
      <c r="G30" s="233"/>
      <c r="H30" s="234"/>
      <c r="I30" s="430">
        <v>0</v>
      </c>
    </row>
    <row r="31" spans="2:9" x14ac:dyDescent="0.2">
      <c r="B31" s="449" t="s">
        <v>571</v>
      </c>
      <c r="C31" s="271"/>
      <c r="D31" s="233"/>
      <c r="E31" s="234"/>
      <c r="F31" s="450"/>
      <c r="G31" s="233"/>
      <c r="H31" s="234"/>
      <c r="I31" s="430">
        <v>0</v>
      </c>
    </row>
    <row r="32" spans="2:9" x14ac:dyDescent="0.2">
      <c r="B32" s="449" t="s">
        <v>572</v>
      </c>
      <c r="C32" s="271"/>
      <c r="D32" s="233"/>
      <c r="E32" s="234"/>
      <c r="F32" s="450"/>
      <c r="G32" s="233"/>
      <c r="H32" s="234"/>
      <c r="I32" s="430">
        <v>0</v>
      </c>
    </row>
    <row r="33" spans="1:10" ht="24" customHeight="1" x14ac:dyDescent="0.2">
      <c r="B33" s="686" t="s">
        <v>573</v>
      </c>
      <c r="C33" s="687"/>
      <c r="D33" s="429">
        <v>0</v>
      </c>
      <c r="E33" s="223">
        <v>0</v>
      </c>
      <c r="F33" s="451">
        <v>0</v>
      </c>
      <c r="G33" s="429">
        <v>0</v>
      </c>
      <c r="H33" s="223">
        <v>0</v>
      </c>
      <c r="I33" s="430">
        <v>0</v>
      </c>
    </row>
    <row r="34" spans="1:10" x14ac:dyDescent="0.2">
      <c r="B34" s="449" t="s">
        <v>574</v>
      </c>
      <c r="C34" s="271"/>
      <c r="D34" s="233"/>
      <c r="E34" s="234"/>
      <c r="F34" s="450"/>
      <c r="G34" s="233"/>
      <c r="H34" s="234"/>
      <c r="I34" s="430">
        <v>0</v>
      </c>
    </row>
    <row r="35" spans="1:10" x14ac:dyDescent="0.2">
      <c r="B35" s="449" t="s">
        <v>575</v>
      </c>
      <c r="C35" s="271"/>
      <c r="D35" s="233"/>
      <c r="E35" s="234"/>
      <c r="F35" s="450"/>
      <c r="G35" s="233"/>
      <c r="H35" s="234"/>
      <c r="I35" s="430">
        <v>0</v>
      </c>
    </row>
    <row r="36" spans="1:10" x14ac:dyDescent="0.2">
      <c r="B36" s="449" t="s">
        <v>576</v>
      </c>
      <c r="C36" s="271"/>
      <c r="D36" s="233"/>
      <c r="E36" s="234"/>
      <c r="F36" s="450"/>
      <c r="G36" s="233"/>
      <c r="H36" s="234"/>
      <c r="I36" s="430">
        <v>0</v>
      </c>
    </row>
    <row r="37" spans="1:10" x14ac:dyDescent="0.2">
      <c r="B37" s="449"/>
      <c r="C37" s="271"/>
      <c r="D37" s="429"/>
      <c r="E37" s="223"/>
      <c r="F37" s="451"/>
      <c r="G37" s="429"/>
      <c r="H37" s="223"/>
      <c r="I37" s="430"/>
    </row>
    <row r="38" spans="1:10" s="250" customFormat="1" x14ac:dyDescent="0.25">
      <c r="A38" s="246"/>
      <c r="B38" s="688" t="s">
        <v>578</v>
      </c>
      <c r="C38" s="689"/>
      <c r="D38" s="455">
        <f>SUM(D14+D26)</f>
        <v>99374996</v>
      </c>
      <c r="E38" s="455">
        <f t="shared" ref="E38:I38" si="1">SUM(E14+E26)</f>
        <v>-5413841.4199999953</v>
      </c>
      <c r="F38" s="455">
        <f t="shared" si="1"/>
        <v>93961154.579999998</v>
      </c>
      <c r="G38" s="455">
        <f t="shared" si="1"/>
        <v>93961154.629999995</v>
      </c>
      <c r="H38" s="455">
        <f t="shared" si="1"/>
        <v>93961154.629999995</v>
      </c>
      <c r="I38" s="456">
        <f t="shared" si="1"/>
        <v>-4.9999997019767761E-2</v>
      </c>
      <c r="J38" s="246"/>
    </row>
    <row r="39" spans="1:10" x14ac:dyDescent="0.2">
      <c r="B39" s="457"/>
      <c r="C39" s="458"/>
      <c r="D39" s="459"/>
      <c r="E39" s="460"/>
      <c r="F39" s="461"/>
      <c r="G39" s="462"/>
      <c r="H39" s="463"/>
      <c r="I39" s="464"/>
    </row>
    <row r="40" spans="1:10" x14ac:dyDescent="0.2">
      <c r="B40" s="597" t="s">
        <v>24</v>
      </c>
      <c r="C40" s="597"/>
      <c r="D40" s="597"/>
      <c r="E40" s="597"/>
      <c r="F40" s="597"/>
      <c r="G40" s="597"/>
      <c r="H40" s="597"/>
      <c r="I40" s="465"/>
    </row>
    <row r="41" spans="1:10" x14ac:dyDescent="0.2">
      <c r="B41" s="597"/>
      <c r="C41" s="597"/>
      <c r="D41" s="597"/>
      <c r="E41" s="597"/>
      <c r="F41" s="597"/>
      <c r="G41" s="597"/>
      <c r="H41" s="597"/>
      <c r="I41" s="465"/>
    </row>
    <row r="42" spans="1:10" x14ac:dyDescent="0.2">
      <c r="B42" s="271"/>
      <c r="C42" s="271"/>
      <c r="D42" s="465"/>
      <c r="E42" s="465"/>
      <c r="F42" s="465"/>
      <c r="G42" s="465"/>
      <c r="H42" s="465"/>
      <c r="I42" s="465"/>
    </row>
    <row r="43" spans="1:10" x14ac:dyDescent="0.2">
      <c r="B43" s="271"/>
      <c r="C43" s="271"/>
      <c r="D43" s="465"/>
      <c r="E43" s="465"/>
      <c r="F43" s="465"/>
      <c r="G43" s="465"/>
      <c r="H43" s="465"/>
      <c r="I43" s="465"/>
    </row>
    <row r="44" spans="1:10" x14ac:dyDescent="0.2">
      <c r="B44" s="271"/>
      <c r="C44" s="271"/>
      <c r="D44" s="465"/>
      <c r="E44" s="465"/>
      <c r="F44" s="465"/>
      <c r="G44" s="465"/>
      <c r="H44" s="465"/>
      <c r="I44" s="465"/>
    </row>
    <row r="45" spans="1:10" x14ac:dyDescent="0.2">
      <c r="B45" s="271"/>
      <c r="C45" s="271"/>
      <c r="D45" s="465"/>
      <c r="E45" s="465"/>
      <c r="F45" s="465"/>
      <c r="G45" s="465"/>
      <c r="H45" s="465"/>
      <c r="I45" s="465"/>
    </row>
    <row r="46" spans="1:10" x14ac:dyDescent="0.2">
      <c r="B46" s="271"/>
      <c r="C46" s="271"/>
      <c r="D46" s="465"/>
      <c r="E46" s="465"/>
      <c r="F46" s="465"/>
      <c r="G46" s="465"/>
      <c r="H46" s="465"/>
      <c r="I46" s="465"/>
    </row>
    <row r="47" spans="1:10" x14ac:dyDescent="0.2">
      <c r="B47" s="196"/>
      <c r="C47" s="193"/>
      <c r="D47" s="194"/>
      <c r="E47" s="195"/>
      <c r="F47" s="195"/>
      <c r="G47" s="195"/>
      <c r="H47" s="195"/>
      <c r="I47" s="195"/>
    </row>
    <row r="48" spans="1:10" x14ac:dyDescent="0.2">
      <c r="B48" s="196"/>
      <c r="C48" s="673" t="s">
        <v>186</v>
      </c>
      <c r="D48" s="673"/>
      <c r="E48" s="195"/>
      <c r="F48" s="600" t="s">
        <v>217</v>
      </c>
      <c r="G48" s="600"/>
      <c r="H48" s="600"/>
      <c r="I48" s="200"/>
    </row>
    <row r="49" spans="2:9" x14ac:dyDescent="0.2">
      <c r="B49" s="196"/>
      <c r="C49" s="577" t="s">
        <v>187</v>
      </c>
      <c r="D49" s="577"/>
      <c r="E49" s="195"/>
      <c r="F49" s="577" t="s">
        <v>218</v>
      </c>
      <c r="G49" s="577"/>
      <c r="H49" s="577"/>
      <c r="I49" s="200"/>
    </row>
    <row r="50" spans="2:9" x14ac:dyDescent="0.2">
      <c r="B50" s="271"/>
      <c r="C50" s="271"/>
      <c r="D50" s="465"/>
      <c r="E50" s="465"/>
      <c r="F50" s="465"/>
      <c r="G50" s="465"/>
      <c r="H50" s="465"/>
      <c r="I50" s="465"/>
    </row>
    <row r="51" spans="2:9" x14ac:dyDescent="0.2">
      <c r="B51" s="271"/>
      <c r="C51" s="271"/>
      <c r="D51" s="465"/>
      <c r="E51" s="465"/>
      <c r="F51" s="465"/>
      <c r="G51" s="465"/>
      <c r="H51" s="465"/>
      <c r="I51" s="465"/>
    </row>
    <row r="52" spans="2:9" x14ac:dyDescent="0.2">
      <c r="B52" s="271"/>
      <c r="C52" s="271"/>
      <c r="D52" s="465"/>
      <c r="E52" s="465"/>
      <c r="F52" s="465"/>
      <c r="G52" s="465"/>
      <c r="H52" s="465"/>
      <c r="I52" s="465"/>
    </row>
    <row r="53" spans="2:9" x14ac:dyDescent="0.2">
      <c r="B53" s="271"/>
      <c r="C53" s="271"/>
      <c r="D53" s="465"/>
      <c r="E53" s="465"/>
      <c r="F53" s="465"/>
      <c r="G53" s="465"/>
      <c r="H53" s="465"/>
      <c r="I53" s="465"/>
    </row>
    <row r="54" spans="2:9" x14ac:dyDescent="0.2">
      <c r="B54" s="271"/>
      <c r="C54" s="271"/>
      <c r="D54" s="465"/>
      <c r="E54" s="465"/>
      <c r="F54" s="465"/>
      <c r="G54" s="465"/>
      <c r="H54" s="465"/>
      <c r="I54" s="465"/>
    </row>
    <row r="55" spans="2:9" x14ac:dyDescent="0.2">
      <c r="B55" s="271"/>
      <c r="C55" s="271"/>
      <c r="D55" s="465"/>
      <c r="E55" s="465"/>
      <c r="F55" s="465"/>
      <c r="G55" s="465"/>
      <c r="H55" s="465"/>
      <c r="I55" s="465"/>
    </row>
    <row r="56" spans="2:9" x14ac:dyDescent="0.2">
      <c r="B56" s="274"/>
      <c r="C56" s="274"/>
      <c r="D56" s="465"/>
      <c r="E56" s="465"/>
      <c r="F56" s="465"/>
      <c r="G56" s="465"/>
      <c r="H56" s="465"/>
      <c r="I56" s="465"/>
    </row>
    <row r="57" spans="2:9" x14ac:dyDescent="0.2">
      <c r="B57" s="271"/>
      <c r="C57" s="271"/>
      <c r="D57" s="465"/>
      <c r="E57" s="465"/>
      <c r="F57" s="465"/>
      <c r="G57" s="465"/>
      <c r="H57" s="465"/>
      <c r="I57" s="465"/>
    </row>
    <row r="58" spans="2:9" x14ac:dyDescent="0.2">
      <c r="B58" s="271"/>
      <c r="C58" s="271"/>
      <c r="D58" s="465"/>
      <c r="E58" s="465"/>
      <c r="F58" s="465"/>
      <c r="G58" s="465"/>
      <c r="H58" s="465"/>
      <c r="I58" s="465"/>
    </row>
    <row r="59" spans="2:9" x14ac:dyDescent="0.2">
      <c r="B59" s="271"/>
      <c r="C59" s="271"/>
      <c r="D59" s="465"/>
      <c r="E59" s="465"/>
      <c r="F59" s="465"/>
      <c r="G59" s="465"/>
      <c r="H59" s="465"/>
      <c r="I59" s="465"/>
    </row>
    <row r="60" spans="2:9" x14ac:dyDescent="0.2">
      <c r="B60" s="271"/>
      <c r="C60" s="271"/>
      <c r="D60" s="465"/>
      <c r="E60" s="465"/>
      <c r="F60" s="465"/>
      <c r="G60" s="465"/>
      <c r="H60" s="465"/>
      <c r="I60" s="465"/>
    </row>
    <row r="61" spans="2:9" x14ac:dyDescent="0.2">
      <c r="B61" s="271"/>
      <c r="C61" s="271"/>
      <c r="D61" s="465"/>
      <c r="E61" s="465"/>
      <c r="F61" s="465"/>
      <c r="G61" s="465"/>
      <c r="H61" s="465"/>
      <c r="I61" s="465"/>
    </row>
    <row r="62" spans="2:9" x14ac:dyDescent="0.2">
      <c r="B62" s="271"/>
      <c r="C62" s="271"/>
      <c r="D62" s="465"/>
      <c r="E62" s="465"/>
      <c r="F62" s="465"/>
      <c r="G62" s="465"/>
      <c r="H62" s="465"/>
      <c r="I62" s="465"/>
    </row>
    <row r="63" spans="2:9" x14ac:dyDescent="0.2">
      <c r="B63" s="271"/>
      <c r="C63" s="271"/>
      <c r="D63" s="465"/>
      <c r="E63" s="465"/>
      <c r="F63" s="465"/>
      <c r="G63" s="465"/>
      <c r="H63" s="465"/>
      <c r="I63" s="465"/>
    </row>
    <row r="64" spans="2:9" x14ac:dyDescent="0.2">
      <c r="B64" s="271"/>
      <c r="C64" s="271"/>
      <c r="D64" s="465"/>
      <c r="E64" s="465"/>
      <c r="F64" s="465"/>
      <c r="G64" s="465"/>
      <c r="H64" s="465"/>
      <c r="I64" s="465"/>
    </row>
    <row r="65" spans="2:9" x14ac:dyDescent="0.2">
      <c r="B65" s="271"/>
      <c r="C65" s="271"/>
      <c r="D65" s="465"/>
      <c r="E65" s="465"/>
      <c r="F65" s="465"/>
      <c r="G65" s="465"/>
      <c r="H65" s="465"/>
      <c r="I65" s="465"/>
    </row>
    <row r="66" spans="2:9" x14ac:dyDescent="0.2">
      <c r="B66" s="271"/>
      <c r="C66" s="271"/>
      <c r="D66" s="465"/>
      <c r="E66" s="465"/>
      <c r="F66" s="465"/>
      <c r="G66" s="465"/>
      <c r="H66" s="465"/>
      <c r="I66" s="465"/>
    </row>
    <row r="67" spans="2:9" x14ac:dyDescent="0.2">
      <c r="B67" s="271"/>
      <c r="C67" s="271"/>
      <c r="D67" s="465"/>
      <c r="E67" s="465"/>
      <c r="F67" s="465"/>
      <c r="G67" s="465"/>
      <c r="H67" s="465"/>
      <c r="I67" s="465"/>
    </row>
    <row r="68" spans="2:9" x14ac:dyDescent="0.2">
      <c r="B68" s="271"/>
      <c r="C68" s="271"/>
      <c r="D68" s="465"/>
      <c r="E68" s="465"/>
      <c r="F68" s="465"/>
      <c r="G68" s="465"/>
      <c r="H68" s="465"/>
      <c r="I68" s="465"/>
    </row>
    <row r="69" spans="2:9" x14ac:dyDescent="0.2">
      <c r="B69" s="271"/>
      <c r="C69" s="271"/>
      <c r="D69" s="465"/>
      <c r="E69" s="465"/>
      <c r="F69" s="465"/>
      <c r="G69" s="465"/>
      <c r="H69" s="465"/>
      <c r="I69" s="465"/>
    </row>
    <row r="70" spans="2:9" x14ac:dyDescent="0.2">
      <c r="B70" s="271"/>
      <c r="C70" s="271"/>
      <c r="D70" s="465"/>
      <c r="E70" s="465"/>
      <c r="F70" s="465"/>
      <c r="G70" s="465"/>
      <c r="H70" s="465"/>
      <c r="I70" s="465"/>
    </row>
  </sheetData>
  <sheetProtection selectLockedCells="1"/>
  <mergeCells count="20">
    <mergeCell ref="B26:C26"/>
    <mergeCell ref="B2:I2"/>
    <mergeCell ref="B3:I3"/>
    <mergeCell ref="B4:I4"/>
    <mergeCell ref="B5:I5"/>
    <mergeCell ref="B6:I6"/>
    <mergeCell ref="D8:I8"/>
    <mergeCell ref="B10:C11"/>
    <mergeCell ref="D10:H10"/>
    <mergeCell ref="I10:I11"/>
    <mergeCell ref="B14:C14"/>
    <mergeCell ref="B21:C21"/>
    <mergeCell ref="C49:D49"/>
    <mergeCell ref="F49:H49"/>
    <mergeCell ref="B33:C33"/>
    <mergeCell ref="B38:C38"/>
    <mergeCell ref="B40:H40"/>
    <mergeCell ref="B41:H41"/>
    <mergeCell ref="C48:D48"/>
    <mergeCell ref="F48:H48"/>
  </mergeCells>
  <printOptions horizontalCentered="1"/>
  <pageMargins left="0.11811023622047245" right="0.11811023622047245" top="0.11811023622047245" bottom="0.35433070866141736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18</vt:i4>
      </vt:variant>
    </vt:vector>
  </HeadingPairs>
  <TitlesOfParts>
    <vt:vector size="33" baseType="lpstr">
      <vt:lpstr>ESFD</vt:lpstr>
      <vt:lpstr>IADOP</vt:lpstr>
      <vt:lpstr>3</vt:lpstr>
      <vt:lpstr>4</vt:lpstr>
      <vt:lpstr>5 (2)</vt:lpstr>
      <vt:lpstr>6a (2)</vt:lpstr>
      <vt:lpstr>6b</vt:lpstr>
      <vt:lpstr>6c</vt:lpstr>
      <vt:lpstr>6d</vt:lpstr>
      <vt:lpstr>7a (2)</vt:lpstr>
      <vt:lpstr>7b</vt:lpstr>
      <vt:lpstr>7c</vt:lpstr>
      <vt:lpstr>7d</vt:lpstr>
      <vt:lpstr>8a</vt:lpstr>
      <vt:lpstr>Guia de cumplimiento LDF</vt:lpstr>
      <vt:lpstr>'3'!Área_de_impresión</vt:lpstr>
      <vt:lpstr>'4'!Área_de_impresión</vt:lpstr>
      <vt:lpstr>'5 (2)'!Área_de_impresión</vt:lpstr>
      <vt:lpstr>'6a (2)'!Área_de_impresión</vt:lpstr>
      <vt:lpstr>'6b'!Área_de_impresión</vt:lpstr>
      <vt:lpstr>'6c'!Área_de_impresión</vt:lpstr>
      <vt:lpstr>'6d'!Área_de_impresión</vt:lpstr>
      <vt:lpstr>'7a (2)'!Área_de_impresión</vt:lpstr>
      <vt:lpstr>'7b'!Área_de_impresión</vt:lpstr>
      <vt:lpstr>'7c'!Área_de_impresión</vt:lpstr>
      <vt:lpstr>'7d'!Área_de_impresión</vt:lpstr>
      <vt:lpstr>'8a'!Área_de_impresión</vt:lpstr>
      <vt:lpstr>ESFD!Área_de_impresión</vt:lpstr>
      <vt:lpstr>'Guia de cumplimiento LDF'!Área_de_impresión</vt:lpstr>
      <vt:lpstr>IADOP!Área_de_impresión</vt:lpstr>
      <vt:lpstr>'5 (2)'!Títulos_a_imprimir</vt:lpstr>
      <vt:lpstr>'7a (2)'!Títulos_a_imprimir</vt:lpstr>
      <vt:lpstr>'Guia de cumplimiento LDF'!Títulos_a_imprimir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egfloresh</dc:creator>
  <cp:lastModifiedBy>comprasalm</cp:lastModifiedBy>
  <cp:lastPrinted>2018-01-30T15:25:20Z</cp:lastPrinted>
  <dcterms:created xsi:type="dcterms:W3CDTF">2018-01-15T19:38:39Z</dcterms:created>
  <dcterms:modified xsi:type="dcterms:W3CDTF">2018-01-30T15:41:59Z</dcterms:modified>
</cp:coreProperties>
</file>